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fuels\BFPIaE\"/>
    </mc:Choice>
  </mc:AlternateContent>
  <xr:revisionPtr revIDLastSave="2" documentId="11_AA65C9A3F8C0053BBCA7530A975A148D0BAE59CF" xr6:coauthVersionLast="45" xr6:coauthVersionMax="45" xr10:uidLastSave="{E474FF22-B68A-4894-8DB5-BEF969CC54DD}"/>
  <bookViews>
    <workbookView xWindow="-120" yWindow="-120" windowWidth="20730" windowHeight="11160" tabRatio="684" firstSheet="1" activeTab="5" xr2:uid="{00000000-000D-0000-FFFF-FFFF00000000}"/>
  </bookViews>
  <sheets>
    <sheet name="About" sheetId="4" r:id="rId1"/>
    <sheet name="Petroleum and Biofuel Data" sheetId="5" r:id="rId2"/>
    <sheet name="Biomass Data" sheetId="6" r:id="rId3"/>
    <sheet name="AEO Table 1" sheetId="17" r:id="rId4"/>
    <sheet name="Uranium, Coal, MSW, Hydrogen" sheetId="8" r:id="rId5"/>
    <sheet name="AEO Table 73" sheetId="15" r:id="rId6"/>
    <sheet name="GREET1 Fuel_Specs" sheetId="16" r:id="rId7"/>
    <sheet name="Start Year Data" sheetId="9" r:id="rId8"/>
    <sheet name="Time Series Scaling Factors" sheetId="18" r:id="rId9"/>
    <sheet name="BFPIaE-production" sheetId="12" r:id="rId10"/>
    <sheet name="BFPIaE-imports" sheetId="19" r:id="rId11"/>
    <sheet name="BFPIaE-exports" sheetId="13" r:id="rId12"/>
  </sheets>
  <externalReferences>
    <externalReference r:id="rId13"/>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9" l="1"/>
  <c r="B2" i="13"/>
  <c r="X8" i="19" l="1"/>
  <c r="H8" i="19"/>
  <c r="X7" i="19"/>
  <c r="H7" i="19"/>
  <c r="AI2" i="19"/>
  <c r="AE2" i="19"/>
  <c r="AA2" i="19"/>
  <c r="W2" i="19"/>
  <c r="S2" i="19"/>
  <c r="O2" i="19"/>
  <c r="K2" i="19"/>
  <c r="G2" i="19"/>
  <c r="C7" i="19"/>
  <c r="C15" i="19"/>
  <c r="C2" i="19"/>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I39" i="18"/>
  <c r="AH39"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I37" i="18"/>
  <c r="AH37"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I36" i="18"/>
  <c r="AH36"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I46" i="18"/>
  <c r="AH4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I45" i="18"/>
  <c r="AH45"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AH44" i="18"/>
  <c r="AI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B30" i="18"/>
  <c r="AI43" i="18"/>
  <c r="AH43"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AH29" i="18"/>
  <c r="AI29" i="18"/>
  <c r="C29" i="18"/>
  <c r="D29" i="18"/>
  <c r="E29" i="18"/>
  <c r="F29" i="18"/>
  <c r="G29" i="18"/>
  <c r="H29" i="18"/>
  <c r="I29" i="18"/>
  <c r="J29" i="18"/>
  <c r="K29" i="18"/>
  <c r="L29" i="18"/>
  <c r="M29" i="18"/>
  <c r="N29" i="18"/>
  <c r="O29" i="18"/>
  <c r="B29" i="18"/>
  <c r="AI71" i="18"/>
  <c r="AH71"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B6" i="19"/>
  <c r="AB6" i="19" s="1"/>
  <c r="B7" i="19"/>
  <c r="AF7" i="19" s="1"/>
  <c r="B8" i="19"/>
  <c r="AB8" i="19" s="1"/>
  <c r="B15" i="19"/>
  <c r="H15" i="19" s="1"/>
  <c r="B16" i="19"/>
  <c r="B2" i="19"/>
  <c r="AH2" i="19" s="1"/>
  <c r="H6" i="19" l="1"/>
  <c r="C6" i="19"/>
  <c r="D2" i="19"/>
  <c r="H2" i="19"/>
  <c r="L2" i="19"/>
  <c r="P2" i="19"/>
  <c r="T2" i="19"/>
  <c r="X2" i="19"/>
  <c r="AB2" i="19"/>
  <c r="AF2" i="19"/>
  <c r="L6" i="19"/>
  <c r="L7" i="19"/>
  <c r="AB7" i="19"/>
  <c r="L8" i="19"/>
  <c r="AI6" i="19"/>
  <c r="AE6" i="19"/>
  <c r="AA6" i="19"/>
  <c r="W6" i="19"/>
  <c r="S6" i="19"/>
  <c r="O6" i="19"/>
  <c r="K6" i="19"/>
  <c r="G6" i="19"/>
  <c r="AH6" i="19"/>
  <c r="AD6" i="19"/>
  <c r="Z6" i="19"/>
  <c r="V6" i="19"/>
  <c r="R6" i="19"/>
  <c r="N6" i="19"/>
  <c r="J6" i="19"/>
  <c r="F6" i="19"/>
  <c r="AG6" i="19"/>
  <c r="AC6" i="19"/>
  <c r="Y6" i="19"/>
  <c r="U6" i="19"/>
  <c r="Q6" i="19"/>
  <c r="M6" i="19"/>
  <c r="I6" i="19"/>
  <c r="E6" i="19"/>
  <c r="X6" i="19"/>
  <c r="AI16" i="19"/>
  <c r="AE16" i="19"/>
  <c r="AA16" i="19"/>
  <c r="W16" i="19"/>
  <c r="S16" i="19"/>
  <c r="O16" i="19"/>
  <c r="K16" i="19"/>
  <c r="G16" i="19"/>
  <c r="AH16" i="19"/>
  <c r="AD16" i="19"/>
  <c r="Z16" i="19"/>
  <c r="V16" i="19"/>
  <c r="R16" i="19"/>
  <c r="N16" i="19"/>
  <c r="J16" i="19"/>
  <c r="F16" i="19"/>
  <c r="AG16" i="19"/>
  <c r="AC16" i="19"/>
  <c r="Y16" i="19"/>
  <c r="U16" i="19"/>
  <c r="Q16" i="19"/>
  <c r="M16" i="19"/>
  <c r="I16" i="19"/>
  <c r="E16" i="19"/>
  <c r="AF16" i="19"/>
  <c r="AB16" i="19"/>
  <c r="X16" i="19"/>
  <c r="T16" i="19"/>
  <c r="P16" i="19"/>
  <c r="L16" i="19"/>
  <c r="H16" i="19"/>
  <c r="D16" i="19"/>
  <c r="AI8" i="19"/>
  <c r="AE8" i="19"/>
  <c r="AA8" i="19"/>
  <c r="W8" i="19"/>
  <c r="S8" i="19"/>
  <c r="O8" i="19"/>
  <c r="K8" i="19"/>
  <c r="G8" i="19"/>
  <c r="AH8" i="19"/>
  <c r="AD8" i="19"/>
  <c r="Z8" i="19"/>
  <c r="V8" i="19"/>
  <c r="R8" i="19"/>
  <c r="N8" i="19"/>
  <c r="J8" i="19"/>
  <c r="F8" i="19"/>
  <c r="AG8" i="19"/>
  <c r="AC8" i="19"/>
  <c r="Y8" i="19"/>
  <c r="U8" i="19"/>
  <c r="Q8" i="19"/>
  <c r="M8" i="19"/>
  <c r="I8" i="19"/>
  <c r="E8" i="19"/>
  <c r="E2" i="19"/>
  <c r="I2" i="19"/>
  <c r="M2" i="19"/>
  <c r="Q2" i="19"/>
  <c r="U2" i="19"/>
  <c r="Y2" i="19"/>
  <c r="AC2" i="19"/>
  <c r="AG2" i="19"/>
  <c r="P6" i="19"/>
  <c r="AF6" i="19"/>
  <c r="P7" i="19"/>
  <c r="P8" i="19"/>
  <c r="AF8" i="19"/>
  <c r="AI15" i="19"/>
  <c r="AE15" i="19"/>
  <c r="AA15" i="19"/>
  <c r="W15" i="19"/>
  <c r="S15" i="19"/>
  <c r="O15" i="19"/>
  <c r="K15" i="19"/>
  <c r="G15" i="19"/>
  <c r="AH15" i="19"/>
  <c r="AD15" i="19"/>
  <c r="Z15" i="19"/>
  <c r="V15" i="19"/>
  <c r="R15" i="19"/>
  <c r="N15" i="19"/>
  <c r="J15" i="19"/>
  <c r="F15" i="19"/>
  <c r="AG15" i="19"/>
  <c r="AC15" i="19"/>
  <c r="Y15" i="19"/>
  <c r="U15" i="19"/>
  <c r="Q15" i="19"/>
  <c r="M15" i="19"/>
  <c r="I15" i="19"/>
  <c r="E15" i="19"/>
  <c r="T15" i="19"/>
  <c r="D15" i="19"/>
  <c r="AF15" i="19"/>
  <c r="P15" i="19"/>
  <c r="AB15" i="19"/>
  <c r="L15" i="19"/>
  <c r="AI7" i="19"/>
  <c r="AE7" i="19"/>
  <c r="AA7" i="19"/>
  <c r="W7" i="19"/>
  <c r="S7" i="19"/>
  <c r="O7" i="19"/>
  <c r="K7" i="19"/>
  <c r="G7" i="19"/>
  <c r="AH7" i="19"/>
  <c r="AD7" i="19"/>
  <c r="Z7" i="19"/>
  <c r="V7" i="19"/>
  <c r="R7" i="19"/>
  <c r="N7" i="19"/>
  <c r="J7" i="19"/>
  <c r="F7" i="19"/>
  <c r="AG7" i="19"/>
  <c r="AC7" i="19"/>
  <c r="Y7" i="19"/>
  <c r="U7" i="19"/>
  <c r="Q7" i="19"/>
  <c r="M7" i="19"/>
  <c r="I7" i="19"/>
  <c r="E7" i="19"/>
  <c r="C16" i="19"/>
  <c r="C8" i="19"/>
  <c r="F2" i="19"/>
  <c r="J2" i="19"/>
  <c r="N2" i="19"/>
  <c r="R2" i="19"/>
  <c r="V2" i="19"/>
  <c r="Z2" i="19"/>
  <c r="AD2" i="19"/>
  <c r="D6" i="19"/>
  <c r="T6" i="19"/>
  <c r="D7" i="19"/>
  <c r="T7" i="19"/>
  <c r="D8" i="19"/>
  <c r="T8" i="19"/>
  <c r="X15" i="19"/>
  <c r="D4" i="9" l="1"/>
  <c r="C4" i="9"/>
  <c r="B4" i="9"/>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I62" i="18"/>
  <c r="AH62"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I61" i="18"/>
  <c r="AH61"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I55" i="18"/>
  <c r="AH55"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AH11" i="18"/>
  <c r="AI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AH12" i="18"/>
  <c r="AI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AH13" i="18"/>
  <c r="AI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AH14" i="18"/>
  <c r="AI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AH15" i="18"/>
  <c r="AI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AH19" i="18"/>
  <c r="AI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AH20" i="18"/>
  <c r="AI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AH21" i="18"/>
  <c r="AI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AH22" i="18"/>
  <c r="AI22"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B6" i="13" l="1"/>
  <c r="B7" i="13"/>
  <c r="B8" i="13"/>
  <c r="B15" i="13"/>
  <c r="B16" i="13"/>
  <c r="B6" i="12"/>
  <c r="B7" i="12"/>
  <c r="B8" i="12"/>
  <c r="B15" i="12"/>
  <c r="B16" i="12"/>
  <c r="B2" i="12"/>
  <c r="H44" i="9"/>
  <c r="H41" i="9"/>
  <c r="H45" i="9"/>
  <c r="C45" i="9" s="1"/>
  <c r="B21" i="19" s="1"/>
  <c r="H46" i="9"/>
  <c r="C46" i="9" s="1"/>
  <c r="B22" i="19" s="1"/>
  <c r="H43" i="9"/>
  <c r="H42" i="9"/>
  <c r="H38" i="9"/>
  <c r="H37" i="9"/>
  <c r="H36" i="9"/>
  <c r="H35" i="9"/>
  <c r="H34" i="9"/>
  <c r="H33" i="9"/>
  <c r="H29" i="9"/>
  <c r="H28" i="9"/>
  <c r="H27" i="9"/>
  <c r="L15" i="12" l="1"/>
  <c r="P15" i="12"/>
  <c r="T15" i="12"/>
  <c r="X15" i="12"/>
  <c r="AB15" i="12"/>
  <c r="AF15" i="12"/>
  <c r="F15" i="12"/>
  <c r="J15" i="12"/>
  <c r="O15" i="12"/>
  <c r="AI15" i="12"/>
  <c r="E15" i="12"/>
  <c r="M15" i="12"/>
  <c r="Q15" i="12"/>
  <c r="U15" i="12"/>
  <c r="Y15" i="12"/>
  <c r="AC15" i="12"/>
  <c r="AG15" i="12"/>
  <c r="G15" i="12"/>
  <c r="S15" i="12"/>
  <c r="AA15" i="12"/>
  <c r="N15" i="12"/>
  <c r="R15" i="12"/>
  <c r="V15" i="12"/>
  <c r="Z15" i="12"/>
  <c r="AD15" i="12"/>
  <c r="AH15" i="12"/>
  <c r="D15" i="12"/>
  <c r="H15" i="12"/>
  <c r="C15" i="12"/>
  <c r="K15" i="12"/>
  <c r="W15" i="12"/>
  <c r="AE15" i="12"/>
  <c r="I15" i="12"/>
  <c r="F2" i="13"/>
  <c r="J2" i="13"/>
  <c r="N2" i="13"/>
  <c r="R2" i="13"/>
  <c r="V2" i="13"/>
  <c r="Z2" i="13"/>
  <c r="AD2" i="13"/>
  <c r="AH2" i="13"/>
  <c r="G2" i="13"/>
  <c r="K2" i="13"/>
  <c r="O2" i="13"/>
  <c r="S2" i="13"/>
  <c r="W2" i="13"/>
  <c r="AA2" i="13"/>
  <c r="AE2" i="13"/>
  <c r="AI2" i="13"/>
  <c r="D2" i="13"/>
  <c r="H2" i="13"/>
  <c r="L2" i="13"/>
  <c r="P2" i="13"/>
  <c r="T2" i="13"/>
  <c r="X2" i="13"/>
  <c r="AB2" i="13"/>
  <c r="AF2" i="13"/>
  <c r="M2" i="13"/>
  <c r="AC2" i="13"/>
  <c r="Q2" i="13"/>
  <c r="AG2" i="13"/>
  <c r="Y2" i="13"/>
  <c r="E2" i="13"/>
  <c r="U2" i="13"/>
  <c r="C2" i="13"/>
  <c r="I2" i="13"/>
  <c r="F7" i="13"/>
  <c r="J7" i="13"/>
  <c r="N7" i="13"/>
  <c r="R7" i="13"/>
  <c r="V7" i="13"/>
  <c r="Z7" i="13"/>
  <c r="AD7" i="13"/>
  <c r="AH7" i="13"/>
  <c r="G7" i="13"/>
  <c r="K7" i="13"/>
  <c r="O7" i="13"/>
  <c r="S7" i="13"/>
  <c r="W7" i="13"/>
  <c r="AA7" i="13"/>
  <c r="AE7" i="13"/>
  <c r="AI7" i="13"/>
  <c r="D7" i="13"/>
  <c r="H7" i="13"/>
  <c r="L7" i="13"/>
  <c r="P7" i="13"/>
  <c r="T7" i="13"/>
  <c r="X7" i="13"/>
  <c r="AB7" i="13"/>
  <c r="AF7" i="13"/>
  <c r="M7" i="13"/>
  <c r="AC7" i="13"/>
  <c r="I7" i="13"/>
  <c r="Q7" i="13"/>
  <c r="AG7" i="13"/>
  <c r="Y7" i="13"/>
  <c r="E7" i="13"/>
  <c r="U7" i="13"/>
  <c r="C7" i="13"/>
  <c r="M8" i="12"/>
  <c r="Q8" i="12"/>
  <c r="U8" i="12"/>
  <c r="Y8" i="12"/>
  <c r="AC8" i="12"/>
  <c r="AG8" i="12"/>
  <c r="E8" i="12"/>
  <c r="I8" i="12"/>
  <c r="L8" i="12"/>
  <c r="AB8" i="12"/>
  <c r="N8" i="12"/>
  <c r="R8" i="12"/>
  <c r="V8" i="12"/>
  <c r="Z8" i="12"/>
  <c r="AD8" i="12"/>
  <c r="AH8" i="12"/>
  <c r="F8" i="12"/>
  <c r="J8" i="12"/>
  <c r="C8" i="12"/>
  <c r="P8" i="12"/>
  <c r="X8" i="12"/>
  <c r="AF8" i="12"/>
  <c r="H8" i="12"/>
  <c r="K8" i="12"/>
  <c r="O8" i="12"/>
  <c r="S8" i="12"/>
  <c r="W8" i="12"/>
  <c r="AA8" i="12"/>
  <c r="AE8" i="12"/>
  <c r="AI8" i="12"/>
  <c r="G8" i="12"/>
  <c r="T8" i="12"/>
  <c r="D8" i="12"/>
  <c r="F16" i="13"/>
  <c r="J16" i="13"/>
  <c r="N16" i="13"/>
  <c r="R16" i="13"/>
  <c r="V16" i="13"/>
  <c r="Z16" i="13"/>
  <c r="AD16" i="13"/>
  <c r="AH16" i="13"/>
  <c r="G16" i="13"/>
  <c r="K16" i="13"/>
  <c r="O16" i="13"/>
  <c r="S16" i="13"/>
  <c r="W16" i="13"/>
  <c r="AA16" i="13"/>
  <c r="AE16" i="13"/>
  <c r="AI16" i="13"/>
  <c r="D16" i="13"/>
  <c r="H16" i="13"/>
  <c r="L16" i="13"/>
  <c r="P16" i="13"/>
  <c r="T16" i="13"/>
  <c r="X16" i="13"/>
  <c r="AB16" i="13"/>
  <c r="AF16" i="13"/>
  <c r="M16" i="13"/>
  <c r="AC16" i="13"/>
  <c r="Q16" i="13"/>
  <c r="AG16" i="13"/>
  <c r="I16" i="13"/>
  <c r="E16" i="13"/>
  <c r="U16" i="13"/>
  <c r="C16" i="13"/>
  <c r="Y16" i="13"/>
  <c r="F6" i="13"/>
  <c r="J6" i="13"/>
  <c r="N6" i="13"/>
  <c r="R6" i="13"/>
  <c r="V6" i="13"/>
  <c r="Z6" i="13"/>
  <c r="AD6" i="13"/>
  <c r="AH6" i="13"/>
  <c r="G6" i="13"/>
  <c r="K6" i="13"/>
  <c r="O6" i="13"/>
  <c r="S6" i="13"/>
  <c r="W6" i="13"/>
  <c r="AA6" i="13"/>
  <c r="AE6" i="13"/>
  <c r="AI6" i="13"/>
  <c r="D6" i="13"/>
  <c r="H6" i="13"/>
  <c r="L6" i="13"/>
  <c r="P6" i="13"/>
  <c r="T6" i="13"/>
  <c r="X6" i="13"/>
  <c r="AB6" i="13"/>
  <c r="AF6" i="13"/>
  <c r="M6" i="13"/>
  <c r="AC6" i="13"/>
  <c r="Q6" i="13"/>
  <c r="AG6" i="13"/>
  <c r="C6" i="13"/>
  <c r="I6" i="13"/>
  <c r="E6" i="13"/>
  <c r="U6" i="13"/>
  <c r="Y6" i="13"/>
  <c r="AI22" i="19"/>
  <c r="AE22" i="19"/>
  <c r="AA22" i="19"/>
  <c r="W22" i="19"/>
  <c r="S22" i="19"/>
  <c r="O22" i="19"/>
  <c r="K22" i="19"/>
  <c r="G22" i="19"/>
  <c r="AH22" i="19"/>
  <c r="AD22" i="19"/>
  <c r="Z22" i="19"/>
  <c r="V22" i="19"/>
  <c r="R22" i="19"/>
  <c r="N22" i="19"/>
  <c r="J22" i="19"/>
  <c r="F22" i="19"/>
  <c r="AG22" i="19"/>
  <c r="AC22" i="19"/>
  <c r="Y22" i="19"/>
  <c r="U22" i="19"/>
  <c r="Q22" i="19"/>
  <c r="M22" i="19"/>
  <c r="I22" i="19"/>
  <c r="E22" i="19"/>
  <c r="AF22" i="19"/>
  <c r="AB22" i="19"/>
  <c r="X22" i="19"/>
  <c r="T22" i="19"/>
  <c r="P22" i="19"/>
  <c r="L22" i="19"/>
  <c r="H22" i="19"/>
  <c r="D22" i="19"/>
  <c r="C22" i="19"/>
  <c r="L2" i="12"/>
  <c r="P2" i="12"/>
  <c r="T2" i="12"/>
  <c r="X2" i="12"/>
  <c r="AB2" i="12"/>
  <c r="AF2" i="12"/>
  <c r="F2" i="12"/>
  <c r="J2" i="12"/>
  <c r="K2" i="12"/>
  <c r="AA2" i="12"/>
  <c r="M2" i="12"/>
  <c r="Q2" i="12"/>
  <c r="U2" i="12"/>
  <c r="Y2" i="12"/>
  <c r="AC2" i="12"/>
  <c r="AG2" i="12"/>
  <c r="G2" i="12"/>
  <c r="C2" i="12"/>
  <c r="O2" i="12"/>
  <c r="W2" i="12"/>
  <c r="AI2" i="12"/>
  <c r="E2" i="12"/>
  <c r="N2" i="12"/>
  <c r="R2" i="12"/>
  <c r="V2" i="12"/>
  <c r="Z2" i="12"/>
  <c r="AD2" i="12"/>
  <c r="AH2" i="12"/>
  <c r="D2" i="12"/>
  <c r="H2" i="12"/>
  <c r="S2" i="12"/>
  <c r="AE2" i="12"/>
  <c r="I2" i="12"/>
  <c r="N7" i="12"/>
  <c r="R7" i="12"/>
  <c r="V7" i="12"/>
  <c r="Z7" i="12"/>
  <c r="AD7" i="12"/>
  <c r="AH7" i="12"/>
  <c r="D7" i="12"/>
  <c r="H7" i="12"/>
  <c r="C7" i="12"/>
  <c r="U7" i="12"/>
  <c r="G7" i="12"/>
  <c r="K7" i="12"/>
  <c r="O7" i="12"/>
  <c r="S7" i="12"/>
  <c r="W7" i="12"/>
  <c r="AA7" i="12"/>
  <c r="AE7" i="12"/>
  <c r="AI7" i="12"/>
  <c r="E7" i="12"/>
  <c r="I7" i="12"/>
  <c r="Q7" i="12"/>
  <c r="AC7" i="12"/>
  <c r="L7" i="12"/>
  <c r="P7" i="12"/>
  <c r="T7" i="12"/>
  <c r="X7" i="12"/>
  <c r="AB7" i="12"/>
  <c r="AF7" i="12"/>
  <c r="F7" i="12"/>
  <c r="J7" i="12"/>
  <c r="M7" i="12"/>
  <c r="Y7" i="12"/>
  <c r="AG7" i="12"/>
  <c r="F15" i="13"/>
  <c r="J15" i="13"/>
  <c r="N15" i="13"/>
  <c r="R15" i="13"/>
  <c r="V15" i="13"/>
  <c r="Z15" i="13"/>
  <c r="AD15" i="13"/>
  <c r="AH15" i="13"/>
  <c r="G15" i="13"/>
  <c r="K15" i="13"/>
  <c r="O15" i="13"/>
  <c r="S15" i="13"/>
  <c r="W15" i="13"/>
  <c r="AA15" i="13"/>
  <c r="AE15" i="13"/>
  <c r="AI15" i="13"/>
  <c r="D15" i="13"/>
  <c r="H15" i="13"/>
  <c r="L15" i="13"/>
  <c r="P15" i="13"/>
  <c r="T15" i="13"/>
  <c r="X15" i="13"/>
  <c r="AB15" i="13"/>
  <c r="AF15" i="13"/>
  <c r="M15" i="13"/>
  <c r="AC15" i="13"/>
  <c r="Q15" i="13"/>
  <c r="AG15" i="13"/>
  <c r="C15" i="13"/>
  <c r="I15" i="13"/>
  <c r="E15" i="13"/>
  <c r="U15" i="13"/>
  <c r="Y15" i="13"/>
  <c r="AI21" i="19"/>
  <c r="AE21" i="19"/>
  <c r="AA21" i="19"/>
  <c r="W21" i="19"/>
  <c r="S21" i="19"/>
  <c r="O21" i="19"/>
  <c r="K21" i="19"/>
  <c r="G21" i="19"/>
  <c r="AH21" i="19"/>
  <c r="AD21" i="19"/>
  <c r="Z21" i="19"/>
  <c r="V21" i="19"/>
  <c r="R21" i="19"/>
  <c r="N21" i="19"/>
  <c r="J21" i="19"/>
  <c r="F21" i="19"/>
  <c r="AG21" i="19"/>
  <c r="AC21" i="19"/>
  <c r="Y21" i="19"/>
  <c r="U21" i="19"/>
  <c r="Q21" i="19"/>
  <c r="M21" i="19"/>
  <c r="I21" i="19"/>
  <c r="E21" i="19"/>
  <c r="AF21" i="19"/>
  <c r="AB21" i="19"/>
  <c r="X21" i="19"/>
  <c r="T21" i="19"/>
  <c r="P21" i="19"/>
  <c r="L21" i="19"/>
  <c r="H21" i="19"/>
  <c r="D21" i="19"/>
  <c r="C21" i="19"/>
  <c r="K16" i="12"/>
  <c r="O16" i="12"/>
  <c r="S16" i="12"/>
  <c r="W16" i="12"/>
  <c r="AA16" i="12"/>
  <c r="AE16" i="12"/>
  <c r="AI16" i="12"/>
  <c r="G16" i="12"/>
  <c r="V16" i="12"/>
  <c r="AH16" i="12"/>
  <c r="J16" i="12"/>
  <c r="C16" i="12"/>
  <c r="L16" i="12"/>
  <c r="P16" i="12"/>
  <c r="T16" i="12"/>
  <c r="X16" i="12"/>
  <c r="AB16" i="12"/>
  <c r="AF16" i="12"/>
  <c r="D16" i="12"/>
  <c r="H16" i="12"/>
  <c r="N16" i="12"/>
  <c r="Z16" i="12"/>
  <c r="F16" i="12"/>
  <c r="M16" i="12"/>
  <c r="Q16" i="12"/>
  <c r="U16" i="12"/>
  <c r="Y16" i="12"/>
  <c r="AC16" i="12"/>
  <c r="AG16" i="12"/>
  <c r="E16" i="12"/>
  <c r="I16" i="12"/>
  <c r="R16" i="12"/>
  <c r="AD16" i="12"/>
  <c r="K6" i="12"/>
  <c r="O6" i="12"/>
  <c r="S6" i="12"/>
  <c r="W6" i="12"/>
  <c r="AA6" i="12"/>
  <c r="AE6" i="12"/>
  <c r="AI6" i="12"/>
  <c r="G6" i="12"/>
  <c r="N6" i="12"/>
  <c r="AH6" i="12"/>
  <c r="L6" i="12"/>
  <c r="P6" i="12"/>
  <c r="T6" i="12"/>
  <c r="X6" i="12"/>
  <c r="AB6" i="12"/>
  <c r="AF6" i="12"/>
  <c r="D6" i="12"/>
  <c r="H6" i="12"/>
  <c r="V6" i="12"/>
  <c r="AD6" i="12"/>
  <c r="F6" i="12"/>
  <c r="C6" i="12"/>
  <c r="M6" i="12"/>
  <c r="Q6" i="12"/>
  <c r="U6" i="12"/>
  <c r="Y6" i="12"/>
  <c r="AC6" i="12"/>
  <c r="AG6" i="12"/>
  <c r="E6" i="12"/>
  <c r="I6" i="12"/>
  <c r="R6" i="12"/>
  <c r="Z6" i="12"/>
  <c r="J6" i="12"/>
  <c r="F8" i="13"/>
  <c r="J8" i="13"/>
  <c r="N8" i="13"/>
  <c r="R8" i="13"/>
  <c r="V8" i="13"/>
  <c r="Z8" i="13"/>
  <c r="AD8" i="13"/>
  <c r="AH8" i="13"/>
  <c r="G8" i="13"/>
  <c r="K8" i="13"/>
  <c r="O8" i="13"/>
  <c r="S8" i="13"/>
  <c r="W8" i="13"/>
  <c r="AA8" i="13"/>
  <c r="AE8" i="13"/>
  <c r="AI8" i="13"/>
  <c r="D8" i="13"/>
  <c r="H8" i="13"/>
  <c r="L8" i="13"/>
  <c r="P8" i="13"/>
  <c r="T8" i="13"/>
  <c r="X8" i="13"/>
  <c r="AB8" i="13"/>
  <c r="AF8" i="13"/>
  <c r="M8" i="13"/>
  <c r="AC8" i="13"/>
  <c r="Q8" i="13"/>
  <c r="AG8" i="13"/>
  <c r="Y8" i="13"/>
  <c r="C8" i="13"/>
  <c r="E8" i="13"/>
  <c r="U8" i="13"/>
  <c r="I8" i="13"/>
  <c r="D45" i="9"/>
  <c r="B21" i="13" s="1"/>
  <c r="D46" i="9"/>
  <c r="B22" i="13" s="1"/>
  <c r="F21" i="13" l="1"/>
  <c r="J21" i="13"/>
  <c r="N21" i="13"/>
  <c r="R21" i="13"/>
  <c r="V21" i="13"/>
  <c r="Z21" i="13"/>
  <c r="AD21" i="13"/>
  <c r="AH21" i="13"/>
  <c r="G21" i="13"/>
  <c r="K21" i="13"/>
  <c r="O21" i="13"/>
  <c r="S21" i="13"/>
  <c r="W21" i="13"/>
  <c r="AA21" i="13"/>
  <c r="AE21" i="13"/>
  <c r="AI21" i="13"/>
  <c r="D21" i="13"/>
  <c r="H21" i="13"/>
  <c r="L21" i="13"/>
  <c r="P21" i="13"/>
  <c r="T21" i="13"/>
  <c r="X21" i="13"/>
  <c r="AB21" i="13"/>
  <c r="AF21" i="13"/>
  <c r="M21" i="13"/>
  <c r="AC21" i="13"/>
  <c r="C21" i="13"/>
  <c r="Y21" i="13"/>
  <c r="Q21" i="13"/>
  <c r="AG21" i="13"/>
  <c r="I21" i="13"/>
  <c r="E21" i="13"/>
  <c r="U21" i="13"/>
  <c r="F22" i="13"/>
  <c r="J22" i="13"/>
  <c r="N22" i="13"/>
  <c r="R22" i="13"/>
  <c r="V22" i="13"/>
  <c r="G22" i="13"/>
  <c r="K22" i="13"/>
  <c r="O22" i="13"/>
  <c r="S22" i="13"/>
  <c r="W22" i="13"/>
  <c r="D22" i="13"/>
  <c r="H22" i="13"/>
  <c r="L22" i="13"/>
  <c r="P22" i="13"/>
  <c r="M22" i="13"/>
  <c r="X22" i="13"/>
  <c r="AB22" i="13"/>
  <c r="AF22" i="13"/>
  <c r="AI22" i="13"/>
  <c r="Q22" i="13"/>
  <c r="Y22" i="13"/>
  <c r="AC22" i="13"/>
  <c r="AG22" i="13"/>
  <c r="C22" i="13"/>
  <c r="U22" i="13"/>
  <c r="AA22" i="13"/>
  <c r="E22" i="13"/>
  <c r="T22" i="13"/>
  <c r="Z22" i="13"/>
  <c r="AD22" i="13"/>
  <c r="AH22" i="13"/>
  <c r="I22" i="13"/>
  <c r="AE22" i="13"/>
  <c r="B13" i="9"/>
  <c r="B37" i="9" s="1"/>
  <c r="B13" i="12" s="1"/>
  <c r="C13" i="9"/>
  <c r="C37" i="9" s="1"/>
  <c r="B13" i="19" s="1"/>
  <c r="D13" i="9"/>
  <c r="D37" i="9" s="1"/>
  <c r="B13" i="13" s="1"/>
  <c r="D12" i="9"/>
  <c r="D36" i="9" s="1"/>
  <c r="B12" i="13" s="1"/>
  <c r="C12" i="9"/>
  <c r="C36" i="9" s="1"/>
  <c r="B12" i="19" s="1"/>
  <c r="B12" i="9"/>
  <c r="B36" i="9" s="1"/>
  <c r="B12" i="12" s="1"/>
  <c r="B22" i="9"/>
  <c r="AI13" i="19" l="1"/>
  <c r="AE13" i="19"/>
  <c r="AA13" i="19"/>
  <c r="AH13" i="19"/>
  <c r="AD13" i="19"/>
  <c r="Z13" i="19"/>
  <c r="V13" i="19"/>
  <c r="R13" i="19"/>
  <c r="N13" i="19"/>
  <c r="J13" i="19"/>
  <c r="F13" i="19"/>
  <c r="AG13" i="19"/>
  <c r="AC13" i="19"/>
  <c r="Y13" i="19"/>
  <c r="U13" i="19"/>
  <c r="Q13" i="19"/>
  <c r="M13" i="19"/>
  <c r="I13" i="19"/>
  <c r="E13" i="19"/>
  <c r="W13" i="19"/>
  <c r="O13" i="19"/>
  <c r="G13" i="19"/>
  <c r="AF13" i="19"/>
  <c r="T13" i="19"/>
  <c r="L13" i="19"/>
  <c r="D13" i="19"/>
  <c r="AB13" i="19"/>
  <c r="S13" i="19"/>
  <c r="K13" i="19"/>
  <c r="X13" i="19"/>
  <c r="P13" i="19"/>
  <c r="C13" i="19"/>
  <c r="H13" i="19"/>
  <c r="AH12" i="19"/>
  <c r="AD12" i="19"/>
  <c r="Z12" i="19"/>
  <c r="V12" i="19"/>
  <c r="R12" i="19"/>
  <c r="AG12" i="19"/>
  <c r="AC12" i="19"/>
  <c r="Y12" i="19"/>
  <c r="U12" i="19"/>
  <c r="Q12" i="19"/>
  <c r="AE12" i="19"/>
  <c r="W12" i="19"/>
  <c r="O12" i="19"/>
  <c r="K12" i="19"/>
  <c r="G12" i="19"/>
  <c r="AB12" i="19"/>
  <c r="T12" i="19"/>
  <c r="N12" i="19"/>
  <c r="J12" i="19"/>
  <c r="F12" i="19"/>
  <c r="AI12" i="19"/>
  <c r="AA12" i="19"/>
  <c r="S12" i="19"/>
  <c r="M12" i="19"/>
  <c r="I12" i="19"/>
  <c r="E12" i="19"/>
  <c r="X12" i="19"/>
  <c r="D12" i="19"/>
  <c r="C12" i="19"/>
  <c r="H12" i="19"/>
  <c r="P12" i="19"/>
  <c r="AF12" i="19"/>
  <c r="L12" i="19"/>
  <c r="D13" i="12"/>
  <c r="AE13" i="12"/>
  <c r="O13" i="12"/>
  <c r="Z13" i="12"/>
  <c r="J13" i="12"/>
  <c r="Y13" i="12"/>
  <c r="I13" i="12"/>
  <c r="C13" i="12"/>
  <c r="AA13" i="12"/>
  <c r="K13" i="12"/>
  <c r="AF13" i="12"/>
  <c r="V13" i="12"/>
  <c r="F13" i="12"/>
  <c r="U13" i="12"/>
  <c r="E13" i="12"/>
  <c r="AB13" i="12"/>
  <c r="W13" i="12"/>
  <c r="G13" i="12"/>
  <c r="T13" i="12"/>
  <c r="AH13" i="12"/>
  <c r="R13" i="12"/>
  <c r="X13" i="12"/>
  <c r="AG13" i="12"/>
  <c r="Q13" i="12"/>
  <c r="P13" i="12"/>
  <c r="S13" i="12"/>
  <c r="H13" i="12"/>
  <c r="N13" i="12"/>
  <c r="M13" i="12"/>
  <c r="AI13" i="12"/>
  <c r="AD13" i="12"/>
  <c r="L13" i="12"/>
  <c r="AC13" i="12"/>
  <c r="AE12" i="12"/>
  <c r="O12" i="12"/>
  <c r="X12" i="12"/>
  <c r="C12" i="12"/>
  <c r="Z12" i="12"/>
  <c r="J12" i="12"/>
  <c r="AF12" i="12"/>
  <c r="Y12" i="12"/>
  <c r="I12" i="12"/>
  <c r="AB12" i="12"/>
  <c r="AA12" i="12"/>
  <c r="K12" i="12"/>
  <c r="P12" i="12"/>
  <c r="V12" i="12"/>
  <c r="F12" i="12"/>
  <c r="T12" i="12"/>
  <c r="U12" i="12"/>
  <c r="E12" i="12"/>
  <c r="L12" i="12"/>
  <c r="W12" i="12"/>
  <c r="G12" i="12"/>
  <c r="D12" i="12"/>
  <c r="AH12" i="12"/>
  <c r="R12" i="12"/>
  <c r="H12" i="12"/>
  <c r="AG12" i="12"/>
  <c r="Q12" i="12"/>
  <c r="AI12" i="12"/>
  <c r="AD12" i="12"/>
  <c r="AC12" i="12"/>
  <c r="S12" i="12"/>
  <c r="N12" i="12"/>
  <c r="M12" i="12"/>
  <c r="Y12" i="13"/>
  <c r="W12" i="13"/>
  <c r="AH12" i="13"/>
  <c r="P12" i="13"/>
  <c r="K12" i="13"/>
  <c r="T12" i="13"/>
  <c r="C12" i="13"/>
  <c r="AE12" i="13"/>
  <c r="J12" i="13"/>
  <c r="S12" i="13"/>
  <c r="I12" i="13"/>
  <c r="AB12" i="13"/>
  <c r="H12" i="13"/>
  <c r="G12" i="13"/>
  <c r="R12" i="13"/>
  <c r="O12" i="13"/>
  <c r="AA12" i="13"/>
  <c r="X12" i="13"/>
  <c r="M12" i="13"/>
  <c r="AG12" i="13"/>
  <c r="V12" i="13"/>
  <c r="Z12" i="13"/>
  <c r="AI12" i="13"/>
  <c r="U12" i="13"/>
  <c r="AD12" i="13"/>
  <c r="D12" i="13"/>
  <c r="Q12" i="13"/>
  <c r="AC12" i="13"/>
  <c r="AF12" i="13"/>
  <c r="F12" i="13"/>
  <c r="L12" i="13"/>
  <c r="E12" i="13"/>
  <c r="N12" i="13"/>
  <c r="AF13" i="13"/>
  <c r="W13" i="13"/>
  <c r="AH13" i="13"/>
  <c r="K13" i="13"/>
  <c r="T13" i="13"/>
  <c r="Q13" i="13"/>
  <c r="AE13" i="13"/>
  <c r="X13" i="13"/>
  <c r="J13" i="13"/>
  <c r="S13" i="13"/>
  <c r="AB13" i="13"/>
  <c r="G13" i="13"/>
  <c r="H13" i="13"/>
  <c r="Y13" i="13"/>
  <c r="I13" i="13"/>
  <c r="D13" i="13"/>
  <c r="M13" i="13"/>
  <c r="V13" i="13"/>
  <c r="O13" i="13"/>
  <c r="L13" i="13"/>
  <c r="U13" i="13"/>
  <c r="AG13" i="13"/>
  <c r="C13" i="13"/>
  <c r="AD13" i="13"/>
  <c r="R13" i="13"/>
  <c r="AA13" i="13"/>
  <c r="P13" i="13"/>
  <c r="AC13" i="13"/>
  <c r="F13" i="13"/>
  <c r="Z13" i="13"/>
  <c r="AI13" i="13"/>
  <c r="E13" i="13"/>
  <c r="N13" i="13"/>
  <c r="E22" i="9"/>
  <c r="E46" i="9" s="1"/>
  <c r="B46" i="9"/>
  <c r="B22" i="12" s="1"/>
  <c r="E13" i="9"/>
  <c r="E37" i="9" s="1"/>
  <c r="B21" i="9"/>
  <c r="N22" i="12" l="1"/>
  <c r="R22" i="12"/>
  <c r="V22" i="12"/>
  <c r="Z22" i="12"/>
  <c r="AD22" i="12"/>
  <c r="AH22" i="12"/>
  <c r="D22" i="12"/>
  <c r="H22" i="12"/>
  <c r="C22" i="12"/>
  <c r="U22" i="12"/>
  <c r="AG22" i="12"/>
  <c r="K22" i="12"/>
  <c r="O22" i="12"/>
  <c r="S22" i="12"/>
  <c r="W22" i="12"/>
  <c r="AA22" i="12"/>
  <c r="AE22" i="12"/>
  <c r="AI22" i="12"/>
  <c r="E22" i="12"/>
  <c r="I22" i="12"/>
  <c r="Q22" i="12"/>
  <c r="AC22" i="12"/>
  <c r="L22" i="12"/>
  <c r="P22" i="12"/>
  <c r="T22" i="12"/>
  <c r="X22" i="12"/>
  <c r="AB22" i="12"/>
  <c r="AF22" i="12"/>
  <c r="F22" i="12"/>
  <c r="J22" i="12"/>
  <c r="M22" i="12"/>
  <c r="Y22" i="12"/>
  <c r="G22" i="12"/>
  <c r="E21" i="9"/>
  <c r="E45" i="9" s="1"/>
  <c r="B45" i="9"/>
  <c r="B21" i="12" s="1"/>
  <c r="D17" i="9"/>
  <c r="D41" i="9" s="1"/>
  <c r="B17" i="13" s="1"/>
  <c r="C17" i="9"/>
  <c r="C41" i="9" s="1"/>
  <c r="B17" i="19" s="1"/>
  <c r="B14" i="8"/>
  <c r="B17" i="9" s="1"/>
  <c r="B41" i="9" s="1"/>
  <c r="B17" i="12" s="1"/>
  <c r="D13" i="8"/>
  <c r="C13" i="8"/>
  <c r="B13" i="8"/>
  <c r="AF17" i="12" l="1"/>
  <c r="AE17" i="12"/>
  <c r="O17" i="12"/>
  <c r="T17" i="12"/>
  <c r="Z17" i="12"/>
  <c r="J17" i="12"/>
  <c r="Y17" i="12"/>
  <c r="I17" i="12"/>
  <c r="X17" i="12"/>
  <c r="AA17" i="12"/>
  <c r="K17" i="12"/>
  <c r="H17" i="12"/>
  <c r="V17" i="12"/>
  <c r="F17" i="12"/>
  <c r="U17" i="12"/>
  <c r="E17" i="12"/>
  <c r="L17" i="12"/>
  <c r="W17" i="12"/>
  <c r="G17" i="12"/>
  <c r="AH17" i="12"/>
  <c r="R17" i="12"/>
  <c r="P17" i="12"/>
  <c r="AG17" i="12"/>
  <c r="Q17" i="12"/>
  <c r="S17" i="12"/>
  <c r="N17" i="12"/>
  <c r="M17" i="12"/>
  <c r="AB17" i="12"/>
  <c r="C17" i="12"/>
  <c r="D17" i="12"/>
  <c r="AI17" i="12"/>
  <c r="AD17" i="12"/>
  <c r="AC17" i="12"/>
  <c r="AE21" i="12"/>
  <c r="O21" i="12"/>
  <c r="Z21" i="12"/>
  <c r="J21" i="12"/>
  <c r="P21" i="12"/>
  <c r="Y21" i="12"/>
  <c r="I21" i="12"/>
  <c r="AF21" i="12"/>
  <c r="AA21" i="12"/>
  <c r="K21" i="12"/>
  <c r="X21" i="12"/>
  <c r="V21" i="12"/>
  <c r="F21" i="12"/>
  <c r="D21" i="12"/>
  <c r="U21" i="12"/>
  <c r="E21" i="12"/>
  <c r="T21" i="12"/>
  <c r="W21" i="12"/>
  <c r="G21" i="12"/>
  <c r="L21" i="12"/>
  <c r="AH21" i="12"/>
  <c r="R21" i="12"/>
  <c r="C21" i="12"/>
  <c r="AG21" i="12"/>
  <c r="Q21" i="12"/>
  <c r="H21" i="12"/>
  <c r="S21" i="12"/>
  <c r="N21" i="12"/>
  <c r="M21" i="12"/>
  <c r="AI21" i="12"/>
  <c r="AD21" i="12"/>
  <c r="AB21" i="12"/>
  <c r="AC21" i="12"/>
  <c r="W17" i="13"/>
  <c r="AH17" i="13"/>
  <c r="K17" i="13"/>
  <c r="T17" i="13"/>
  <c r="P17" i="13"/>
  <c r="AE17" i="13"/>
  <c r="J17" i="13"/>
  <c r="S17" i="13"/>
  <c r="C17" i="13"/>
  <c r="AB17" i="13"/>
  <c r="AF17" i="13"/>
  <c r="G17" i="13"/>
  <c r="D17" i="13"/>
  <c r="H17" i="13"/>
  <c r="Y17" i="13"/>
  <c r="M17" i="13"/>
  <c r="V17" i="13"/>
  <c r="I17" i="13"/>
  <c r="Q17" i="13"/>
  <c r="L17" i="13"/>
  <c r="X17" i="13"/>
  <c r="U17" i="13"/>
  <c r="AD17" i="13"/>
  <c r="R17" i="13"/>
  <c r="AA17" i="13"/>
  <c r="AC17" i="13"/>
  <c r="F17" i="13"/>
  <c r="AG17" i="13"/>
  <c r="O17" i="13"/>
  <c r="Z17" i="13"/>
  <c r="AI17" i="13"/>
  <c r="E17" i="13"/>
  <c r="N17" i="13"/>
  <c r="AI17" i="19"/>
  <c r="AE17" i="19"/>
  <c r="AA17" i="19"/>
  <c r="W17" i="19"/>
  <c r="S17" i="19"/>
  <c r="O17" i="19"/>
  <c r="K17" i="19"/>
  <c r="G17" i="19"/>
  <c r="AH17" i="19"/>
  <c r="AD17" i="19"/>
  <c r="Z17" i="19"/>
  <c r="V17" i="19"/>
  <c r="R17" i="19"/>
  <c r="N17" i="19"/>
  <c r="J17" i="19"/>
  <c r="F17" i="19"/>
  <c r="AG17" i="19"/>
  <c r="AC17" i="19"/>
  <c r="Y17" i="19"/>
  <c r="U17" i="19"/>
  <c r="Q17" i="19"/>
  <c r="M17" i="19"/>
  <c r="I17" i="19"/>
  <c r="E17" i="19"/>
  <c r="AF17" i="19"/>
  <c r="AB17" i="19"/>
  <c r="X17" i="19"/>
  <c r="T17" i="19"/>
  <c r="P17" i="19"/>
  <c r="L17" i="19"/>
  <c r="H17" i="19"/>
  <c r="D17" i="19"/>
  <c r="C17" i="19"/>
  <c r="E17" i="9"/>
  <c r="E41" i="9" s="1"/>
  <c r="D20" i="9"/>
  <c r="D44" i="9" s="1"/>
  <c r="B20" i="13" s="1"/>
  <c r="C20" i="9"/>
  <c r="C44" i="9" s="1"/>
  <c r="B20" i="19" s="1"/>
  <c r="B20" i="9"/>
  <c r="B44" i="9" s="1"/>
  <c r="B20" i="12" s="1"/>
  <c r="D19" i="9"/>
  <c r="D43" i="9" s="1"/>
  <c r="B19" i="13" s="1"/>
  <c r="C19" i="9"/>
  <c r="C43" i="9" s="1"/>
  <c r="B19" i="19" s="1"/>
  <c r="B19" i="9"/>
  <c r="B43" i="9" s="1"/>
  <c r="B19" i="12" s="1"/>
  <c r="D18" i="9"/>
  <c r="D42" i="9" s="1"/>
  <c r="B18" i="13" s="1"/>
  <c r="C18" i="9"/>
  <c r="C42" i="9" s="1"/>
  <c r="B18" i="19" s="1"/>
  <c r="B18" i="9"/>
  <c r="B42" i="9" s="1"/>
  <c r="B18" i="12" s="1"/>
  <c r="D14" i="9"/>
  <c r="D38" i="9" s="1"/>
  <c r="B14" i="13" s="1"/>
  <c r="C14" i="9"/>
  <c r="C38" i="9" s="1"/>
  <c r="B14" i="19" s="1"/>
  <c r="B14" i="9"/>
  <c r="B38" i="9" s="1"/>
  <c r="B14" i="12" s="1"/>
  <c r="D11" i="9"/>
  <c r="D35" i="9" s="1"/>
  <c r="B11" i="13" s="1"/>
  <c r="C11" i="9"/>
  <c r="C35" i="9" s="1"/>
  <c r="B11" i="19" s="1"/>
  <c r="B11" i="9"/>
  <c r="B35" i="9" s="1"/>
  <c r="B11" i="12" s="1"/>
  <c r="D10" i="9"/>
  <c r="D34" i="9" s="1"/>
  <c r="B10" i="13" s="1"/>
  <c r="C10" i="9"/>
  <c r="C34" i="9" s="1"/>
  <c r="B10" i="19" s="1"/>
  <c r="B10" i="9"/>
  <c r="B34" i="9" s="1"/>
  <c r="B10" i="12" s="1"/>
  <c r="D9" i="9"/>
  <c r="D33" i="9" s="1"/>
  <c r="B9" i="13" s="1"/>
  <c r="D5" i="9"/>
  <c r="D29" i="9" s="1"/>
  <c r="B5" i="13" s="1"/>
  <c r="C5" i="9"/>
  <c r="C29" i="9" s="1"/>
  <c r="B5" i="19" s="1"/>
  <c r="B5" i="9"/>
  <c r="B29" i="9" s="1"/>
  <c r="B5" i="12" s="1"/>
  <c r="D28" i="9"/>
  <c r="B4" i="13" s="1"/>
  <c r="C28" i="9"/>
  <c r="B4" i="19" s="1"/>
  <c r="B28" i="9"/>
  <c r="B4" i="12" s="1"/>
  <c r="D3" i="9"/>
  <c r="B3" i="13" s="1"/>
  <c r="C3" i="9"/>
  <c r="C27" i="9" s="1"/>
  <c r="B3" i="19" s="1"/>
  <c r="B3" i="9"/>
  <c r="B27" i="9" s="1"/>
  <c r="B3" i="12" s="1"/>
  <c r="A47" i="6"/>
  <c r="A36" i="6"/>
  <c r="A33" i="6"/>
  <c r="B9" i="9" s="1"/>
  <c r="B33" i="9" s="1"/>
  <c r="B9" i="12" s="1"/>
  <c r="AI4" i="19" l="1"/>
  <c r="AE4" i="19"/>
  <c r="AA4" i="19"/>
  <c r="W4" i="19"/>
  <c r="S4" i="19"/>
  <c r="O4" i="19"/>
  <c r="K4" i="19"/>
  <c r="G4" i="19"/>
  <c r="AH4" i="19"/>
  <c r="AD4" i="19"/>
  <c r="Z4" i="19"/>
  <c r="V4" i="19"/>
  <c r="R4" i="19"/>
  <c r="N4" i="19"/>
  <c r="J4" i="19"/>
  <c r="F4" i="19"/>
  <c r="AG4" i="19"/>
  <c r="AC4" i="19"/>
  <c r="Y4" i="19"/>
  <c r="U4" i="19"/>
  <c r="Q4" i="19"/>
  <c r="M4" i="19"/>
  <c r="T4" i="19"/>
  <c r="H4" i="19"/>
  <c r="C4" i="19"/>
  <c r="X4" i="19"/>
  <c r="AF4" i="19"/>
  <c r="P4" i="19"/>
  <c r="E4" i="19"/>
  <c r="I4" i="19"/>
  <c r="AB4" i="19"/>
  <c r="L4" i="19"/>
  <c r="D4" i="19"/>
  <c r="H9" i="12"/>
  <c r="AE9" i="12"/>
  <c r="O9" i="12"/>
  <c r="D9" i="12"/>
  <c r="Z9" i="12"/>
  <c r="J9" i="12"/>
  <c r="Y9" i="12"/>
  <c r="I9" i="12"/>
  <c r="AA9" i="12"/>
  <c r="K9" i="12"/>
  <c r="AF9" i="12"/>
  <c r="V9" i="12"/>
  <c r="F9" i="12"/>
  <c r="U9" i="12"/>
  <c r="E9" i="12"/>
  <c r="AB9" i="12"/>
  <c r="C9" i="12"/>
  <c r="W9" i="12"/>
  <c r="G9" i="12"/>
  <c r="X9" i="12"/>
  <c r="AH9" i="12"/>
  <c r="R9" i="12"/>
  <c r="P9" i="12"/>
  <c r="AG9" i="12"/>
  <c r="Q9" i="12"/>
  <c r="S9" i="12"/>
  <c r="N9" i="12"/>
  <c r="M9" i="12"/>
  <c r="T9" i="12"/>
  <c r="AI9" i="12"/>
  <c r="L9" i="12"/>
  <c r="AD9" i="12"/>
  <c r="AC9" i="12"/>
  <c r="F9" i="13"/>
  <c r="J9" i="13"/>
  <c r="N9" i="13"/>
  <c r="R9" i="13"/>
  <c r="V9" i="13"/>
  <c r="Z9" i="13"/>
  <c r="AD9" i="13"/>
  <c r="AH9" i="13"/>
  <c r="G9" i="13"/>
  <c r="K9" i="13"/>
  <c r="O9" i="13"/>
  <c r="S9" i="13"/>
  <c r="W9" i="13"/>
  <c r="AA9" i="13"/>
  <c r="AE9" i="13"/>
  <c r="AI9" i="13"/>
  <c r="D9" i="13"/>
  <c r="H9" i="13"/>
  <c r="L9" i="13"/>
  <c r="P9" i="13"/>
  <c r="T9" i="13"/>
  <c r="X9" i="13"/>
  <c r="AB9" i="13"/>
  <c r="AF9" i="13"/>
  <c r="M9" i="13"/>
  <c r="AC9" i="13"/>
  <c r="C9" i="13"/>
  <c r="Y9" i="13"/>
  <c r="Q9" i="13"/>
  <c r="AG9" i="13"/>
  <c r="E9" i="13"/>
  <c r="U9" i="13"/>
  <c r="I9" i="13"/>
  <c r="T11" i="12"/>
  <c r="AE11" i="12"/>
  <c r="O11" i="12"/>
  <c r="P11" i="12"/>
  <c r="Z11" i="12"/>
  <c r="J11" i="12"/>
  <c r="H11" i="12"/>
  <c r="C11" i="12"/>
  <c r="Y11" i="12"/>
  <c r="I11" i="12"/>
  <c r="L11" i="12"/>
  <c r="AA11" i="12"/>
  <c r="K11" i="12"/>
  <c r="D11" i="12"/>
  <c r="V11" i="12"/>
  <c r="F11" i="12"/>
  <c r="U11" i="12"/>
  <c r="E11" i="12"/>
  <c r="W11" i="12"/>
  <c r="G11" i="12"/>
  <c r="AH11" i="12"/>
  <c r="R11" i="12"/>
  <c r="AG11" i="12"/>
  <c r="Q11" i="12"/>
  <c r="S11" i="12"/>
  <c r="N11" i="12"/>
  <c r="AB11" i="12"/>
  <c r="M11" i="12"/>
  <c r="AF11" i="12"/>
  <c r="X11" i="12"/>
  <c r="AI11" i="12"/>
  <c r="AD11" i="12"/>
  <c r="AC11" i="12"/>
  <c r="AF20" i="12"/>
  <c r="AE20" i="12"/>
  <c r="O20" i="12"/>
  <c r="T20" i="12"/>
  <c r="Z20" i="12"/>
  <c r="J20" i="12"/>
  <c r="Y20" i="12"/>
  <c r="I20" i="12"/>
  <c r="P20" i="12"/>
  <c r="AA20" i="12"/>
  <c r="K20" i="12"/>
  <c r="H20" i="12"/>
  <c r="V20" i="12"/>
  <c r="F20" i="12"/>
  <c r="U20" i="12"/>
  <c r="E20" i="12"/>
  <c r="D20" i="12"/>
  <c r="W20" i="12"/>
  <c r="G20" i="12"/>
  <c r="AH20" i="12"/>
  <c r="R20" i="12"/>
  <c r="X20" i="12"/>
  <c r="AG20" i="12"/>
  <c r="Q20" i="12"/>
  <c r="AB20" i="12"/>
  <c r="L20" i="12"/>
  <c r="AI20" i="12"/>
  <c r="AD20" i="12"/>
  <c r="AC20" i="12"/>
  <c r="S20" i="12"/>
  <c r="N20" i="12"/>
  <c r="M20" i="12"/>
  <c r="C20" i="12"/>
  <c r="W3" i="13"/>
  <c r="AH3" i="13"/>
  <c r="K3" i="13"/>
  <c r="AF3" i="13"/>
  <c r="T3" i="13"/>
  <c r="I3" i="13"/>
  <c r="AE3" i="13"/>
  <c r="J3" i="13"/>
  <c r="P3" i="13"/>
  <c r="S3" i="13"/>
  <c r="AB3" i="13"/>
  <c r="G3" i="13"/>
  <c r="X3" i="13"/>
  <c r="R3" i="13"/>
  <c r="O3" i="13"/>
  <c r="AA3" i="13"/>
  <c r="Y3" i="13"/>
  <c r="M3" i="13"/>
  <c r="V3" i="13"/>
  <c r="Z3" i="13"/>
  <c r="AI3" i="13"/>
  <c r="U3" i="13"/>
  <c r="AD3" i="13"/>
  <c r="AG3" i="13"/>
  <c r="D3" i="13"/>
  <c r="AC3" i="13"/>
  <c r="F3" i="13"/>
  <c r="Q3" i="13"/>
  <c r="C3" i="13"/>
  <c r="L3" i="13"/>
  <c r="E3" i="13"/>
  <c r="H3" i="13"/>
  <c r="N3" i="13"/>
  <c r="H5" i="12"/>
  <c r="AE5" i="12"/>
  <c r="O5" i="12"/>
  <c r="D5" i="12"/>
  <c r="Z5" i="12"/>
  <c r="J5" i="12"/>
  <c r="Y5" i="12"/>
  <c r="I5" i="12"/>
  <c r="AF5" i="12"/>
  <c r="AA5" i="12"/>
  <c r="K5" i="12"/>
  <c r="AB5" i="12"/>
  <c r="C5" i="12"/>
  <c r="V5" i="12"/>
  <c r="F5" i="12"/>
  <c r="U5" i="12"/>
  <c r="E5" i="12"/>
  <c r="X5" i="12"/>
  <c r="W5" i="12"/>
  <c r="G5" i="12"/>
  <c r="T5" i="12"/>
  <c r="AH5" i="12"/>
  <c r="R5" i="12"/>
  <c r="AG5" i="12"/>
  <c r="Q5" i="12"/>
  <c r="P5" i="12"/>
  <c r="L5" i="12"/>
  <c r="AI5" i="12"/>
  <c r="AD5" i="12"/>
  <c r="AC5" i="12"/>
  <c r="S5" i="12"/>
  <c r="N5" i="12"/>
  <c r="M5" i="12"/>
  <c r="H10" i="12"/>
  <c r="AE10" i="12"/>
  <c r="O10" i="12"/>
  <c r="L10" i="12"/>
  <c r="Z10" i="12"/>
  <c r="J10" i="12"/>
  <c r="Y10" i="12"/>
  <c r="I10" i="12"/>
  <c r="D10" i="12"/>
  <c r="AA10" i="12"/>
  <c r="K10" i="12"/>
  <c r="V10" i="12"/>
  <c r="F10" i="12"/>
  <c r="P10" i="12"/>
  <c r="U10" i="12"/>
  <c r="E10" i="12"/>
  <c r="AF10" i="12"/>
  <c r="W10" i="12"/>
  <c r="G10" i="12"/>
  <c r="AB10" i="12"/>
  <c r="AH10" i="12"/>
  <c r="R10" i="12"/>
  <c r="C10" i="12"/>
  <c r="AG10" i="12"/>
  <c r="Q10" i="12"/>
  <c r="AI10" i="12"/>
  <c r="AD10" i="12"/>
  <c r="AC10" i="12"/>
  <c r="X10" i="12"/>
  <c r="S10" i="12"/>
  <c r="T10" i="12"/>
  <c r="N10" i="12"/>
  <c r="M10" i="12"/>
  <c r="AI11" i="19"/>
  <c r="AE11" i="19"/>
  <c r="AA11" i="19"/>
  <c r="W11" i="19"/>
  <c r="S11" i="19"/>
  <c r="O11" i="19"/>
  <c r="K11" i="19"/>
  <c r="G11" i="19"/>
  <c r="AH11" i="19"/>
  <c r="AD11" i="19"/>
  <c r="Z11" i="19"/>
  <c r="V11" i="19"/>
  <c r="R11" i="19"/>
  <c r="N11" i="19"/>
  <c r="J11" i="19"/>
  <c r="F11" i="19"/>
  <c r="AG11" i="19"/>
  <c r="AC11" i="19"/>
  <c r="Y11" i="19"/>
  <c r="U11" i="19"/>
  <c r="Q11" i="19"/>
  <c r="M11" i="19"/>
  <c r="I11" i="19"/>
  <c r="E11" i="19"/>
  <c r="T11" i="19"/>
  <c r="D11" i="19"/>
  <c r="AF11" i="19"/>
  <c r="P11" i="19"/>
  <c r="X11" i="19"/>
  <c r="C11" i="19"/>
  <c r="AB11" i="19"/>
  <c r="L11" i="19"/>
  <c r="H11" i="19"/>
  <c r="W14" i="13"/>
  <c r="AH14" i="13"/>
  <c r="K14" i="13"/>
  <c r="T14" i="13"/>
  <c r="AE14" i="13"/>
  <c r="Q14" i="13"/>
  <c r="J14" i="13"/>
  <c r="X14" i="13"/>
  <c r="S14" i="13"/>
  <c r="AB14" i="13"/>
  <c r="Y14" i="13"/>
  <c r="G14" i="13"/>
  <c r="R14" i="13"/>
  <c r="AA14" i="13"/>
  <c r="M14" i="13"/>
  <c r="V14" i="13"/>
  <c r="Z14" i="13"/>
  <c r="AI14" i="13"/>
  <c r="P14" i="13"/>
  <c r="U14" i="13"/>
  <c r="AD14" i="13"/>
  <c r="O14" i="13"/>
  <c r="D14" i="13"/>
  <c r="C14" i="13"/>
  <c r="AC14" i="13"/>
  <c r="AG14" i="13"/>
  <c r="F14" i="13"/>
  <c r="L14" i="13"/>
  <c r="H14" i="13"/>
  <c r="I14" i="13"/>
  <c r="E14" i="13"/>
  <c r="AF14" i="13"/>
  <c r="N14" i="13"/>
  <c r="P19" i="12"/>
  <c r="C19" i="12"/>
  <c r="AE19" i="12"/>
  <c r="O19" i="12"/>
  <c r="D19" i="12"/>
  <c r="Z19" i="12"/>
  <c r="J19" i="12"/>
  <c r="AF19" i="12"/>
  <c r="Y19" i="12"/>
  <c r="I19" i="12"/>
  <c r="AA19" i="12"/>
  <c r="K19" i="12"/>
  <c r="V19" i="12"/>
  <c r="F19" i="12"/>
  <c r="T19" i="12"/>
  <c r="U19" i="12"/>
  <c r="E19" i="12"/>
  <c r="W19" i="12"/>
  <c r="G19" i="12"/>
  <c r="AB19" i="12"/>
  <c r="AH19" i="12"/>
  <c r="R19" i="12"/>
  <c r="H19" i="12"/>
  <c r="AG19" i="12"/>
  <c r="Q19" i="12"/>
  <c r="S19" i="12"/>
  <c r="N19" i="12"/>
  <c r="M19" i="12"/>
  <c r="X19" i="12"/>
  <c r="L19" i="12"/>
  <c r="AI19" i="12"/>
  <c r="AD19" i="12"/>
  <c r="AC19" i="12"/>
  <c r="AI20" i="19"/>
  <c r="AE20" i="19"/>
  <c r="AA20" i="19"/>
  <c r="W20" i="19"/>
  <c r="S20" i="19"/>
  <c r="O20" i="19"/>
  <c r="K20" i="19"/>
  <c r="G20" i="19"/>
  <c r="AH20" i="19"/>
  <c r="AD20" i="19"/>
  <c r="Z20" i="19"/>
  <c r="V20" i="19"/>
  <c r="R20" i="19"/>
  <c r="N20" i="19"/>
  <c r="J20" i="19"/>
  <c r="F20" i="19"/>
  <c r="AG20" i="19"/>
  <c r="AC20" i="19"/>
  <c r="Y20" i="19"/>
  <c r="U20" i="19"/>
  <c r="Q20" i="19"/>
  <c r="M20" i="19"/>
  <c r="I20" i="19"/>
  <c r="E20" i="19"/>
  <c r="AF20" i="19"/>
  <c r="AB20" i="19"/>
  <c r="X20" i="19"/>
  <c r="T20" i="19"/>
  <c r="P20" i="19"/>
  <c r="L20" i="19"/>
  <c r="H20" i="19"/>
  <c r="D20" i="19"/>
  <c r="C20" i="19"/>
  <c r="AE3" i="12"/>
  <c r="O3" i="12"/>
  <c r="C3" i="12"/>
  <c r="AB3" i="12"/>
  <c r="Z3" i="12"/>
  <c r="J3" i="12"/>
  <c r="AF3" i="12"/>
  <c r="Y3" i="12"/>
  <c r="I3" i="12"/>
  <c r="X3" i="12"/>
  <c r="AA3" i="12"/>
  <c r="K3" i="12"/>
  <c r="T3" i="12"/>
  <c r="V3" i="12"/>
  <c r="F3" i="12"/>
  <c r="L3" i="12"/>
  <c r="U3" i="12"/>
  <c r="E3" i="12"/>
  <c r="P3" i="12"/>
  <c r="W3" i="12"/>
  <c r="G3" i="12"/>
  <c r="H3" i="12"/>
  <c r="AH3" i="12"/>
  <c r="R3" i="12"/>
  <c r="AG3" i="12"/>
  <c r="Q3" i="12"/>
  <c r="AI3" i="12"/>
  <c r="AD3" i="12"/>
  <c r="AC3" i="12"/>
  <c r="D3" i="12"/>
  <c r="S3" i="12"/>
  <c r="N3" i="12"/>
  <c r="M3" i="12"/>
  <c r="F5" i="13"/>
  <c r="J5" i="13"/>
  <c r="N5" i="13"/>
  <c r="R5" i="13"/>
  <c r="V5" i="13"/>
  <c r="Z5" i="13"/>
  <c r="AD5" i="13"/>
  <c r="AH5" i="13"/>
  <c r="G5" i="13"/>
  <c r="K5" i="13"/>
  <c r="O5" i="13"/>
  <c r="S5" i="13"/>
  <c r="W5" i="13"/>
  <c r="AA5" i="13"/>
  <c r="AE5" i="13"/>
  <c r="AI5" i="13"/>
  <c r="D5" i="13"/>
  <c r="H5" i="13"/>
  <c r="L5" i="13"/>
  <c r="P5" i="13"/>
  <c r="T5" i="13"/>
  <c r="X5" i="13"/>
  <c r="AB5" i="13"/>
  <c r="AF5" i="13"/>
  <c r="M5" i="13"/>
  <c r="AC5" i="13"/>
  <c r="C5" i="13"/>
  <c r="I5" i="13"/>
  <c r="Q5" i="13"/>
  <c r="AG5" i="13"/>
  <c r="E5" i="13"/>
  <c r="U5" i="13"/>
  <c r="Y5" i="13"/>
  <c r="W10" i="13"/>
  <c r="AH10" i="13"/>
  <c r="Q10" i="13"/>
  <c r="K10" i="13"/>
  <c r="AG10" i="13"/>
  <c r="T10" i="13"/>
  <c r="AE10" i="13"/>
  <c r="J10" i="13"/>
  <c r="S10" i="13"/>
  <c r="P10" i="13"/>
  <c r="C10" i="13"/>
  <c r="AB10" i="13"/>
  <c r="G10" i="13"/>
  <c r="R10" i="13"/>
  <c r="AA10" i="13"/>
  <c r="X10" i="13"/>
  <c r="M10" i="13"/>
  <c r="V10" i="13"/>
  <c r="AF10" i="13"/>
  <c r="AI10" i="13"/>
  <c r="Y10" i="13"/>
  <c r="U10" i="13"/>
  <c r="AD10" i="13"/>
  <c r="O10" i="13"/>
  <c r="H10" i="13"/>
  <c r="D10" i="13"/>
  <c r="AC10" i="13"/>
  <c r="I10" i="13"/>
  <c r="F10" i="13"/>
  <c r="Z10" i="13"/>
  <c r="L10" i="13"/>
  <c r="E10" i="13"/>
  <c r="N10" i="13"/>
  <c r="AI3" i="19"/>
  <c r="AE3" i="19"/>
  <c r="AA3" i="19"/>
  <c r="W3" i="19"/>
  <c r="S3" i="19"/>
  <c r="O3" i="19"/>
  <c r="K3" i="19"/>
  <c r="G3" i="19"/>
  <c r="AH3" i="19"/>
  <c r="AD3" i="19"/>
  <c r="Z3" i="19"/>
  <c r="V3" i="19"/>
  <c r="R3" i="19"/>
  <c r="N3" i="19"/>
  <c r="J3" i="19"/>
  <c r="F3" i="19"/>
  <c r="AF3" i="19"/>
  <c r="X3" i="19"/>
  <c r="P3" i="19"/>
  <c r="H3" i="19"/>
  <c r="AC3" i="19"/>
  <c r="U3" i="19"/>
  <c r="M3" i="19"/>
  <c r="E3" i="19"/>
  <c r="Y3" i="19"/>
  <c r="I3" i="19"/>
  <c r="C3" i="19"/>
  <c r="AB3" i="19"/>
  <c r="T3" i="19"/>
  <c r="L3" i="19"/>
  <c r="D3" i="19"/>
  <c r="AG3" i="19"/>
  <c r="Q3" i="19"/>
  <c r="AF4" i="13"/>
  <c r="W4" i="13"/>
  <c r="C4" i="13"/>
  <c r="AH4" i="13"/>
  <c r="K4" i="13"/>
  <c r="T4" i="13"/>
  <c r="AE4" i="13"/>
  <c r="J4" i="13"/>
  <c r="S4" i="13"/>
  <c r="AB4" i="13"/>
  <c r="Y4" i="13"/>
  <c r="G4" i="13"/>
  <c r="R4" i="13"/>
  <c r="P4" i="13"/>
  <c r="D4" i="13"/>
  <c r="M4" i="13"/>
  <c r="X4" i="13"/>
  <c r="V4" i="13"/>
  <c r="O4" i="13"/>
  <c r="L4" i="13"/>
  <c r="U4" i="13"/>
  <c r="Q4" i="13"/>
  <c r="AD4" i="13"/>
  <c r="Z4" i="13"/>
  <c r="AA4" i="13"/>
  <c r="AC4" i="13"/>
  <c r="F4" i="13"/>
  <c r="H4" i="13"/>
  <c r="I4" i="13"/>
  <c r="AI4" i="13"/>
  <c r="AG4" i="13"/>
  <c r="E4" i="13"/>
  <c r="N4" i="13"/>
  <c r="AI14" i="19"/>
  <c r="AE14" i="19"/>
  <c r="AA14" i="19"/>
  <c r="W14" i="19"/>
  <c r="S14" i="19"/>
  <c r="O14" i="19"/>
  <c r="K14" i="19"/>
  <c r="G14" i="19"/>
  <c r="AH14" i="19"/>
  <c r="AD14" i="19"/>
  <c r="Z14" i="19"/>
  <c r="V14" i="19"/>
  <c r="R14" i="19"/>
  <c r="N14" i="19"/>
  <c r="J14" i="19"/>
  <c r="F14" i="19"/>
  <c r="AG14" i="19"/>
  <c r="AC14" i="19"/>
  <c r="Y14" i="19"/>
  <c r="U14" i="19"/>
  <c r="Q14" i="19"/>
  <c r="M14" i="19"/>
  <c r="I14" i="19"/>
  <c r="E14" i="19"/>
  <c r="T14" i="19"/>
  <c r="D14" i="19"/>
  <c r="AF14" i="19"/>
  <c r="P14" i="19"/>
  <c r="AB14" i="19"/>
  <c r="L14" i="19"/>
  <c r="X14" i="19"/>
  <c r="C14" i="19"/>
  <c r="H14" i="19"/>
  <c r="W18" i="13"/>
  <c r="AH18" i="13"/>
  <c r="I18" i="13"/>
  <c r="K18" i="13"/>
  <c r="AF18" i="13"/>
  <c r="AG18" i="13"/>
  <c r="T18" i="13"/>
  <c r="AE18" i="13"/>
  <c r="J18" i="13"/>
  <c r="S18" i="13"/>
  <c r="AB18" i="13"/>
  <c r="G18" i="13"/>
  <c r="X18" i="13"/>
  <c r="Y18" i="13"/>
  <c r="O18" i="13"/>
  <c r="R18" i="13"/>
  <c r="AA18" i="13"/>
  <c r="M18" i="13"/>
  <c r="V18" i="13"/>
  <c r="P18" i="13"/>
  <c r="Z18" i="13"/>
  <c r="AI18" i="13"/>
  <c r="U18" i="13"/>
  <c r="AD18" i="13"/>
  <c r="C18" i="13"/>
  <c r="D18" i="13"/>
  <c r="H18" i="13"/>
  <c r="AC18" i="13"/>
  <c r="F18" i="13"/>
  <c r="L18" i="13"/>
  <c r="E18" i="13"/>
  <c r="Q18" i="13"/>
  <c r="N18" i="13"/>
  <c r="D4" i="12"/>
  <c r="AE4" i="12"/>
  <c r="O4" i="12"/>
  <c r="Z4" i="12"/>
  <c r="J4" i="12"/>
  <c r="Y4" i="12"/>
  <c r="I4" i="12"/>
  <c r="AF4" i="12"/>
  <c r="AA4" i="12"/>
  <c r="K4" i="12"/>
  <c r="AB4" i="12"/>
  <c r="V4" i="12"/>
  <c r="F4" i="12"/>
  <c r="C4" i="12"/>
  <c r="U4" i="12"/>
  <c r="E4" i="12"/>
  <c r="X4" i="12"/>
  <c r="W4" i="12"/>
  <c r="G4" i="12"/>
  <c r="L4" i="12"/>
  <c r="AH4" i="12"/>
  <c r="R4" i="12"/>
  <c r="AG4" i="12"/>
  <c r="Q4" i="12"/>
  <c r="S4" i="12"/>
  <c r="N4" i="12"/>
  <c r="M4" i="12"/>
  <c r="P4" i="12"/>
  <c r="H4" i="12"/>
  <c r="T4" i="12"/>
  <c r="AI4" i="12"/>
  <c r="AD4" i="12"/>
  <c r="AC4" i="12"/>
  <c r="AI5" i="19"/>
  <c r="AE5" i="19"/>
  <c r="AA5" i="19"/>
  <c r="W5" i="19"/>
  <c r="S5" i="19"/>
  <c r="O5" i="19"/>
  <c r="K5" i="19"/>
  <c r="G5" i="19"/>
  <c r="AH5" i="19"/>
  <c r="AD5" i="19"/>
  <c r="Z5" i="19"/>
  <c r="V5" i="19"/>
  <c r="R5" i="19"/>
  <c r="N5" i="19"/>
  <c r="J5" i="19"/>
  <c r="F5" i="19"/>
  <c r="AG5" i="19"/>
  <c r="AC5" i="19"/>
  <c r="Y5" i="19"/>
  <c r="U5" i="19"/>
  <c r="Q5" i="19"/>
  <c r="M5" i="19"/>
  <c r="I5" i="19"/>
  <c r="E5" i="19"/>
  <c r="T5" i="19"/>
  <c r="D5" i="19"/>
  <c r="AF5" i="19"/>
  <c r="P5" i="19"/>
  <c r="C5" i="19"/>
  <c r="X5" i="19"/>
  <c r="AB5" i="19"/>
  <c r="L5" i="19"/>
  <c r="H5" i="19"/>
  <c r="AI10" i="19"/>
  <c r="AE10" i="19"/>
  <c r="AA10" i="19"/>
  <c r="W10" i="19"/>
  <c r="S10" i="19"/>
  <c r="O10" i="19"/>
  <c r="K10" i="19"/>
  <c r="G10" i="19"/>
  <c r="AH10" i="19"/>
  <c r="AD10" i="19"/>
  <c r="Z10" i="19"/>
  <c r="V10" i="19"/>
  <c r="R10" i="19"/>
  <c r="N10" i="19"/>
  <c r="J10" i="19"/>
  <c r="F10" i="19"/>
  <c r="AG10" i="19"/>
  <c r="AC10" i="19"/>
  <c r="Y10" i="19"/>
  <c r="U10" i="19"/>
  <c r="Q10" i="19"/>
  <c r="M10" i="19"/>
  <c r="I10" i="19"/>
  <c r="E10" i="19"/>
  <c r="T10" i="19"/>
  <c r="D10" i="19"/>
  <c r="AF10" i="19"/>
  <c r="P10" i="19"/>
  <c r="X10" i="19"/>
  <c r="AB10" i="19"/>
  <c r="L10" i="19"/>
  <c r="C10" i="19"/>
  <c r="H10" i="19"/>
  <c r="W11" i="13"/>
  <c r="X11" i="13"/>
  <c r="Q11" i="13"/>
  <c r="AH11" i="13"/>
  <c r="K11" i="13"/>
  <c r="T11" i="13"/>
  <c r="P11" i="13"/>
  <c r="AE11" i="13"/>
  <c r="J11" i="13"/>
  <c r="AG11" i="13"/>
  <c r="S11" i="13"/>
  <c r="AB11" i="13"/>
  <c r="C11" i="13"/>
  <c r="G11" i="13"/>
  <c r="R11" i="13"/>
  <c r="Z11" i="13"/>
  <c r="D11" i="13"/>
  <c r="M11" i="13"/>
  <c r="V11" i="13"/>
  <c r="L11" i="13"/>
  <c r="AF11" i="13"/>
  <c r="U11" i="13"/>
  <c r="H11" i="13"/>
  <c r="AD11" i="13"/>
  <c r="I11" i="13"/>
  <c r="AA11" i="13"/>
  <c r="AC11" i="13"/>
  <c r="F11" i="13"/>
  <c r="O11" i="13"/>
  <c r="AI11" i="13"/>
  <c r="E11" i="13"/>
  <c r="Y11" i="13"/>
  <c r="N11" i="13"/>
  <c r="AE18" i="12"/>
  <c r="O18" i="12"/>
  <c r="Z18" i="12"/>
  <c r="J18" i="12"/>
  <c r="P18" i="12"/>
  <c r="Y18" i="12"/>
  <c r="I18" i="12"/>
  <c r="AF18" i="12"/>
  <c r="AA18" i="12"/>
  <c r="K18" i="12"/>
  <c r="T18" i="12"/>
  <c r="V18" i="12"/>
  <c r="F18" i="12"/>
  <c r="D18" i="12"/>
  <c r="U18" i="12"/>
  <c r="E18" i="12"/>
  <c r="X18" i="12"/>
  <c r="W18" i="12"/>
  <c r="G18" i="12"/>
  <c r="H18" i="12"/>
  <c r="AH18" i="12"/>
  <c r="R18" i="12"/>
  <c r="AG18" i="12"/>
  <c r="Q18" i="12"/>
  <c r="AI18" i="12"/>
  <c r="AD18" i="12"/>
  <c r="AB18" i="12"/>
  <c r="AC18" i="12"/>
  <c r="L18" i="12"/>
  <c r="S18" i="12"/>
  <c r="C18" i="12"/>
  <c r="N18" i="12"/>
  <c r="M18" i="12"/>
  <c r="AI19" i="19"/>
  <c r="AE19" i="19"/>
  <c r="AA19" i="19"/>
  <c r="W19" i="19"/>
  <c r="S19" i="19"/>
  <c r="O19" i="19"/>
  <c r="K19" i="19"/>
  <c r="G19" i="19"/>
  <c r="AH19" i="19"/>
  <c r="AD19" i="19"/>
  <c r="Z19" i="19"/>
  <c r="V19" i="19"/>
  <c r="R19" i="19"/>
  <c r="N19" i="19"/>
  <c r="J19" i="19"/>
  <c r="F19" i="19"/>
  <c r="AG19" i="19"/>
  <c r="AC19" i="19"/>
  <c r="Y19" i="19"/>
  <c r="U19" i="19"/>
  <c r="Q19" i="19"/>
  <c r="M19" i="19"/>
  <c r="I19" i="19"/>
  <c r="E19" i="19"/>
  <c r="AF19" i="19"/>
  <c r="AB19" i="19"/>
  <c r="X19" i="19"/>
  <c r="T19" i="19"/>
  <c r="P19" i="19"/>
  <c r="L19" i="19"/>
  <c r="H19" i="19"/>
  <c r="D19" i="19"/>
  <c r="C19" i="19"/>
  <c r="F20" i="13"/>
  <c r="J20" i="13"/>
  <c r="N20" i="13"/>
  <c r="R20" i="13"/>
  <c r="V20" i="13"/>
  <c r="Z20" i="13"/>
  <c r="AD20" i="13"/>
  <c r="AH20" i="13"/>
  <c r="G20" i="13"/>
  <c r="K20" i="13"/>
  <c r="O20" i="13"/>
  <c r="S20" i="13"/>
  <c r="W20" i="13"/>
  <c r="AA20" i="13"/>
  <c r="AE20" i="13"/>
  <c r="AI20" i="13"/>
  <c r="D20" i="13"/>
  <c r="H20" i="13"/>
  <c r="L20" i="13"/>
  <c r="P20" i="13"/>
  <c r="T20" i="13"/>
  <c r="X20" i="13"/>
  <c r="AB20" i="13"/>
  <c r="AF20" i="13"/>
  <c r="M20" i="13"/>
  <c r="AC20" i="13"/>
  <c r="I20" i="13"/>
  <c r="Q20" i="13"/>
  <c r="AG20" i="13"/>
  <c r="E20" i="13"/>
  <c r="U20" i="13"/>
  <c r="Y20" i="13"/>
  <c r="C20" i="13"/>
  <c r="C14" i="12"/>
  <c r="T14" i="12"/>
  <c r="AE14" i="12"/>
  <c r="O14" i="12"/>
  <c r="L14" i="12"/>
  <c r="Z14" i="12"/>
  <c r="J14" i="12"/>
  <c r="P14" i="12"/>
  <c r="Y14" i="12"/>
  <c r="I14" i="12"/>
  <c r="H14" i="12"/>
  <c r="AA14" i="12"/>
  <c r="K14" i="12"/>
  <c r="V14" i="12"/>
  <c r="F14" i="12"/>
  <c r="D14" i="12"/>
  <c r="U14" i="12"/>
  <c r="E14" i="12"/>
  <c r="W14" i="12"/>
  <c r="G14" i="12"/>
  <c r="AB14" i="12"/>
  <c r="AH14" i="12"/>
  <c r="R14" i="12"/>
  <c r="AG14" i="12"/>
  <c r="Q14" i="12"/>
  <c r="AI14" i="12"/>
  <c r="AD14" i="12"/>
  <c r="AC14" i="12"/>
  <c r="S14" i="12"/>
  <c r="N14" i="12"/>
  <c r="AF14" i="12"/>
  <c r="M14" i="12"/>
  <c r="X14" i="12"/>
  <c r="AI18" i="19"/>
  <c r="AE18" i="19"/>
  <c r="AA18" i="19"/>
  <c r="W18" i="19"/>
  <c r="S18" i="19"/>
  <c r="O18" i="19"/>
  <c r="K18" i="19"/>
  <c r="G18" i="19"/>
  <c r="AH18" i="19"/>
  <c r="AD18" i="19"/>
  <c r="Z18" i="19"/>
  <c r="V18" i="19"/>
  <c r="R18" i="19"/>
  <c r="N18" i="19"/>
  <c r="J18" i="19"/>
  <c r="F18" i="19"/>
  <c r="AG18" i="19"/>
  <c r="AC18" i="19"/>
  <c r="Y18" i="19"/>
  <c r="U18" i="19"/>
  <c r="Q18" i="19"/>
  <c r="M18" i="19"/>
  <c r="I18" i="19"/>
  <c r="E18" i="19"/>
  <c r="AF18" i="19"/>
  <c r="AB18" i="19"/>
  <c r="X18" i="19"/>
  <c r="T18" i="19"/>
  <c r="P18" i="19"/>
  <c r="L18" i="19"/>
  <c r="H18" i="19"/>
  <c r="D18" i="19"/>
  <c r="C18" i="19"/>
  <c r="X19" i="13"/>
  <c r="I19" i="13"/>
  <c r="W19" i="13"/>
  <c r="AH19" i="13"/>
  <c r="K19" i="13"/>
  <c r="AE19" i="13"/>
  <c r="J19" i="13"/>
  <c r="Q19" i="13"/>
  <c r="S19" i="13"/>
  <c r="G19" i="13"/>
  <c r="C19" i="13"/>
  <c r="D19" i="13"/>
  <c r="M19" i="13"/>
  <c r="P19" i="13"/>
  <c r="Y19" i="13"/>
  <c r="V19" i="13"/>
  <c r="O19" i="13"/>
  <c r="L19" i="13"/>
  <c r="AG19" i="13"/>
  <c r="U19" i="13"/>
  <c r="AD19" i="13"/>
  <c r="R19" i="13"/>
  <c r="H19" i="13"/>
  <c r="AA19" i="13"/>
  <c r="T19" i="13"/>
  <c r="AC19" i="13"/>
  <c r="F19" i="13"/>
  <c r="Z19" i="13"/>
  <c r="AI19" i="13"/>
  <c r="AB19" i="13"/>
  <c r="AF19" i="13"/>
  <c r="E19" i="13"/>
  <c r="N19" i="13"/>
  <c r="A50" i="6"/>
  <c r="C9" i="9" s="1"/>
  <c r="C33" i="9" s="1"/>
  <c r="B9" i="19" s="1"/>
  <c r="E18" i="9"/>
  <c r="E42" i="9" s="1"/>
  <c r="E10" i="9"/>
  <c r="E14" i="9"/>
  <c r="E11" i="9"/>
  <c r="E19" i="9"/>
  <c r="E43" i="9" s="1"/>
  <c r="E3" i="9"/>
  <c r="E9" i="9"/>
  <c r="E5" i="9"/>
  <c r="E4" i="9"/>
  <c r="E12" i="9"/>
  <c r="E20" i="9"/>
  <c r="E44" i="9" s="1"/>
  <c r="AI9" i="19" l="1"/>
  <c r="AE9" i="19"/>
  <c r="AA9" i="19"/>
  <c r="W9" i="19"/>
  <c r="S9" i="19"/>
  <c r="O9" i="19"/>
  <c r="K9" i="19"/>
  <c r="G9" i="19"/>
  <c r="AH9" i="19"/>
  <c r="AD9" i="19"/>
  <c r="Z9" i="19"/>
  <c r="V9" i="19"/>
  <c r="R9" i="19"/>
  <c r="N9" i="19"/>
  <c r="J9" i="19"/>
  <c r="F9" i="19"/>
  <c r="AG9" i="19"/>
  <c r="AC9" i="19"/>
  <c r="Y9" i="19"/>
  <c r="U9" i="19"/>
  <c r="Q9" i="19"/>
  <c r="M9" i="19"/>
  <c r="I9" i="19"/>
  <c r="E9" i="19"/>
  <c r="T9" i="19"/>
  <c r="D9" i="19"/>
  <c r="AF9" i="19"/>
  <c r="P9" i="19"/>
  <c r="C9" i="19"/>
  <c r="X9" i="19"/>
  <c r="AB9" i="19"/>
  <c r="L9" i="19"/>
  <c r="H9" i="19"/>
  <c r="E35" i="9"/>
  <c r="E36" i="9"/>
  <c r="E33"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<sst xmlns="http://schemas.openxmlformats.org/spreadsheetml/2006/main" count="1229" uniqueCount="655">
  <si>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</si>
  <si>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</si>
  <si>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</si>
  <si>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</si>
  <si>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</si>
  <si>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</si>
  <si>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</si>
  <si>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</si>
  <si>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</si>
  <si>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</si>
  <si>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</si>
  <si>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</si>
  <si>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</si>
  <si>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</si>
  <si>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</si>
  <si>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</si>
  <si>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</si>
  <si>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</si>
  <si>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</si>
  <si>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</si>
  <si>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</si>
  <si>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</si>
  <si>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</si>
  <si>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</si>
  <si>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</si>
  <si>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</si>
  <si>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</si>
  <si>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</si>
  <si>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</si>
  <si>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</si>
  <si>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</si>
  <si>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</si>
  <si>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</si>
  <si>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</si>
  <si>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</si>
  <si>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</si>
  <si>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</si>
  <si>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</si>
  <si>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</si>
  <si>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</si>
  <si>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</si>
  <si>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</si>
  <si>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</si>
  <si>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</si>
  <si>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</si>
  <si>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</si>
  <si>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</si>
  <si>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</si>
  <si>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</si>
  <si>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</si>
  <si>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</si>
  <si>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</si>
  <si>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</si>
  <si>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</si>
  <si>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</si>
  <si>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</si>
  <si>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</si>
  <si>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</si>
  <si>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</si>
  <si>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</si>
  <si>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</si>
  <si>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</si>
  <si>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</si>
  <si>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</si>
  <si>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</si>
  <si>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</si>
  <si>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</si>
  <si>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</si>
  <si>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</si>
  <si>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</si>
  <si>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</si>
  <si>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</si>
  <si>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</si>
  <si>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</si>
  <si>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</si>
  <si>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</si>
  <si>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</si>
  <si>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</si>
  <si>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</si>
  <si>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</si>
  <si>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</si>
  <si>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</si>
  <si>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</si>
  <si>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</si>
  <si>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</si>
  <si>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</si>
  <si>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</si>
  <si>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</si>
  <si>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</si>
  <si>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</si>
  <si>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</si>
  <si>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</si>
  <si>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</si>
  <si>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</si>
  <si>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</si>
  <si>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</si>
  <si>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</si>
  <si>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</si>
  <si>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</si>
  <si>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</si>
  <si>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</si>
  <si>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</si>
  <si>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</si>
  <si>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</si>
  <si>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</si>
  <si>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</si>
  <si>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</si>
  <si>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</si>
  <si>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</si>
  <si>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</si>
  <si>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</si>
  <si>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</si>
  <si>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</si>
  <si>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</si>
  <si>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</si>
  <si>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</si>
  <si>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</si>
  <si>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</si>
  <si>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</si>
  <si>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</si>
  <si>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</si>
  <si>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</si>
  <si>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</si>
  <si>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</si>
  <si>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</si>
  <si>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</si>
  <si>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</si>
  <si>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</si>
  <si>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</si>
  <si>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</si>
  <si>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</si>
  <si>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</si>
  <si>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</si>
  <si>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</si>
  <si>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</si>
  <si>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</si>
  <si>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
  </si>
  <si>
    <t>2018-</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</si>
  <si>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</si>
  <si>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</si>
  <si>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</si>
  <si>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</si>
  <si>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</si>
  <si>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</si>
  <si>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</si>
  <si>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</si>
  <si>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</si>
  <si>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</si>
  <si>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</si>
  <si>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</si>
  <si>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</si>
  <si>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</si>
  <si>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</si>
  <si>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</si>
  <si>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</si>
  <si>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</si>
  <si>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</si>
  <si>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</si>
  <si>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</si>
  <si>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</si>
  <si>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</si>
  <si>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</si>
  <si>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</si>
  <si>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</si>
  <si>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</si>
  <si>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</si>
  <si>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</si>
  <si>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</si>
  <si>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</si>
  <si>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</si>
  <si>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</si>
  <si>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</si>
  <si>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</si>
  <si>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</si>
  <si>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</si>
  <si>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</si>
  <si>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</si>
  <si>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</si>
  <si>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</si>
  <si>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</si>
  <si>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</si>
  <si>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</si>
  <si>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</si>
  <si>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</si>
  <si>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</si>
  <si>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</si>
  <si>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</si>
  <si>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</si>
  <si>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</si>
  <si>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</si>
  <si>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</si>
  <si>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</si>
  <si>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</si>
  <si>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</si>
  <si>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</si>
  <si>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</si>
  <si>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</si>
  <si>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</si>
  <si>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</si>
  <si>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</si>
  <si>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</si>
  <si>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</si>
  <si>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</si>
  <si>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</si>
  <si>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</si>
  <si>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</si>
  <si>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</si>
  <si>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</si>
  <si>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</si>
  <si>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</si>
  <si>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</si>
  <si>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</si>
  <si>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</si>
  <si>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</si>
  <si>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</si>
  <si>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</si>
  <si>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</si>
  <si>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</si>
  <si>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</si>
  <si>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</si>
  <si>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</si>
  <si>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</si>
  <si>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</si>
  <si>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</si>
  <si>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</si>
  <si>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</si>
  <si>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</si>
  <si>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</si>
  <si>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</si>
  <si>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</si>
  <si>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</si>
  <si>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</si>
  <si>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</si>
  <si>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</si>
  <si>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</si>
  <si>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</si>
  <si>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</si>
  <si>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</si>
  <si>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</si>
  <si>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</si>
  <si>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</si>
  <si>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</si>
  <si>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</si>
  <si>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</si>
  <si>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</si>
  <si>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</si>
  <si>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</si>
  <si>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</si>
  <si>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</si>
  <si>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</si>
  <si>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</si>
  <si>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</si>
  <si>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</si>
  <si>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</si>
  <si>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</si>
  <si>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</si>
  <si>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</si>
  <si>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</si>
  <si>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</si>
  <si>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</si>
  <si>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</si>
  <si>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</si>
  <si>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</si>
  <si>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</si>
  <si>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</si>
  <si>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</si>
  <si>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</si>
  <si>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</si>
  <si>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</si>
  <si>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</si>
  <si>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</si>
  <si>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</si>
  <si>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</si>
  <si>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</si>
  <si>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</si>
  <si>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</si>
  <si>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</si>
  <si>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</si>
  <si>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</si>
  <si>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</si>
  <si>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</si>
  <si>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</si>
  <si>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</si>
  <si>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</si>
  <si>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</si>
  <si>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</si>
  <si>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</si>
  <si>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</si>
  <si>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</si>
  <si>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</si>
  <si>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</si>
  <si>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</si>
  <si>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</si>
  <si>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</si>
  <si>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</si>
  <si>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</si>
  <si>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</si>
  <si>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</si>
  <si>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</si>
  <si>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</si>
  <si>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</si>
  <si>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</si>
  <si>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</si>
  <si>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</si>
  <si>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</si>
  <si>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</si>
  <si>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</si>
  <si>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</si>
  <si>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</si>
  <si>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</si>
  <si>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</si>
  <si>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</si>
  <si>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</si>
  <si>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</si>
  <si>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</si>
  <si>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</si>
  <si>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</si>
  <si>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</si>
  <si>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</si>
  <si>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</si>
  <si>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</si>
  <si>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</si>
  <si>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</si>
  <si>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</si>
  <si>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</si>
  <si>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</si>
  <si>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</si>
  <si>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</si>
  <si>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</si>
  <si>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</si>
  <si>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</si>
  <si>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</si>
  <si>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</si>
  <si>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</si>
  <si>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</si>
  <si>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</si>
  <si>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</si>
  <si>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</si>
  <si>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</si>
  <si>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</si>
  <si>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</si>
  <si>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</si>
  <si>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</si>
  <si>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</si>
  <si>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</si>
  <si>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</si>
  <si>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</si>
  <si>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</si>
  <si>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</si>
  <si>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</si>
  <si>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</si>
  <si>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</si>
  <si>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</si>
  <si>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</si>
  <si>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</si>
  <si>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</si>
  <si>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</si>
  <si>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</si>
  <si>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</si>
  <si>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</si>
  <si>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</si>
  <si>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</si>
  <si>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</si>
  <si>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</si>
  <si>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</si>
  <si>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</si>
  <si>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</si>
  <si>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</si>
  <si>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</si>
  <si>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</si>
  <si>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</si>
  <si>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</si>
  <si>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</si>
  <si>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</si>
  <si>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</si>
  <si>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</si>
  <si>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</si>
  <si>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</si>
  <si>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</si>
  <si>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</si>
  <si>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</si>
  <si>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</si>
  <si>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</si>
  <si>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</si>
  <si>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</si>
  <si>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</si>
  <si>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</si>
  <si>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</si>
  <si>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</si>
  <si>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</si>
  <si>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</si>
  <si>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</si>
  <si>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</si>
  <si>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</si>
  <si>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</si>
  <si>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</si>
  <si>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</si>
  <si>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</si>
  <si>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</si>
  <si>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</si>
  <si>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</si>
  <si>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</si>
  <si>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</si>
  <si>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</si>
  <si>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</si>
  <si>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</si>
  <si>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</si>
  <si>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</si>
  <si>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</si>
  <si>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</si>
  <si>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</si>
  <si>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</si>
  <si>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</si>
  <si>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</si>
  <si>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</si>
  <si>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</si>
  <si>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</si>
  <si>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</si>
  <si>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</si>
  <si>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</si>
  <si>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</si>
  <si>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</si>
  <si>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</si>
  <si>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</si>
  <si>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</si>
  <si>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</si>
  <si>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</si>
  <si>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</si>
  <si>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</si>
  <si>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</si>
  <si>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</si>
  <si>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</si>
  <si>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</si>
  <si>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</si>
  <si>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</si>
  <si>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</si>
  <si>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</si>
  <si>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</si>
  <si>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</si>
  <si>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</si>
  <si>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</si>
  <si>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</si>
  <si>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</si>
  <si>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</si>
  <si>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</si>
  <si>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</si>
  <si>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</si>
  <si>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</si>
  <si>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</si>
  <si>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</si>
  <si>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</si>
  <si>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</si>
  <si>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</si>
  <si>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</si>
  <si>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</si>
  <si>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</si>
  <si>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</si>
  <si>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</si>
  <si>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</si>
  <si>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</si>
  <si>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</si>
  <si>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</si>
  <si>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</si>
  <si>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</si>
  <si>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</si>
  <si>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</si>
  <si>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</si>
  <si>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</si>
  <si>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</si>
  <si>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</si>
  <si>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</si>
  <si>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</si>
  <si>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</si>
  <si>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</si>
  <si>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</si>
  <si>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</si>
  <si>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</si>
  <si>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</si>
  <si>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</si>
  <si>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</si>
  <si>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</si>
  <si>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</si>
  <si>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</si>
  <si>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</si>
  <si>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</si>
  <si>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</si>
  <si>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</si>
  <si>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</si>
  <si>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</si>
  <si>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</si>
  <si>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</si>
  <si>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</si>
  <si>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</si>
  <si>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</si>
  <si>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</si>
  <si>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</si>
  <si>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</si>
  <si>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</si>
  <si>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</si>
  <si>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</si>
  <si>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</si>
  <si>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</si>
  <si>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</si>
  <si>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</si>
  <si>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</si>
  <si>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</si>
  <si>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</si>
  <si>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</si>
  <si>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</si>
  <si>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</si>
  <si>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</si>
  <si>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</si>
  <si>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</si>
  <si>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</si>
  <si>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</si>
  <si>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</si>
  <si>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</si>
  <si>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</si>
  <si>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</si>
  <si>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</si>
  <si>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</si>
  <si>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</si>
  <si>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</si>
  <si>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</si>
  <si>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</si>
  <si>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</si>
  <si>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</si>
  <si>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</si>
  <si>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</si>
  <si>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</si>
  <si>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</si>
  <si>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</si>
  <si>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</si>
  <si>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</si>
  <si>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</si>
  <si>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</si>
  <si>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</si>
  <si>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</si>
  <si>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</si>
  <si>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</si>
  <si>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</si>
  <si>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</si>
  <si>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</si>
  <si>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</si>
  <si>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</si>
  <si>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</si>
  <si>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</si>
  <si>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</si>
  <si>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</si>
  <si>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</si>
  <si>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</si>
  <si>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</si>
  <si>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</si>
  <si>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</si>
  <si>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</si>
  <si>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</si>
  <si>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</si>
  <si>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</si>
  <si>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</si>
  <si>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</si>
  <si>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</si>
  <si>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</si>
  <si>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</si>
  <si>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</si>
  <si>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</si>
  <si>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</si>
  <si>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</si>
  <si>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</si>
  <si>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</si>
  <si>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</si>
  <si>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</si>
  <si>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</si>
  <si>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</si>
  <si>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</si>
  <si>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</si>
  <si>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</si>
  <si>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</si>
  <si>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</si>
  <si>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</si>
  <si>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</si>
  <si>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</si>
  <si>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</si>
  <si>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</si>
  <si>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</si>
  <si>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</si>
  <si>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</si>
  <si>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</si>
  <si>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</si>
  <si>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</si>
  <si>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</si>
  <si>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</si>
  <si>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</si>
  <si>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</si>
  <si>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</si>
  <si>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</si>
  <si>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</si>
  <si>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</si>
  <si>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</si>
  <si>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</si>
  <si>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</si>
  <si>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</si>
  <si>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</si>
  <si>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</si>
  <si>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</si>
  <si>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</si>
  <si>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</si>
  <si>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</si>
  <si>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</si>
  <si>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</si>
  <si>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</si>
  <si>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</si>
  <si>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</si>
  <si>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</si>
  <si>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</si>
  <si>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</si>
  <si>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</si>
  <si>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GREET1 2016</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</si>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</sst>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27"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s>
  <fills count="2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268">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6" fillId="0" borderId="0" xfId="2"/>
    <xf numFmtId="0" fontId="6" fillId="0" borderId="0" xfId="3" applyFont="1"/>
    <xf numFmtId="0" fontId="7" fillId="0" borderId="2" xfId="4" applyFont="1" applyFill="1" applyBorder="1" applyAlignment="1">
      <alignment wrapText="1"/>
    </xf>
    <xf numFmtId="0" fontId="8" fillId="0" borderId="0" xfId="2" applyFont="1"/>
    <xf numFmtId="0" fontId="9" fillId="0" borderId="0" xfId="2" applyFont="1"/>
    <xf numFmtId="0" fontId="10" fillId="0" borderId="0" xfId="5" applyFont="1" applyFill="1" applyBorder="1" applyAlignment="1">
      <alignment horizontal="left"/>
    </xf>
    <xf numFmtId="0" fontId="6" fillId="0" borderId="0" xfId="2" applyAlignment="1" applyProtection="1">
      <alignment horizontal="left"/>
    </xf>
    <xf numFmtId="0" fontId="7" fillId="0" borderId="3" xfId="6" applyFont="1" applyFill="1" applyBorder="1" applyAlignment="1">
      <alignment wrapText="1"/>
    </xf>
    <xf numFmtId="0" fontId="0" fillId="0" borderId="4" xfId="7" applyFont="1" applyFill="1" applyBorder="1" applyAlignment="1">
      <alignment wrapText="1"/>
    </xf>
    <xf numFmtId="4" fontId="0" fillId="0" borderId="4" xfId="7" applyNumberFormat="1" applyFont="1" applyFill="1" applyAlignment="1">
      <alignment horizontal="right" wrapText="1"/>
    </xf>
    <xf numFmtId="164" fontId="0" fillId="0" borderId="4" xfId="7" applyNumberFormat="1" applyFont="1" applyFill="1" applyAlignment="1">
      <alignment horizontal="right" wrapText="1"/>
    </xf>
    <xf numFmtId="4" fontId="7" fillId="0" borderId="3" xfId="6" applyNumberFormat="1" applyFill="1" applyAlignment="1">
      <alignment horizontal="right" wrapText="1"/>
    </xf>
    <xf numFmtId="164" fontId="7" fillId="0" borderId="3" xfId="6" applyNumberFormat="1" applyFill="1" applyAlignment="1">
      <alignment horizontal="right" wrapText="1"/>
    </xf>
    <xf numFmtId="165" fontId="0" fillId="0" borderId="4" xfId="7" applyNumberFormat="1" applyFont="1" applyFill="1" applyAlignment="1">
      <alignment horizontal="right" wrapText="1"/>
    </xf>
    <xf numFmtId="0" fontId="11" fillId="0" borderId="0" xfId="2" applyFont="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6" fillId="0" borderId="0" xfId="11" applyFont="1"/>
    <xf numFmtId="0" fontId="7" fillId="0" borderId="2" xfId="12" applyFont="1" applyFill="1" applyBorder="1" applyAlignment="1">
      <alignment wrapText="1"/>
    </xf>
    <xf numFmtId="0" fontId="10" fillId="0" borderId="0" xfId="13" applyFont="1" applyFill="1" applyBorder="1" applyAlignment="1">
      <alignment horizontal="left"/>
    </xf>
    <xf numFmtId="0" fontId="7" fillId="0" borderId="3" xfId="14" applyFont="1" applyFill="1" applyBorder="1" applyAlignment="1">
      <alignment wrapText="1"/>
    </xf>
    <xf numFmtId="0" fontId="0" fillId="0" borderId="4" xfId="15" applyFont="1" applyFill="1" applyBorder="1" applyAlignment="1">
      <alignment wrapText="1"/>
    </xf>
    <xf numFmtId="169" fontId="0" fillId="0" borderId="4" xfId="15" applyNumberFormat="1" applyFont="1" applyFill="1" applyAlignment="1">
      <alignment horizontal="right" wrapText="1"/>
    </xf>
    <xf numFmtId="164" fontId="0" fillId="0" borderId="4" xfId="15" applyNumberFormat="1" applyFont="1" applyFill="1" applyAlignment="1">
      <alignment horizontal="right" wrapText="1"/>
    </xf>
    <xf numFmtId="0" fontId="6" fillId="0" borderId="3" xfId="14" applyFont="1" applyFill="1" applyBorder="1" applyAlignment="1">
      <alignment wrapText="1"/>
    </xf>
    <xf numFmtId="4" fontId="0" fillId="0" borderId="4" xfId="15" applyNumberFormat="1" applyFont="1" applyFill="1" applyAlignment="1">
      <alignment horizontal="right" wrapText="1"/>
    </xf>
    <xf numFmtId="3" fontId="7" fillId="0" borderId="3" xfId="14" applyNumberFormat="1" applyFill="1" applyAlignment="1">
      <alignment horizontal="right" wrapText="1"/>
    </xf>
    <xf numFmtId="164" fontId="7" fillId="0" borderId="3" xfId="14" applyNumberFormat="1" applyFill="1" applyAlignment="1">
      <alignment horizontal="right" wrapText="1"/>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pplyFont="1" applyFill="1" applyBorder="1" applyAlignment="1">
      <alignment wrapText="1"/>
    </xf>
    <xf numFmtId="0" fontId="6" fillId="0" borderId="5" xfId="16" applyFont="1" applyFill="1" applyBorder="1" applyAlignment="1">
      <alignment wrapText="1"/>
    </xf>
  </cellXfs>
  <cellStyles count="21">
    <cellStyle name="Body: normal cell" xfId="7" xr:uid="{00000000-0005-0000-0000-000000000000}"/>
    <cellStyle name="Body: normal cell 2" xfId="15" xr:uid="{00000000-0005-0000-0000-000001000000}"/>
    <cellStyle name="Comma" xfId="9" builtinId="3"/>
    <cellStyle name="Font: Calibri, 9pt regular" xfId="3" xr:uid="{00000000-0005-0000-0000-000003000000}"/>
    <cellStyle name="Font: Calibri, 9pt regular 2" xfId="11" xr:uid="{00000000-0005-0000-0000-000004000000}"/>
    <cellStyle name="Footnotes: all except top row" xfId="17" xr:uid="{00000000-0005-0000-0000-000005000000}"/>
    <cellStyle name="Footnotes: top row" xfId="8" xr:uid="{00000000-0005-0000-0000-000006000000}"/>
    <cellStyle name="Footnotes: top row 2" xfId="16" xr:uid="{00000000-0005-0000-0000-000007000000}"/>
    <cellStyle name="Header: bottom row" xfId="4" xr:uid="{00000000-0005-0000-0000-000008000000}"/>
    <cellStyle name="Header: bottom row 2" xfId="12" xr:uid="{00000000-0005-0000-0000-000009000000}"/>
    <cellStyle name="Header: top rows" xfId="18"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4" xr:uid="{00000000-0005-0000-0000-00000F000000}"/>
    <cellStyle name="Percent" xfId="10" builtinId="5"/>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opLeftCell="A7" workbookViewId="0"/>
  </sheetViews>
  <sheetFormatPr defaultRowHeight="15" x14ac:dyDescent="0.25"/>
  <cols>
    <col min="2" max="2" width="82.7109375" customWidth="1"/>
  </cols>
  <sheetData>
    <row r="1" spans="1:2" x14ac:dyDescent="0.25">
      <c r="A1" s="1" t="s">
        <v>650</v>
      </c>
    </row>
    <row r="2" spans="1:2" x14ac:dyDescent="0.25">
      <c r="A2" s="1" t="s">
        <v>651</v>
      </c>
    </row>
    <row r="3" spans="1:2" x14ac:dyDescent="0.25">
      <c r="A3" s="1" t="s">
        <v>652</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282</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281</v>
      </c>
    </row>
    <row r="27" spans="2:2" x14ac:dyDescent="0.25">
      <c r="B27" s="2" t="s">
        <v>13</v>
      </c>
    </row>
    <row r="28" spans="2:2" x14ac:dyDescent="0.25">
      <c r="B28" t="s">
        <v>2</v>
      </c>
    </row>
    <row r="29" spans="2:2" x14ac:dyDescent="0.25">
      <c r="B29" s="3">
        <v>2017</v>
      </c>
    </row>
    <row r="30" spans="2:2" x14ac:dyDescent="0.25">
      <c r="B30" t="s">
        <v>14</v>
      </c>
    </row>
    <row r="31" spans="2:2" x14ac:dyDescent="0.25">
      <c r="B31" s="4" t="s">
        <v>15</v>
      </c>
    </row>
    <row r="32" spans="2:2" x14ac:dyDescent="0.25">
      <c r="B32" t="s">
        <v>16</v>
      </c>
    </row>
    <row r="34" spans="2:2" x14ac:dyDescent="0.25">
      <c r="B34" s="2" t="s">
        <v>17</v>
      </c>
    </row>
    <row r="35" spans="2:2" x14ac:dyDescent="0.25">
      <c r="B35" t="s">
        <v>18</v>
      </c>
    </row>
    <row r="36" spans="2:2" x14ac:dyDescent="0.25">
      <c r="B36" s="3">
        <v>2017</v>
      </c>
    </row>
    <row r="37" spans="2:2" x14ac:dyDescent="0.25">
      <c r="B37" t="s">
        <v>19</v>
      </c>
    </row>
    <row r="38" spans="2:2" x14ac:dyDescent="0.25">
      <c r="B38" s="4" t="s">
        <v>20</v>
      </c>
    </row>
    <row r="39" spans="2:2" x14ac:dyDescent="0.25">
      <c r="B39" t="s">
        <v>21</v>
      </c>
    </row>
    <row r="41" spans="2:2" x14ac:dyDescent="0.25">
      <c r="B41" s="2" t="s">
        <v>648</v>
      </c>
    </row>
    <row r="42" spans="2:2" x14ac:dyDescent="0.25">
      <c r="B42" t="s">
        <v>2</v>
      </c>
    </row>
    <row r="43" spans="2:2" x14ac:dyDescent="0.25">
      <c r="B43" s="3">
        <v>2019</v>
      </c>
    </row>
    <row r="44" spans="2:2" x14ac:dyDescent="0.25">
      <c r="B44" t="s">
        <v>22</v>
      </c>
    </row>
    <row r="45" spans="2:2" x14ac:dyDescent="0.25">
      <c r="B45" s="4" t="s">
        <v>23</v>
      </c>
    </row>
    <row r="46" spans="2:2" x14ac:dyDescent="0.25">
      <c r="B46" t="s">
        <v>24</v>
      </c>
    </row>
    <row r="48" spans="2:2" x14ac:dyDescent="0.25">
      <c r="B48" s="2" t="s">
        <v>291</v>
      </c>
    </row>
    <row r="49" spans="2:2" x14ac:dyDescent="0.25">
      <c r="B49" t="s">
        <v>292</v>
      </c>
    </row>
    <row r="50" spans="2:2" x14ac:dyDescent="0.25">
      <c r="B50" s="3">
        <v>2016</v>
      </c>
    </row>
    <row r="51" spans="2:2" x14ac:dyDescent="0.25">
      <c r="B51" t="s">
        <v>293</v>
      </c>
    </row>
    <row r="52" spans="2:2" x14ac:dyDescent="0.25">
      <c r="B52" s="4" t="s">
        <v>294</v>
      </c>
    </row>
    <row r="54" spans="2:2" x14ac:dyDescent="0.25">
      <c r="B54" s="2" t="s">
        <v>65</v>
      </c>
    </row>
    <row r="55" spans="2:2" x14ac:dyDescent="0.25">
      <c r="B55" t="s">
        <v>310</v>
      </c>
    </row>
    <row r="56" spans="2:2" x14ac:dyDescent="0.25">
      <c r="B56" s="3">
        <v>2018</v>
      </c>
    </row>
    <row r="57" spans="2:2" x14ac:dyDescent="0.25">
      <c r="B57" t="s">
        <v>311</v>
      </c>
    </row>
    <row r="58" spans="2:2" x14ac:dyDescent="0.25">
      <c r="B58" s="4" t="s">
        <v>312</v>
      </c>
    </row>
    <row r="59" spans="2:2" x14ac:dyDescent="0.25">
      <c r="B59" s="4"/>
    </row>
    <row r="60" spans="2:2" x14ac:dyDescent="0.25">
      <c r="B60" s="2" t="s">
        <v>619</v>
      </c>
    </row>
    <row r="61" spans="2:2" x14ac:dyDescent="0.25">
      <c r="B61" t="s">
        <v>612</v>
      </c>
    </row>
    <row r="62" spans="2:2" x14ac:dyDescent="0.25">
      <c r="B62" s="3">
        <v>2019</v>
      </c>
    </row>
    <row r="63" spans="2:2" x14ac:dyDescent="0.25">
      <c r="B63" t="s">
        <v>22</v>
      </c>
    </row>
    <row r="64" spans="2:2" x14ac:dyDescent="0.25">
      <c r="B64" s="254" t="s">
        <v>613</v>
      </c>
    </row>
    <row r="65" spans="1:2" x14ac:dyDescent="0.25">
      <c r="B65" t="s">
        <v>614</v>
      </c>
    </row>
    <row r="67" spans="1:2" x14ac:dyDescent="0.25">
      <c r="B67" s="2" t="s">
        <v>620</v>
      </c>
    </row>
    <row r="68" spans="1:2" x14ac:dyDescent="0.25">
      <c r="B68" t="s">
        <v>615</v>
      </c>
    </row>
    <row r="69" spans="1:2" x14ac:dyDescent="0.25">
      <c r="B69" s="3">
        <v>2016</v>
      </c>
    </row>
    <row r="70" spans="1:2" x14ac:dyDescent="0.25">
      <c r="B70" t="s">
        <v>616</v>
      </c>
    </row>
    <row r="71" spans="1:2" x14ac:dyDescent="0.25">
      <c r="B71" t="s">
        <v>617</v>
      </c>
    </row>
    <row r="72" spans="1:2" x14ac:dyDescent="0.25">
      <c r="B72" t="s">
        <v>618</v>
      </c>
    </row>
    <row r="74" spans="1:2" x14ac:dyDescent="0.25">
      <c r="B74" s="2" t="s">
        <v>621</v>
      </c>
    </row>
    <row r="75" spans="1:2" x14ac:dyDescent="0.25">
      <c r="B75" t="s">
        <v>622</v>
      </c>
    </row>
    <row r="76" spans="1:2" x14ac:dyDescent="0.25">
      <c r="B76" s="3">
        <v>2019</v>
      </c>
    </row>
    <row r="77" spans="1:2" x14ac:dyDescent="0.25">
      <c r="B77" t="s">
        <v>624</v>
      </c>
    </row>
    <row r="78" spans="1:2" x14ac:dyDescent="0.25">
      <c r="B78" s="4" t="s">
        <v>623</v>
      </c>
    </row>
    <row r="79" spans="1:2" x14ac:dyDescent="0.25">
      <c r="B79" s="262"/>
    </row>
    <row r="80" spans="1:2" x14ac:dyDescent="0.25">
      <c r="A80" s="1" t="s">
        <v>25</v>
      </c>
    </row>
    <row r="82" spans="1:1" x14ac:dyDescent="0.25">
      <c r="A82" s="1" t="s">
        <v>634</v>
      </c>
    </row>
    <row r="83" spans="1:1" x14ac:dyDescent="0.25">
      <c r="A83" t="s">
        <v>629</v>
      </c>
    </row>
    <row r="84" spans="1:1" x14ac:dyDescent="0.25">
      <c r="A84" t="s">
        <v>630</v>
      </c>
    </row>
    <row r="85" spans="1:1" x14ac:dyDescent="0.25">
      <c r="A85" t="s">
        <v>631</v>
      </c>
    </row>
    <row r="86" spans="1:1" x14ac:dyDescent="0.25">
      <c r="A86" t="s">
        <v>632</v>
      </c>
    </row>
    <row r="87" spans="1:1" x14ac:dyDescent="0.25">
      <c r="A87" t="s">
        <v>633</v>
      </c>
    </row>
    <row r="89" spans="1:1" x14ac:dyDescent="0.25">
      <c r="A89" s="1" t="s">
        <v>635</v>
      </c>
    </row>
    <row r="90" spans="1:1" x14ac:dyDescent="0.25">
      <c r="A90" t="s">
        <v>649</v>
      </c>
    </row>
    <row r="91" spans="1:1" x14ac:dyDescent="0.25">
      <c r="A91" t="s">
        <v>643</v>
      </c>
    </row>
    <row r="92" spans="1:1" x14ac:dyDescent="0.25">
      <c r="A92" t="s">
        <v>646</v>
      </c>
    </row>
    <row r="93" spans="1:1" x14ac:dyDescent="0.25">
      <c r="A93" t="s">
        <v>647</v>
      </c>
    </row>
    <row r="95" spans="1:1" x14ac:dyDescent="0.25">
      <c r="A95" s="1" t="s">
        <v>639</v>
      </c>
    </row>
    <row r="96" spans="1:1" x14ac:dyDescent="0.25">
      <c r="A96" t="s">
        <v>640</v>
      </c>
    </row>
    <row r="97" spans="1:1" x14ac:dyDescent="0.25">
      <c r="A97" t="s">
        <v>641</v>
      </c>
    </row>
    <row r="98" spans="1:1" x14ac:dyDescent="0.25">
      <c r="A98" t="s">
        <v>642</v>
      </c>
    </row>
    <row r="100" spans="1:1" x14ac:dyDescent="0.25">
      <c r="A100" s="1" t="s">
        <v>636</v>
      </c>
    </row>
    <row r="101" spans="1:1" x14ac:dyDescent="0.25">
      <c r="A101" t="s">
        <v>26</v>
      </c>
    </row>
    <row r="102" spans="1:1" x14ac:dyDescent="0.25">
      <c r="A102" t="s">
        <v>27</v>
      </c>
    </row>
    <row r="103" spans="1:1" x14ac:dyDescent="0.25">
      <c r="A103" t="s">
        <v>28</v>
      </c>
    </row>
    <row r="104" spans="1:1" x14ac:dyDescent="0.25">
      <c r="A104" t="s">
        <v>29</v>
      </c>
    </row>
    <row r="105" spans="1:1" x14ac:dyDescent="0.25">
      <c r="A105" t="s">
        <v>637</v>
      </c>
    </row>
    <row r="106" spans="1:1" x14ac:dyDescent="0.25">
      <c r="A106" t="s">
        <v>30</v>
      </c>
    </row>
    <row r="107" spans="1:1" x14ac:dyDescent="0.25">
      <c r="A107" t="s">
        <v>638</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3"/>
  <sheetViews>
    <sheetView topLeftCell="A4" workbookViewId="0">
      <selection activeCell="A2" sqref="A2"/>
    </sheetView>
  </sheetViews>
  <sheetFormatPr defaultRowHeight="15" x14ac:dyDescent="0.25"/>
  <cols>
    <col min="1" max="1" width="36.28515625" customWidth="1"/>
    <col min="2" max="35" width="13" customWidth="1"/>
  </cols>
  <sheetData>
    <row r="1" spans="1:35" x14ac:dyDescent="0.25">
      <c r="A1" s="45" t="s">
        <v>654</v>
      </c>
      <c r="B1" s="260">
        <v>2017</v>
      </c>
      <c r="C1" s="5">
        <v>2018</v>
      </c>
      <c r="D1" s="260">
        <v>2019</v>
      </c>
      <c r="E1" s="5">
        <v>2020</v>
      </c>
      <c r="F1" s="260">
        <v>2021</v>
      </c>
      <c r="G1" s="5">
        <v>2022</v>
      </c>
      <c r="H1" s="260">
        <v>2023</v>
      </c>
      <c r="I1" s="5">
        <v>2024</v>
      </c>
      <c r="J1" s="260">
        <v>2025</v>
      </c>
      <c r="K1" s="5">
        <v>2026</v>
      </c>
      <c r="L1" s="260">
        <v>2027</v>
      </c>
      <c r="M1" s="5">
        <v>2028</v>
      </c>
      <c r="N1" s="260">
        <v>2029</v>
      </c>
      <c r="O1" s="5">
        <v>2030</v>
      </c>
      <c r="P1" s="260">
        <v>2031</v>
      </c>
      <c r="Q1" s="5">
        <v>2032</v>
      </c>
      <c r="R1" s="260">
        <v>2033</v>
      </c>
      <c r="S1" s="5">
        <v>2034</v>
      </c>
      <c r="T1" s="260">
        <v>2035</v>
      </c>
      <c r="U1" s="5">
        <v>2036</v>
      </c>
      <c r="V1" s="260">
        <v>2037</v>
      </c>
      <c r="W1" s="5">
        <v>2038</v>
      </c>
      <c r="X1" s="260">
        <v>2039</v>
      </c>
      <c r="Y1" s="5">
        <v>2040</v>
      </c>
      <c r="Z1" s="260">
        <v>2041</v>
      </c>
      <c r="AA1" s="5">
        <v>2042</v>
      </c>
      <c r="AB1" s="260">
        <v>2043</v>
      </c>
      <c r="AC1" s="5">
        <v>2044</v>
      </c>
      <c r="AD1" s="260">
        <v>2045</v>
      </c>
      <c r="AE1" s="5">
        <v>2046</v>
      </c>
      <c r="AF1" s="260">
        <v>2047</v>
      </c>
      <c r="AG1" s="5">
        <v>2048</v>
      </c>
      <c r="AH1" s="260">
        <v>2049</v>
      </c>
      <c r="AI1" s="5">
        <v>2050</v>
      </c>
    </row>
    <row r="2" spans="1:35" x14ac:dyDescent="0.25">
      <c r="A2" s="45" t="s">
        <v>266</v>
      </c>
      <c r="B2" s="44">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c r="AH2">
        <f>$B2*'Time Series Scaling Factors'!AH3</f>
        <v>0</v>
      </c>
      <c r="AI2">
        <f>$B2*'Time Series Scaling Factors'!AI3</f>
        <v>0</v>
      </c>
    </row>
    <row r="3" spans="1:35" x14ac:dyDescent="0.25">
      <c r="A3" s="46" t="s">
        <v>267</v>
      </c>
      <c r="B3" s="44">
        <f>'Start Year Data'!B27</f>
        <v>1.370828065425E+16</v>
      </c>
      <c r="C3">
        <f>$B3*'Time Series Scaling Factors'!C4</f>
        <v>1.35286248027728E+16</v>
      </c>
      <c r="D3">
        <f>$B3*'Time Series Scaling Factors'!D4</f>
        <v>1.2994850819999496E+16</v>
      </c>
      <c r="E3">
        <f>$B3*'Time Series Scaling Factors'!E4</f>
        <v>1.2328321765664532E+16</v>
      </c>
      <c r="F3">
        <f>$B3*'Time Series Scaling Factors'!F4</f>
        <v>1.170343353429171E+16</v>
      </c>
      <c r="G3">
        <f>$B3*'Time Series Scaling Factors'!G4</f>
        <v>1.1667242340554678E+16</v>
      </c>
      <c r="H3">
        <f>$B3*'Time Series Scaling Factors'!H4</f>
        <v>1.163668441328765E+16</v>
      </c>
      <c r="I3">
        <f>$B3*'Time Series Scaling Factors'!I4</f>
        <v>1.1769798137872196E+16</v>
      </c>
      <c r="J3">
        <f>$B3*'Time Series Scaling Factors'!J4</f>
        <v>1.1698422737731616E+16</v>
      </c>
      <c r="K3">
        <f>$B3*'Time Series Scaling Factors'!K4</f>
        <v>1.1627504275336536E+16</v>
      </c>
      <c r="L3">
        <f>$B3*'Time Series Scaling Factors'!L4</f>
        <v>1.1495784641949112E+16</v>
      </c>
      <c r="M3">
        <f>$B3*'Time Series Scaling Factors'!M4</f>
        <v>1.1272067921751996E+16</v>
      </c>
      <c r="N3">
        <f>$B3*'Time Series Scaling Factors'!N4</f>
        <v>1.150963416637123E+16</v>
      </c>
      <c r="O3">
        <f>$B3*'Time Series Scaling Factors'!O4</f>
        <v>1.1455156841347278E+16</v>
      </c>
      <c r="P3">
        <f>$B3*'Time Series Scaling Factors'!P4</f>
        <v>1.12787564557701E+16</v>
      </c>
      <c r="Q3">
        <f>$B3*'Time Series Scaling Factors'!Q4</f>
        <v>1.1041253147859208E+16</v>
      </c>
      <c r="R3">
        <f>$B3*'Time Series Scaling Factors'!R4</f>
        <v>1.1018768362193818E+16</v>
      </c>
      <c r="S3">
        <f>$B3*'Time Series Scaling Factors'!S4</f>
        <v>1.0744433285555504E+16</v>
      </c>
      <c r="T3">
        <f>$B3*'Time Series Scaling Factors'!T4</f>
        <v>1.074196668387649E+16</v>
      </c>
      <c r="U3">
        <f>$B3*'Time Series Scaling Factors'!U4</f>
        <v>1.0770610645492554E+16</v>
      </c>
      <c r="V3">
        <f>$B3*'Time Series Scaling Factors'!V4</f>
        <v>1.0723117570801244E+16</v>
      </c>
      <c r="W3">
        <f>$B3*'Time Series Scaling Factors'!W4</f>
        <v>1.0728064568506306E+16</v>
      </c>
      <c r="X3">
        <f>$B3*'Time Series Scaling Factors'!X4</f>
        <v>1.0719128418068356E+16</v>
      </c>
      <c r="Y3">
        <f>$B3*'Time Series Scaling Factors'!Y4</f>
        <v>1.0692113051548992E+16</v>
      </c>
      <c r="Z3">
        <f>$B3*'Time Series Scaling Factors'!Z4</f>
        <v>1.0660861096196816E+16</v>
      </c>
      <c r="AA3">
        <f>$B3*'Time Series Scaling Factors'!AA4</f>
        <v>1.0606889851279672E+16</v>
      </c>
      <c r="AB3">
        <f>$B3*'Time Series Scaling Factors'!AB4</f>
        <v>1.0531784804559778E+16</v>
      </c>
      <c r="AC3">
        <f>$B3*'Time Series Scaling Factors'!AC4</f>
        <v>1.0533225451678142E+16</v>
      </c>
      <c r="AD3">
        <f>$B3*'Time Series Scaling Factors'!AD4</f>
        <v>1.0604746554609268E+16</v>
      </c>
      <c r="AE3">
        <f>$B3*'Time Series Scaling Factors'!AE4</f>
        <v>1.0487419598058424E+16</v>
      </c>
      <c r="AF3">
        <f>$B3*'Time Series Scaling Factors'!AF4</f>
        <v>1.042052218782375E+16</v>
      </c>
      <c r="AG3">
        <f>$B3*'Time Series Scaling Factors'!AG4</f>
        <v>1.0439834273671326E+16</v>
      </c>
      <c r="AH3">
        <f>$B3*'Time Series Scaling Factors'!AH4</f>
        <v>1.0442444853847508E+16</v>
      </c>
      <c r="AI3">
        <f>$B3*'Time Series Scaling Factors'!AI4</f>
        <v>1.0450766293695756E+16</v>
      </c>
    </row>
    <row r="4" spans="1:35" x14ac:dyDescent="0.25">
      <c r="A4" s="46" t="s">
        <v>257</v>
      </c>
      <c r="B4" s="44">
        <f>'Start Year Data'!B28</f>
        <v>2.8178221E+16</v>
      </c>
      <c r="C4">
        <f>$B4*'Time Series Scaling Factors'!C5</f>
        <v>3.0556920999999996E+16</v>
      </c>
      <c r="D4">
        <f>$B4*'Time Series Scaling Factors'!D5</f>
        <v>3.3449389999999996E+16</v>
      </c>
      <c r="E4">
        <f>$B4*'Time Series Scaling Factors'!E5</f>
        <v>3.4793362E+16</v>
      </c>
      <c r="F4">
        <f>$B4*'Time Series Scaling Factors'!F5</f>
        <v>3.5366219E+16</v>
      </c>
      <c r="G4">
        <f>$B4*'Time Series Scaling Factors'!G5</f>
        <v>3.58909E+16</v>
      </c>
      <c r="H4">
        <f>$B4*'Time Series Scaling Factors'!H5</f>
        <v>3.6570671E+16</v>
      </c>
      <c r="I4">
        <f>$B4*'Time Series Scaling Factors'!I5</f>
        <v>3.7205696000000008E+16</v>
      </c>
      <c r="J4">
        <f>$B4*'Time Series Scaling Factors'!J5</f>
        <v>3.7975025000000008E+16</v>
      </c>
      <c r="K4">
        <f>$B4*'Time Series Scaling Factors'!K5</f>
        <v>3.8741104E+16</v>
      </c>
      <c r="L4">
        <f>$B4*'Time Series Scaling Factors'!L5</f>
        <v>3.9223515E+16</v>
      </c>
      <c r="M4">
        <f>$B4*'Time Series Scaling Factors'!M5</f>
        <v>3.9680008E+16</v>
      </c>
      <c r="N4">
        <f>$B4*'Time Series Scaling Factors'!N5</f>
        <v>3.9830467E+16</v>
      </c>
      <c r="O4">
        <f>$B4*'Time Series Scaling Factors'!O5</f>
        <v>3.9918148E+16</v>
      </c>
      <c r="P4">
        <f>$B4*'Time Series Scaling Factors'!P5</f>
        <v>4.0189842E+16</v>
      </c>
      <c r="Q4">
        <f>$B4*'Time Series Scaling Factors'!Q5</f>
        <v>4.0527809E+16</v>
      </c>
      <c r="R4">
        <f>$B4*'Time Series Scaling Factors'!R5</f>
        <v>4.0613135999999992E+16</v>
      </c>
      <c r="S4">
        <f>$B4*'Time Series Scaling Factors'!S5</f>
        <v>4.0856696999999992E+16</v>
      </c>
      <c r="T4">
        <f>$B4*'Time Series Scaling Factors'!T5</f>
        <v>4.1048679E+16</v>
      </c>
      <c r="U4">
        <f>$B4*'Time Series Scaling Factors'!U5</f>
        <v>4.129813E+16</v>
      </c>
      <c r="V4">
        <f>$B4*'Time Series Scaling Factors'!V5</f>
        <v>4.1539059E+16</v>
      </c>
      <c r="W4">
        <f>$B4*'Time Series Scaling Factors'!W5</f>
        <v>4.1764576E+16</v>
      </c>
      <c r="X4">
        <f>$B4*'Time Series Scaling Factors'!X5</f>
        <v>4.193388E+16</v>
      </c>
      <c r="Y4">
        <f>$B4*'Time Series Scaling Factors'!Y5</f>
        <v>4.2222794E+16</v>
      </c>
      <c r="Z4">
        <f>$B4*'Time Series Scaling Factors'!Z5</f>
        <v>4.2449917E+16</v>
      </c>
      <c r="AA4">
        <f>$B4*'Time Series Scaling Factors'!AA5</f>
        <v>4.2731876E+16</v>
      </c>
      <c r="AB4">
        <f>$B4*'Time Series Scaling Factors'!AB5</f>
        <v>4.2909515E+16</v>
      </c>
      <c r="AC4">
        <f>$B4*'Time Series Scaling Factors'!AC5</f>
        <v>4.3318233E+16</v>
      </c>
      <c r="AD4">
        <f>$B4*'Time Series Scaling Factors'!AD5</f>
        <v>4.3650738E+16</v>
      </c>
      <c r="AE4">
        <f>$B4*'Time Series Scaling Factors'!AE5</f>
        <v>4.3901997E+16</v>
      </c>
      <c r="AF4">
        <f>$B4*'Time Series Scaling Factors'!AF5</f>
        <v>4.4134117E+16</v>
      </c>
      <c r="AG4">
        <f>$B4*'Time Series Scaling Factors'!AG5</f>
        <v>4.4502548E+16</v>
      </c>
      <c r="AH4">
        <f>$B4*'Time Series Scaling Factors'!AH5</f>
        <v>4.4694149E+16</v>
      </c>
      <c r="AI4">
        <f>$B4*'Time Series Scaling Factors'!AI5</f>
        <v>4.5013454E+16</v>
      </c>
    </row>
    <row r="5" spans="1:35" x14ac:dyDescent="0.25">
      <c r="A5" s="46" t="s">
        <v>268</v>
      </c>
      <c r="B5" s="44">
        <f>'Start Year Data'!B29</f>
        <v>540000000000000</v>
      </c>
      <c r="C5">
        <f>$B5*'Time Series Scaling Factors'!C6</f>
        <v>542452276469185.44</v>
      </c>
      <c r="D5">
        <f>$B5*'Time Series Scaling Factors'!D6</f>
        <v>534894468127151.31</v>
      </c>
      <c r="E5">
        <f>$B5*'Time Series Scaling Factors'!E6</f>
        <v>526701658697306.56</v>
      </c>
      <c r="F5">
        <f>$B5*'Time Series Scaling Factors'!F6</f>
        <v>511301888325085.31</v>
      </c>
      <c r="G5">
        <f>$B5*'Time Series Scaling Factors'!G6</f>
        <v>485371822191905</v>
      </c>
      <c r="H5">
        <f>$B5*'Time Series Scaling Factors'!H6</f>
        <v>467279998631923.81</v>
      </c>
      <c r="I5">
        <f>$B5*'Time Series Scaling Factors'!I6</f>
        <v>468430657541092.13</v>
      </c>
      <c r="J5">
        <f>$B5*'Time Series Scaling Factors'!J6</f>
        <v>451068232322128.75</v>
      </c>
      <c r="K5">
        <f>$B5*'Time Series Scaling Factors'!K6</f>
        <v>445006222846301.44</v>
      </c>
      <c r="L5">
        <f>$B5*'Time Series Scaling Factors'!L6</f>
        <v>445006222846301.44</v>
      </c>
      <c r="M5">
        <f>$B5*'Time Series Scaling Factors'!M6</f>
        <v>445006222846301.44</v>
      </c>
      <c r="N5">
        <f>$B5*'Time Series Scaling Factors'!N6</f>
        <v>445142367797767.94</v>
      </c>
      <c r="O5">
        <f>$B5*'Time Series Scaling Factors'!O6</f>
        <v>445407026401019.25</v>
      </c>
      <c r="P5">
        <f>$B5*'Time Series Scaling Factors'!P6</f>
        <v>445803725727336.69</v>
      </c>
      <c r="Q5">
        <f>$B5*'Time Series Scaling Factors'!Q6</f>
        <v>438771707520523.5</v>
      </c>
      <c r="R5">
        <f>$B5*'Time Series Scaling Factors'!R6</f>
        <v>439432744807248.5</v>
      </c>
      <c r="S5">
        <f>$B5*'Time Series Scaling Factors'!S6</f>
        <v>440093846222542.31</v>
      </c>
      <c r="T5">
        <f>$B5*'Time Series Scaling Factors'!T6</f>
        <v>440754947637836</v>
      </c>
      <c r="U5">
        <f>$B5*'Time Series Scaling Factors'!U6</f>
        <v>441416049053129.81</v>
      </c>
      <c r="V5">
        <f>$B5*'Time Series Scaling Factors'!V6</f>
        <v>442077086339854.81</v>
      </c>
      <c r="W5">
        <f>$B5*'Time Series Scaling Factors'!W6</f>
        <v>442738123626579.81</v>
      </c>
      <c r="X5">
        <f>$B5*'Time Series Scaling Factors'!X6</f>
        <v>443399225041873.63</v>
      </c>
      <c r="Y5">
        <f>$B5*'Time Series Scaling Factors'!Y6</f>
        <v>444060262328598.56</v>
      </c>
      <c r="Z5">
        <f>$B5*'Time Series Scaling Factors'!Z6</f>
        <v>444721363743892.38</v>
      </c>
      <c r="AA5">
        <f>$B5*'Time Series Scaling Factors'!AA6</f>
        <v>445382593416323.63</v>
      </c>
      <c r="AB5">
        <f>$B5*'Time Series Scaling Factors'!AB6</f>
        <v>446043438317342.38</v>
      </c>
      <c r="AC5">
        <f>$B5*'Time Series Scaling Factors'!AC6</f>
        <v>446704539732636.13</v>
      </c>
      <c r="AD5">
        <f>$B5*'Time Series Scaling Factors'!AD6</f>
        <v>447365769405067.38</v>
      </c>
      <c r="AE5">
        <f>$B5*'Time Series Scaling Factors'!AE6</f>
        <v>448026742563223.63</v>
      </c>
      <c r="AF5">
        <f>$B5*'Time Series Scaling Factors'!AF6</f>
        <v>448687843978517.44</v>
      </c>
      <c r="AG5">
        <f>$B5*'Time Series Scaling Factors'!AG6</f>
        <v>449348945393811.13</v>
      </c>
      <c r="AH5">
        <f>$B5*'Time Series Scaling Factors'!AH6</f>
        <v>450010110937673.69</v>
      </c>
      <c r="AI5">
        <f>$B5*'Time Series Scaling Factors'!AI6</f>
        <v>450652743325166.13</v>
      </c>
    </row>
    <row r="6" spans="1:35" x14ac:dyDescent="0.25">
      <c r="A6" s="46" t="s">
        <v>269</v>
      </c>
      <c r="B6" s="44">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c r="AH6">
        <f>$B6*'Time Series Scaling Factors'!AH7</f>
        <v>0</v>
      </c>
      <c r="AI6">
        <f>$B6*'Time Series Scaling Factors'!AI7</f>
        <v>0</v>
      </c>
    </row>
    <row r="7" spans="1:35" x14ac:dyDescent="0.25">
      <c r="A7" s="46" t="s">
        <v>270</v>
      </c>
      <c r="B7" s="44">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c r="AH7">
        <f>$B7*'Time Series Scaling Factors'!AH8</f>
        <v>0</v>
      </c>
      <c r="AI7">
        <f>$B7*'Time Series Scaling Factors'!AI8</f>
        <v>0</v>
      </c>
    </row>
    <row r="8" spans="1:35" x14ac:dyDescent="0.25">
      <c r="A8" s="46" t="s">
        <v>271</v>
      </c>
      <c r="B8" s="44">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c r="AH8">
        <f>$B8*'Time Series Scaling Factors'!AH9</f>
        <v>0</v>
      </c>
      <c r="AI8">
        <f>$B8*'Time Series Scaling Factors'!AI9</f>
        <v>0</v>
      </c>
    </row>
    <row r="9" spans="1:35" x14ac:dyDescent="0.25">
      <c r="A9" s="46" t="s">
        <v>260</v>
      </c>
      <c r="B9" s="44">
        <f>'Start Year Data'!B33</f>
        <v>123408653368000</v>
      </c>
      <c r="C9">
        <f>$B9*'Time Series Scaling Factors'!C10</f>
        <v>126621774325645.8</v>
      </c>
      <c r="D9">
        <f>$B9*'Time Series Scaling Factors'!D10</f>
        <v>127054236057268.86</v>
      </c>
      <c r="E9">
        <f>$B9*'Time Series Scaling Factors'!E10</f>
        <v>125153846930976.2</v>
      </c>
      <c r="F9">
        <f>$B9*'Time Series Scaling Factors'!F10</f>
        <v>126095935876261.3</v>
      </c>
      <c r="G9">
        <f>$B9*'Time Series Scaling Factors'!G10</f>
        <v>126730416623712.56</v>
      </c>
      <c r="H9">
        <f>$B9*'Time Series Scaling Factors'!H10</f>
        <v>127496208380515.8</v>
      </c>
      <c r="I9">
        <f>$B9*'Time Series Scaling Factors'!I10</f>
        <v>128440918142242.7</v>
      </c>
      <c r="J9">
        <f>$B9*'Time Series Scaling Factors'!J10</f>
        <v>129382953050075.39</v>
      </c>
      <c r="K9">
        <f>$B9*'Time Series Scaling Factors'!K10</f>
        <v>130115457736195.14</v>
      </c>
      <c r="L9">
        <f>$B9*'Time Series Scaling Factors'!L10</f>
        <v>130616033676578.81</v>
      </c>
      <c r="M9">
        <f>$B9*'Time Series Scaling Factors'!M10</f>
        <v>131308739778999.91</v>
      </c>
      <c r="N9">
        <f>$B9*'Time Series Scaling Factors'!N10</f>
        <v>132059292974224.03</v>
      </c>
      <c r="O9">
        <f>$B9*'Time Series Scaling Factors'!O10</f>
        <v>132379086617575.95</v>
      </c>
      <c r="P9">
        <f>$B9*'Time Series Scaling Factors'!P10</f>
        <v>132278144656477.36</v>
      </c>
      <c r="Q9">
        <f>$B9*'Time Series Scaling Factors'!Q10</f>
        <v>132675211856773.06</v>
      </c>
      <c r="R9">
        <f>$B9*'Time Series Scaling Factors'!R10</f>
        <v>133314961255834.11</v>
      </c>
      <c r="S9">
        <f>$B9*'Time Series Scaling Factors'!S10</f>
        <v>134081212330982.81</v>
      </c>
      <c r="T9">
        <f>$B9*'Time Series Scaling Factors'!T10</f>
        <v>134998822310326.97</v>
      </c>
      <c r="U9">
        <f>$B9*'Time Series Scaling Factors'!U10</f>
        <v>136072357358595.11</v>
      </c>
      <c r="V9">
        <f>$B9*'Time Series Scaling Factors'!V10</f>
        <v>136711107064786.61</v>
      </c>
      <c r="W9">
        <f>$B9*'Time Series Scaling Factors'!W10</f>
        <v>137442693114215.42</v>
      </c>
      <c r="X9">
        <f>$B9*'Time Series Scaling Factors'!X10</f>
        <v>137997738806626.56</v>
      </c>
      <c r="Y9">
        <f>$B9*'Time Series Scaling Factors'!Y10</f>
        <v>138564375532579.3</v>
      </c>
      <c r="Z9">
        <f>$B9*'Time Series Scaling Factors'!Z10</f>
        <v>139194992602183.36</v>
      </c>
      <c r="AA9">
        <f>$B9*'Time Series Scaling Factors'!AA10</f>
        <v>139653014048795.5</v>
      </c>
      <c r="AB9">
        <f>$B9*'Time Series Scaling Factors'!AB10</f>
        <v>140053917908212.17</v>
      </c>
      <c r="AC9">
        <f>$B9*'Time Series Scaling Factors'!AC10</f>
        <v>140741868714821.34</v>
      </c>
      <c r="AD9">
        <f>$B9*'Time Series Scaling Factors'!AD10</f>
        <v>141528572965706.59</v>
      </c>
      <c r="AE9">
        <f>$B9*'Time Series Scaling Factors'!AE10</f>
        <v>142325436257644.56</v>
      </c>
      <c r="AF9">
        <f>$B9*'Time Series Scaling Factors'!AF10</f>
        <v>143274441996837.91</v>
      </c>
      <c r="AG9">
        <f>$B9*'Time Series Scaling Factors'!AG10</f>
        <v>143952503949656.38</v>
      </c>
      <c r="AH9">
        <f>$B9*'Time Series Scaling Factors'!AH10</f>
        <v>144665257946920.94</v>
      </c>
      <c r="AI9">
        <f>$B9*'Time Series Scaling Factors'!AI10</f>
        <v>145433508407808.78</v>
      </c>
    </row>
    <row r="10" spans="1:35" x14ac:dyDescent="0.25">
      <c r="A10" s="46" t="s">
        <v>261</v>
      </c>
      <c r="B10" s="44">
        <f>'Start Year Data'!B34</f>
        <v>1.8378161661137E+16</v>
      </c>
      <c r="C10">
        <f>$B10*'Time Series Scaling Factors'!C11</f>
        <v>2.1085197264423116E+16</v>
      </c>
      <c r="D10">
        <f>$B10*'Time Series Scaling Factors'!D11</f>
        <v>2.345837516236748E+16</v>
      </c>
      <c r="E10">
        <f>$B10*'Time Series Scaling Factors'!E11</f>
        <v>2.5613382622583236E+16</v>
      </c>
      <c r="F10">
        <f>$B10*'Time Series Scaling Factors'!F11</f>
        <v>2.673369104610698E+16</v>
      </c>
      <c r="G10">
        <f>$B10*'Time Series Scaling Factors'!G11</f>
        <v>2.7363314892620328E+16</v>
      </c>
      <c r="H10">
        <f>$B10*'Time Series Scaling Factors'!H11</f>
        <v>2.7239272553627584E+16</v>
      </c>
      <c r="I10">
        <f>$B10*'Time Series Scaling Factors'!I11</f>
        <v>2.7406082437756192E+16</v>
      </c>
      <c r="J10">
        <f>$B10*'Time Series Scaling Factors'!J11</f>
        <v>2.7560498903307548E+16</v>
      </c>
      <c r="K10">
        <f>$B10*'Time Series Scaling Factors'!K11</f>
        <v>2.8104648789630176E+16</v>
      </c>
      <c r="L10">
        <f>$B10*'Time Series Scaling Factors'!L11</f>
        <v>2.8341938835772464E+16</v>
      </c>
      <c r="M10">
        <f>$B10*'Time Series Scaling Factors'!M11</f>
        <v>2.8152540916480072E+16</v>
      </c>
      <c r="N10">
        <f>$B10*'Time Series Scaling Factors'!N11</f>
        <v>2.8139033989965692E+16</v>
      </c>
      <c r="O10">
        <f>$B10*'Time Series Scaling Factors'!O11</f>
        <v>2.8225960965158832E+16</v>
      </c>
      <c r="P10">
        <f>$B10*'Time Series Scaling Factors'!P11</f>
        <v>2.8367752658287892E+16</v>
      </c>
      <c r="Q10">
        <f>$B10*'Time Series Scaling Factors'!Q11</f>
        <v>2.8322309496529456E+16</v>
      </c>
      <c r="R10">
        <f>$B10*'Time Series Scaling Factors'!R11</f>
        <v>2.8268690891783308E+16</v>
      </c>
      <c r="S10">
        <f>$B10*'Time Series Scaling Factors'!S11</f>
        <v>2.8170353281622968E+16</v>
      </c>
      <c r="T10">
        <f>$B10*'Time Series Scaling Factors'!T11</f>
        <v>2.7964541465348576E+16</v>
      </c>
      <c r="U10">
        <f>$B10*'Time Series Scaling Factors'!U11</f>
        <v>2.7850526340566688E+16</v>
      </c>
      <c r="V10">
        <f>$B10*'Time Series Scaling Factors'!V11</f>
        <v>2.7670144637991556E+16</v>
      </c>
      <c r="W10">
        <f>$B10*'Time Series Scaling Factors'!W11</f>
        <v>2.7604922603407336E+16</v>
      </c>
      <c r="X10">
        <f>$B10*'Time Series Scaling Factors'!X11</f>
        <v>2.7543481229217756E+16</v>
      </c>
      <c r="Y10">
        <f>$B10*'Time Series Scaling Factors'!Y11</f>
        <v>2.7447398848815212E+16</v>
      </c>
      <c r="Z10">
        <f>$B10*'Time Series Scaling Factors'!Z11</f>
        <v>2.7229237815714452E+16</v>
      </c>
      <c r="AA10">
        <f>$B10*'Time Series Scaling Factors'!AA11</f>
        <v>2.6914387803714996E+16</v>
      </c>
      <c r="AB10">
        <f>$B10*'Time Series Scaling Factors'!AB11</f>
        <v>2.6399138338767304E+16</v>
      </c>
      <c r="AC10">
        <f>$B10*'Time Series Scaling Factors'!AC11</f>
        <v>2.5951474291381872E+16</v>
      </c>
      <c r="AD10">
        <f>$B10*'Time Series Scaling Factors'!AD11</f>
        <v>2.5421961767840872E+16</v>
      </c>
      <c r="AE10">
        <f>$B10*'Time Series Scaling Factors'!AE11</f>
        <v>2.4998910571994768E+16</v>
      </c>
      <c r="AF10">
        <f>$B10*'Time Series Scaling Factors'!AF11</f>
        <v>2.46021960959724E+16</v>
      </c>
      <c r="AG10">
        <f>$B10*'Time Series Scaling Factors'!AG11</f>
        <v>2.4123602108522576E+16</v>
      </c>
      <c r="AH10">
        <f>$B10*'Time Series Scaling Factors'!AH11</f>
        <v>2.3544300544694876E+16</v>
      </c>
      <c r="AI10">
        <f>$B10*'Time Series Scaling Factors'!AI11</f>
        <v>2.3110510204309868E+16</v>
      </c>
    </row>
    <row r="11" spans="1:35" x14ac:dyDescent="0.25">
      <c r="A11" s="46" t="s">
        <v>272</v>
      </c>
      <c r="B11" s="44">
        <f>'Start Year Data'!B35</f>
        <v>1.0682345175E+16</v>
      </c>
      <c r="C11">
        <f>$B11*'Time Series Scaling Factors'!C12</f>
        <v>1.2255815321171716E+16</v>
      </c>
      <c r="D11">
        <f>$B11*'Time Series Scaling Factors'!D12</f>
        <v>1.3635229972917368E+16</v>
      </c>
      <c r="E11">
        <f>$B11*'Time Series Scaling Factors'!E12</f>
        <v>1.488783259820631E+16</v>
      </c>
      <c r="F11">
        <f>$B11*'Time Series Scaling Factors'!F12</f>
        <v>1.5539014229057212E+16</v>
      </c>
      <c r="G11">
        <f>$B11*'Time Series Scaling Factors'!G12</f>
        <v>1.5904984416004122E+16</v>
      </c>
      <c r="H11">
        <f>$B11*'Time Series Scaling Factors'!H12</f>
        <v>1.58328845451973E+16</v>
      </c>
      <c r="I11">
        <f>$B11*'Time Series Scaling Factors'!I12</f>
        <v>1.5929843141694558E+16</v>
      </c>
      <c r="J11">
        <f>$B11*'Time Series Scaling Factors'!J12</f>
        <v>1.6019598037539838E+16</v>
      </c>
      <c r="K11">
        <f>$B11*'Time Series Scaling Factors'!K12</f>
        <v>1.6335886305094216E+16</v>
      </c>
      <c r="L11">
        <f>$B11*'Time Series Scaling Factors'!L12</f>
        <v>1.6473811644212536E+16</v>
      </c>
      <c r="M11">
        <f>$B11*'Time Series Scaling Factors'!M12</f>
        <v>1.6363723704699712E+16</v>
      </c>
      <c r="N11">
        <f>$B11*'Time Series Scaling Factors'!N12</f>
        <v>1.6355872775213926E+16</v>
      </c>
      <c r="O11">
        <f>$B11*'Time Series Scaling Factors'!O12</f>
        <v>1.640639926263706E+16</v>
      </c>
      <c r="P11">
        <f>$B11*'Time Series Scaling Factors'!P12</f>
        <v>1.648881598292064E+16</v>
      </c>
      <c r="Q11">
        <f>$B11*'Time Series Scaling Factors'!Q12</f>
        <v>1.6462402049432748E+16</v>
      </c>
      <c r="R11">
        <f>$B11*'Time Series Scaling Factors'!R12</f>
        <v>1.643123612248852E+16</v>
      </c>
      <c r="S11">
        <f>$B11*'Time Series Scaling Factors'!S12</f>
        <v>1.6374077179456764E+16</v>
      </c>
      <c r="T11">
        <f>$B11*'Time Series Scaling Factors'!T12</f>
        <v>1.625444862775097E+16</v>
      </c>
      <c r="U11">
        <f>$B11*'Time Series Scaling Factors'!U12</f>
        <v>1.618817709632428E+16</v>
      </c>
      <c r="V11">
        <f>$B11*'Time Series Scaling Factors'!V12</f>
        <v>1.6083329851768998E+16</v>
      </c>
      <c r="W11">
        <f>$B11*'Time Series Scaling Factors'!W12</f>
        <v>1.6045419406791374E+16</v>
      </c>
      <c r="X11">
        <f>$B11*'Time Series Scaling Factors'!X12</f>
        <v>1.6009706478631244E+16</v>
      </c>
      <c r="Y11">
        <f>$B11*'Time Series Scaling Factors'!Y12</f>
        <v>1.595385839264634E+16</v>
      </c>
      <c r="Z11">
        <f>$B11*'Time Series Scaling Factors'!Z12</f>
        <v>1.5827051832649372E+16</v>
      </c>
      <c r="AA11">
        <f>$B11*'Time Series Scaling Factors'!AA12</f>
        <v>1.5644044600013952E+16</v>
      </c>
      <c r="AB11">
        <f>$B11*'Time Series Scaling Factors'!AB12</f>
        <v>1.5344554763255992E+16</v>
      </c>
      <c r="AC11">
        <f>$B11*'Time Series Scaling Factors'!AC12</f>
        <v>1.5084349092809578E+16</v>
      </c>
      <c r="AD11">
        <f>$B11*'Time Series Scaling Factors'!AD12</f>
        <v>1.4776568823202334E+16</v>
      </c>
      <c r="AE11">
        <f>$B11*'Time Series Scaling Factors'!AE12</f>
        <v>1.453066942455459E+16</v>
      </c>
      <c r="AF11">
        <f>$B11*'Time Series Scaling Factors'!AF12</f>
        <v>1.430007829977677E+16</v>
      </c>
      <c r="AG11">
        <f>$B11*'Time Series Scaling Factors'!AG12</f>
        <v>1.4021894536520966E+16</v>
      </c>
      <c r="AH11">
        <f>$B11*'Time Series Scaling Factors'!AH12</f>
        <v>1.3685174282377662E+16</v>
      </c>
      <c r="AI11">
        <f>$B11*'Time Series Scaling Factors'!AI12</f>
        <v>1.3433032733347086E+16</v>
      </c>
    </row>
    <row r="12" spans="1:35" x14ac:dyDescent="0.25">
      <c r="A12" s="46" t="s">
        <v>273</v>
      </c>
      <c r="B12" s="44">
        <f>'Start Year Data'!B36</f>
        <v>1516685170700000</v>
      </c>
      <c r="C12">
        <f>$B12*'Time Series Scaling Factors'!C13</f>
        <v>1556174240348907</v>
      </c>
      <c r="D12">
        <f>$B12*'Time Series Scaling Factors'!D13</f>
        <v>1561489169872463.5</v>
      </c>
      <c r="E12">
        <f>$B12*'Time Series Scaling Factors'!E13</f>
        <v>1538133498063836.8</v>
      </c>
      <c r="F12">
        <f>$B12*'Time Series Scaling Factors'!F13</f>
        <v>1549711716396173</v>
      </c>
      <c r="G12">
        <f>$B12*'Time Series Scaling Factors'!G13</f>
        <v>1557509447871974.8</v>
      </c>
      <c r="H12">
        <f>$B12*'Time Series Scaling Factors'!H13</f>
        <v>1566920984013807</v>
      </c>
      <c r="I12">
        <f>$B12*'Time Series Scaling Factors'!I13</f>
        <v>1578531412027749.3</v>
      </c>
      <c r="J12">
        <f>$B12*'Time Series Scaling Factors'!J13</f>
        <v>1590108966242939</v>
      </c>
      <c r="K12">
        <f>$B12*'Time Series Scaling Factors'!K13</f>
        <v>1599111406222518</v>
      </c>
      <c r="L12">
        <f>$B12*'Time Series Scaling Factors'!L13</f>
        <v>1605263455409256.8</v>
      </c>
      <c r="M12">
        <f>$B12*'Time Series Scaling Factors'!M13</f>
        <v>1613776773110427.8</v>
      </c>
      <c r="N12">
        <f>$B12*'Time Series Scaling Factors'!N13</f>
        <v>1623001028216942.8</v>
      </c>
      <c r="O12">
        <f>$B12*'Time Series Scaling Factors'!O13</f>
        <v>1626931273490016.5</v>
      </c>
      <c r="P12">
        <f>$B12*'Time Series Scaling Factors'!P13</f>
        <v>1625690702660327</v>
      </c>
      <c r="Q12">
        <f>$B12*'Time Series Scaling Factors'!Q13</f>
        <v>1630570635452917</v>
      </c>
      <c r="R12">
        <f>$B12*'Time Series Scaling Factors'!R13</f>
        <v>1638433118350503.8</v>
      </c>
      <c r="S12">
        <f>$B12*'Time Series Scaling Factors'!S13</f>
        <v>1647850299488081.3</v>
      </c>
      <c r="T12">
        <f>$B12*'Time Series Scaling Factors'!T13</f>
        <v>1659127672753046.3</v>
      </c>
      <c r="U12">
        <f>$B12*'Time Series Scaling Factors'!U13</f>
        <v>1672321356044279.8</v>
      </c>
      <c r="V12">
        <f>$B12*'Time Series Scaling Factors'!V13</f>
        <v>1680171552774656.3</v>
      </c>
      <c r="W12">
        <f>$B12*'Time Series Scaling Factors'!W13</f>
        <v>1689162702762744.3</v>
      </c>
      <c r="X12">
        <f>$B12*'Time Series Scaling Factors'!X13</f>
        <v>1695984182033169.3</v>
      </c>
      <c r="Y12">
        <f>$B12*'Time Series Scaling Factors'!Y13</f>
        <v>1702948114431522.3</v>
      </c>
      <c r="Z12">
        <f>$B12*'Time Series Scaling Factors'!Z13</f>
        <v>1710698361531348.3</v>
      </c>
      <c r="AA12">
        <f>$B12*'Time Series Scaling Factors'!AA13</f>
        <v>1716327418465206</v>
      </c>
      <c r="AB12">
        <f>$B12*'Time Series Scaling Factors'!AB13</f>
        <v>1721254503575198.3</v>
      </c>
      <c r="AC12">
        <f>$B12*'Time Series Scaling Factors'!AC13</f>
        <v>1729709378967476</v>
      </c>
      <c r="AD12">
        <f>$B12*'Time Series Scaling Factors'!AD13</f>
        <v>1739377928445009.5</v>
      </c>
      <c r="AE12">
        <f>$B12*'Time Series Scaling Factors'!AE13</f>
        <v>1749171331946087.8</v>
      </c>
      <c r="AF12">
        <f>$B12*'Time Series Scaling Factors'!AF13</f>
        <v>1760834557273178</v>
      </c>
      <c r="AG12">
        <f>$B12*'Time Series Scaling Factors'!AG13</f>
        <v>1769167899227643.5</v>
      </c>
      <c r="AH12">
        <f>$B12*'Time Series Scaling Factors'!AH13</f>
        <v>1777927604390171.8</v>
      </c>
      <c r="AI12">
        <f>$B12*'Time Series Scaling Factors'!AI13</f>
        <v>1787369357862170.5</v>
      </c>
    </row>
    <row r="13" spans="1:35" x14ac:dyDescent="0.25">
      <c r="A13" s="46" t="s">
        <v>274</v>
      </c>
      <c r="B13" s="44">
        <f>'Start Year Data'!B37</f>
        <v>203604487000000</v>
      </c>
      <c r="C13">
        <f>$B13*'Time Series Scaling Factors'!C14</f>
        <v>208905621291609.22</v>
      </c>
      <c r="D13">
        <f>$B13*'Time Series Scaling Factors'!D14</f>
        <v>209619113794859.22</v>
      </c>
      <c r="E13">
        <f>$B13*'Time Series Scaling Factors'!E14</f>
        <v>206483776502057</v>
      </c>
      <c r="F13">
        <f>$B13*'Time Series Scaling Factors'!F14</f>
        <v>208038072178885.78</v>
      </c>
      <c r="G13">
        <f>$B13*'Time Series Scaling Factors'!G14</f>
        <v>209084863660443.94</v>
      </c>
      <c r="H13">
        <f>$B13*'Time Series Scaling Factors'!H14</f>
        <v>210348297249074.13</v>
      </c>
      <c r="I13">
        <f>$B13*'Time Series Scaling Factors'!I14</f>
        <v>211906916852731.34</v>
      </c>
      <c r="J13">
        <f>$B13*'Time Series Scaling Factors'!J14</f>
        <v>213461123376429.63</v>
      </c>
      <c r="K13">
        <f>$B13*'Time Series Scaling Factors'!K14</f>
        <v>214669638636682.69</v>
      </c>
      <c r="L13">
        <f>$B13*'Time Series Scaling Factors'!L14</f>
        <v>215495508660905.69</v>
      </c>
      <c r="M13">
        <f>$B13*'Time Series Scaling Factors'!M14</f>
        <v>216638362640558.53</v>
      </c>
      <c r="N13">
        <f>$B13*'Time Series Scaling Factors'!N14</f>
        <v>217876655046392.72</v>
      </c>
      <c r="O13">
        <f>$B13*'Time Series Scaling Factors'!O14</f>
        <v>218404263272587.13</v>
      </c>
      <c r="P13">
        <f>$B13*'Time Series Scaling Factors'!P14</f>
        <v>218237725224846.13</v>
      </c>
      <c r="Q13">
        <f>$B13*'Time Series Scaling Factors'!Q14</f>
        <v>218892822427630.25</v>
      </c>
      <c r="R13">
        <f>$B13*'Time Series Scaling Factors'!R14</f>
        <v>219948306339410.44</v>
      </c>
      <c r="S13">
        <f>$B13*'Time Series Scaling Factors'!S14</f>
        <v>221212497729649.72</v>
      </c>
      <c r="T13">
        <f>$B13*'Time Series Scaling Factors'!T14</f>
        <v>222726407038369.97</v>
      </c>
      <c r="U13">
        <f>$B13*'Time Series Scaling Factors'!U14</f>
        <v>224497567705097.03</v>
      </c>
      <c r="V13">
        <f>$B13*'Time Series Scaling Factors'!V14</f>
        <v>225551402283963.34</v>
      </c>
      <c r="W13">
        <f>$B13*'Time Series Scaling Factors'!W14</f>
        <v>226758401940998.19</v>
      </c>
      <c r="X13">
        <f>$B13*'Time Series Scaling Factors'!X14</f>
        <v>227674138320747.31</v>
      </c>
      <c r="Y13">
        <f>$B13*'Time Series Scaling Factors'!Y14</f>
        <v>228608998046984.97</v>
      </c>
      <c r="Z13">
        <f>$B13*'Time Series Scaling Factors'!Z14</f>
        <v>229649415079713.66</v>
      </c>
      <c r="AA13">
        <f>$B13*'Time Series Scaling Factors'!AA14</f>
        <v>230405077013681.78</v>
      </c>
      <c r="AB13">
        <f>$B13*'Time Series Scaling Factors'!AB14</f>
        <v>231066504088730.13</v>
      </c>
      <c r="AC13">
        <f>$B13*'Time Series Scaling Factors'!AC14</f>
        <v>232201512592900.53</v>
      </c>
      <c r="AD13">
        <f>$B13*'Time Series Scaling Factors'!AD14</f>
        <v>233499448443027.41</v>
      </c>
      <c r="AE13">
        <f>$B13*'Time Series Scaling Factors'!AE14</f>
        <v>234814145081684.94</v>
      </c>
      <c r="AF13">
        <f>$B13*'Time Series Scaling Factors'!AF14</f>
        <v>236379852359215.47</v>
      </c>
      <c r="AG13">
        <f>$B13*'Time Series Scaling Factors'!AG14</f>
        <v>237498545840507.63</v>
      </c>
      <c r="AH13">
        <f>$B13*'Time Series Scaling Factors'!AH14</f>
        <v>238674475631569.41</v>
      </c>
      <c r="AI13">
        <f>$B13*'Time Series Scaling Factors'!AI14</f>
        <v>239941965687636.59</v>
      </c>
    </row>
    <row r="14" spans="1:35" x14ac:dyDescent="0.25">
      <c r="A14" s="46" t="s">
        <v>263</v>
      </c>
      <c r="B14" s="44">
        <f>'Start Year Data'!B38</f>
        <v>3537592380000000</v>
      </c>
      <c r="C14">
        <f>$B14*'Time Series Scaling Factors'!C15</f>
        <v>4058666723514138</v>
      </c>
      <c r="D14">
        <f>$B14*'Time Series Scaling Factors'!D15</f>
        <v>4515477159886859</v>
      </c>
      <c r="E14">
        <f>$B14*'Time Series Scaling Factors'!E15</f>
        <v>4930292205627988</v>
      </c>
      <c r="F14">
        <f>$B14*'Time Series Scaling Factors'!F15</f>
        <v>5145939157449513</v>
      </c>
      <c r="G14">
        <f>$B14*'Time Series Scaling Factors'!G15</f>
        <v>5267134767911572</v>
      </c>
      <c r="H14">
        <f>$B14*'Time Series Scaling Factors'!H15</f>
        <v>5243257992785253</v>
      </c>
      <c r="I14">
        <f>$B14*'Time Series Scaling Factors'!I15</f>
        <v>5275367046230457</v>
      </c>
      <c r="J14">
        <f>$B14*'Time Series Scaling Factors'!J15</f>
        <v>5305090503992620</v>
      </c>
      <c r="K14">
        <f>$B14*'Time Series Scaling Factors'!K15</f>
        <v>5409833324679817</v>
      </c>
      <c r="L14">
        <f>$B14*'Time Series Scaling Factors'!L15</f>
        <v>5455509027971616</v>
      </c>
      <c r="M14">
        <f>$B14*'Time Series Scaling Factors'!M15</f>
        <v>5419052028167688</v>
      </c>
      <c r="N14">
        <f>$B14*'Time Series Scaling Factors'!N15</f>
        <v>5416452094551067</v>
      </c>
      <c r="O14">
        <f>$B14*'Time Series Scaling Factors'!O15</f>
        <v>5433184573605813</v>
      </c>
      <c r="P14">
        <f>$B14*'Time Series Scaling Factors'!P15</f>
        <v>5460477902634546</v>
      </c>
      <c r="Q14">
        <f>$B14*'Time Series Scaling Factors'!Q15</f>
        <v>5451730597777625</v>
      </c>
      <c r="R14">
        <f>$B14*'Time Series Scaling Factors'!R15</f>
        <v>5441409610778294</v>
      </c>
      <c r="S14">
        <f>$B14*'Time Series Scaling Factors'!S15</f>
        <v>5422480710990332</v>
      </c>
      <c r="T14">
        <f>$B14*'Time Series Scaling Factors'!T15</f>
        <v>5382864217981356</v>
      </c>
      <c r="U14">
        <f>$B14*'Time Series Scaling Factors'!U15</f>
        <v>5360917570429220</v>
      </c>
      <c r="V14">
        <f>$B14*'Time Series Scaling Factors'!V15</f>
        <v>5326196092389847</v>
      </c>
      <c r="W14">
        <f>$B14*'Time Series Scaling Factors'!W15</f>
        <v>5313641573781974</v>
      </c>
      <c r="X14">
        <f>$B14*'Time Series Scaling Factors'!X15</f>
        <v>5301814790387778</v>
      </c>
      <c r="Y14">
        <f>$B14*'Time Series Scaling Factors'!Y15</f>
        <v>5283319997326780</v>
      </c>
      <c r="Z14">
        <f>$B14*'Time Series Scaling Factors'!Z15</f>
        <v>5241326416981789</v>
      </c>
      <c r="AA14">
        <f>$B14*'Time Series Scaling Factors'!AA15</f>
        <v>5180721280090025</v>
      </c>
      <c r="AB14">
        <f>$B14*'Time Series Scaling Factors'!AB15</f>
        <v>5081541470128267</v>
      </c>
      <c r="AC14">
        <f>$B14*'Time Series Scaling Factors'!AC15</f>
        <v>4995371103797259</v>
      </c>
      <c r="AD14">
        <f>$B14*'Time Series Scaling Factors'!AD15</f>
        <v>4893445813176145</v>
      </c>
      <c r="AE14">
        <f>$B14*'Time Series Scaling Factors'!AE15</f>
        <v>4812013147909097</v>
      </c>
      <c r="AF14">
        <f>$B14*'Time Series Scaling Factors'!AF15</f>
        <v>4735650009240003</v>
      </c>
      <c r="AG14">
        <f>$B14*'Time Series Scaling Factors'!AG15</f>
        <v>4643525972335022</v>
      </c>
      <c r="AH14">
        <f>$B14*'Time Series Scaling Factors'!AH15</f>
        <v>4532016843418579</v>
      </c>
      <c r="AI14">
        <f>$B14*'Time Series Scaling Factors'!AI15</f>
        <v>4448517011881637</v>
      </c>
    </row>
    <row r="15" spans="1:35" x14ac:dyDescent="0.25">
      <c r="A15" s="46" t="s">
        <v>315</v>
      </c>
      <c r="B15" s="44">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c r="AH15">
        <f>$B15*'Time Series Scaling Factors'!AH16</f>
        <v>0</v>
      </c>
      <c r="AI15">
        <f>$B15*'Time Series Scaling Factors'!AI16</f>
        <v>0</v>
      </c>
    </row>
    <row r="16" spans="1:35" x14ac:dyDescent="0.25">
      <c r="A16" s="46" t="s">
        <v>276</v>
      </c>
      <c r="B16" s="44">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c r="AH16">
        <f>$B16*'Time Series Scaling Factors'!AH17</f>
        <v>0</v>
      </c>
      <c r="AI16">
        <f>$B16*'Time Series Scaling Factors'!AI17</f>
        <v>0</v>
      </c>
    </row>
    <row r="17" spans="1:35" x14ac:dyDescent="0.25">
      <c r="A17" s="46" t="s">
        <v>277</v>
      </c>
      <c r="B17" s="44">
        <f>'Start Year Data'!B41</f>
        <v>906213062527442.13</v>
      </c>
      <c r="C17">
        <f>$B17*'Time Series Scaling Factors'!C18</f>
        <v>894336556386779.38</v>
      </c>
      <c r="D17">
        <f>$B17*'Time Series Scaling Factors'!D18</f>
        <v>859050369312946.75</v>
      </c>
      <c r="E17">
        <f>$B17*'Time Series Scaling Factors'!E18</f>
        <v>814988145112339.75</v>
      </c>
      <c r="F17">
        <f>$B17*'Time Series Scaling Factors'!F18</f>
        <v>773678670045956.63</v>
      </c>
      <c r="G17">
        <f>$B17*'Time Series Scaling Factors'!G18</f>
        <v>771286179452850</v>
      </c>
      <c r="H17">
        <f>$B17*'Time Series Scaling Factors'!H18</f>
        <v>769266087104904.13</v>
      </c>
      <c r="I17">
        <f>$B17*'Time Series Scaling Factors'!I18</f>
        <v>778065833700608.5</v>
      </c>
      <c r="J17">
        <f>$B17*'Time Series Scaling Factors'!J18</f>
        <v>773347421407928.63</v>
      </c>
      <c r="K17">
        <f>$B17*'Time Series Scaling Factors'!K18</f>
        <v>768659215890568.13</v>
      </c>
      <c r="L17">
        <f>$B17*'Time Series Scaling Factors'!L18</f>
        <v>759951628456545</v>
      </c>
      <c r="M17">
        <f>$B17*'Time Series Scaling Factors'!M18</f>
        <v>745162391260298.38</v>
      </c>
      <c r="N17">
        <f>$B17*'Time Series Scaling Factors'!N18</f>
        <v>760867178718293.25</v>
      </c>
      <c r="O17">
        <f>$B17*'Time Series Scaling Factors'!O18</f>
        <v>757265847173264.38</v>
      </c>
      <c r="P17">
        <f>$B17*'Time Series Scaling Factors'!P18</f>
        <v>745604550058271.63</v>
      </c>
      <c r="Q17">
        <f>$B17*'Time Series Scaling Factors'!Q18</f>
        <v>729903923156122.63</v>
      </c>
      <c r="R17">
        <f>$B17*'Time Series Scaling Factors'!R18</f>
        <v>728417521834758.5</v>
      </c>
      <c r="S17">
        <f>$B17*'Time Series Scaling Factors'!S18</f>
        <v>710282057860140.38</v>
      </c>
      <c r="T17">
        <f>$B17*'Time Series Scaling Factors'!T18</f>
        <v>710118998267332.75</v>
      </c>
      <c r="U17">
        <f>$B17*'Time Series Scaling Factors'!U18</f>
        <v>712012564122432.38</v>
      </c>
      <c r="V17">
        <f>$B17*'Time Series Scaling Factors'!V18</f>
        <v>708872940288460.63</v>
      </c>
      <c r="W17">
        <f>$B17*'Time Series Scaling Factors'!W18</f>
        <v>709199971376727.13</v>
      </c>
      <c r="X17">
        <f>$B17*'Time Series Scaling Factors'!X18</f>
        <v>708609229440533.13</v>
      </c>
      <c r="Y17">
        <f>$B17*'Time Series Scaling Factors'!Y18</f>
        <v>706823325092184.13</v>
      </c>
      <c r="Z17">
        <f>$B17*'Time Series Scaling Factors'!Z18</f>
        <v>704757352642102.63</v>
      </c>
      <c r="AA17">
        <f>$B17*'Time Series Scaling Factors'!AA18</f>
        <v>701189476525587.5</v>
      </c>
      <c r="AB17">
        <f>$B17*'Time Series Scaling Factors'!AB18</f>
        <v>696224508553604.88</v>
      </c>
      <c r="AC17">
        <f>$B17*'Time Series Scaling Factors'!AC18</f>
        <v>696319745386733.75</v>
      </c>
      <c r="AD17">
        <f>$B17*'Time Series Scaling Factors'!AD18</f>
        <v>701047789651166.25</v>
      </c>
      <c r="AE17">
        <f>$B17*'Time Series Scaling Factors'!AE18</f>
        <v>693291658645780</v>
      </c>
      <c r="AF17">
        <f>$B17*'Time Series Scaling Factors'!AF18</f>
        <v>688869272751227.75</v>
      </c>
      <c r="AG17">
        <f>$B17*'Time Series Scaling Factors'!AG18</f>
        <v>690145936462828.88</v>
      </c>
      <c r="AH17">
        <f>$B17*'Time Series Scaling Factors'!AH18</f>
        <v>690318514039557.88</v>
      </c>
      <c r="AI17">
        <f>$B17*'Time Series Scaling Factors'!AI18</f>
        <v>690868619313860.13</v>
      </c>
    </row>
    <row r="18" spans="1:35" x14ac:dyDescent="0.25">
      <c r="A18" s="46" t="s">
        <v>264</v>
      </c>
      <c r="B18" s="44">
        <f>'Start Year Data'!B42</f>
        <v>1.9534750848E+16</v>
      </c>
      <c r="C18">
        <f>$B18*'Time Series Scaling Factors'!C19</f>
        <v>2.2412147783662172E+16</v>
      </c>
      <c r="D18">
        <f>$B18*'Time Series Scaling Factors'!D19</f>
        <v>2.4934676413517276E+16</v>
      </c>
      <c r="E18">
        <f>$B18*'Time Series Scaling Factors'!E19</f>
        <v>2.7225304528946076E+16</v>
      </c>
      <c r="F18">
        <f>$B18*'Time Series Scaling Factors'!F19</f>
        <v>2.8416117099320324E+16</v>
      </c>
      <c r="G18">
        <f>$B18*'Time Series Scaling Factors'!G19</f>
        <v>2.9085364937944284E+16</v>
      </c>
      <c r="H18">
        <f>$B18*'Time Series Scaling Factors'!H19</f>
        <v>2.8953516267141128E+16</v>
      </c>
      <c r="I18">
        <f>$B18*'Time Series Scaling Factors'!I19</f>
        <v>2.9130823964478824E+16</v>
      </c>
      <c r="J18">
        <f>$B18*'Time Series Scaling Factors'!J19</f>
        <v>2.9294958290696732E+16</v>
      </c>
      <c r="K18">
        <f>$B18*'Time Series Scaling Factors'!K19</f>
        <v>2.9873353053419832E+16</v>
      </c>
      <c r="L18">
        <f>$B18*'Time Series Scaling Factors'!L19</f>
        <v>3.012557642676746E+16</v>
      </c>
      <c r="M18">
        <f>$B18*'Time Series Scaling Factors'!M19</f>
        <v>2.9924259165948584E+16</v>
      </c>
      <c r="N18">
        <f>$B18*'Time Series Scaling Factors'!N19</f>
        <v>2.9909902210718476E+16</v>
      </c>
      <c r="O18">
        <f>$B18*'Time Series Scaling Factors'!O19</f>
        <v>3.0002299743925464E+16</v>
      </c>
      <c r="P18">
        <f>$B18*'Time Series Scaling Factors'!P19</f>
        <v>3.0153014785433096E+16</v>
      </c>
      <c r="Q18">
        <f>$B18*'Time Series Scaling Factors'!Q19</f>
        <v>3.0104711758228064E+16</v>
      </c>
      <c r="R18">
        <f>$B18*'Time Series Scaling Factors'!R19</f>
        <v>3.0047718784510332E+16</v>
      </c>
      <c r="S18">
        <f>$B18*'Time Series Scaling Factors'!S19</f>
        <v>2.9943192513118772E+16</v>
      </c>
      <c r="T18">
        <f>$B18*'Time Series Scaling Factors'!T19</f>
        <v>2.9724428382808804E+16</v>
      </c>
      <c r="U18">
        <f>$B18*'Time Series Scaling Factors'!U19</f>
        <v>2.9603237966891E+16</v>
      </c>
      <c r="V18">
        <f>$B18*'Time Series Scaling Factors'!V19</f>
        <v>2.9411504338560016E+16</v>
      </c>
      <c r="W18">
        <f>$B18*'Time Series Scaling Factors'!W19</f>
        <v>2.9342177698665632E+16</v>
      </c>
      <c r="X18">
        <f>$B18*'Time Series Scaling Factors'!X19</f>
        <v>2.9276869646713396E+16</v>
      </c>
      <c r="Y18">
        <f>$B18*'Time Series Scaling Factors'!Y19</f>
        <v>2.9174740533004732E+16</v>
      </c>
      <c r="Z18">
        <f>$B18*'Time Series Scaling Factors'!Z19</f>
        <v>2.8942850015065844E+16</v>
      </c>
      <c r="AA18">
        <f>$B18*'Time Series Scaling Factors'!AA19</f>
        <v>2.860818560997982E+16</v>
      </c>
      <c r="AB18">
        <f>$B18*'Time Series Scaling Factors'!AB19</f>
        <v>2.806051005309304E+16</v>
      </c>
      <c r="AC18">
        <f>$B18*'Time Series Scaling Factors'!AC19</f>
        <v>2.7584673253388852E+16</v>
      </c>
      <c r="AD18">
        <f>$B18*'Time Series Scaling Factors'!AD19</f>
        <v>2.7021837023683536E+16</v>
      </c>
      <c r="AE18">
        <f>$B18*'Time Series Scaling Factors'!AE19</f>
        <v>2.6572162031201676E+16</v>
      </c>
      <c r="AF18">
        <f>$B18*'Time Series Scaling Factors'!AF19</f>
        <v>2.6150481202085912E+16</v>
      </c>
      <c r="AG18">
        <f>$B18*'Time Series Scaling Factors'!AG19</f>
        <v>2.5641767954560548E+16</v>
      </c>
      <c r="AH18">
        <f>$B18*'Time Series Scaling Factors'!AH19</f>
        <v>2.502600932081422E+16</v>
      </c>
      <c r="AI18">
        <f>$B18*'Time Series Scaling Factors'!AI19</f>
        <v>2.4564919339349448E+16</v>
      </c>
    </row>
    <row r="19" spans="1:35" x14ac:dyDescent="0.25">
      <c r="A19" s="46" t="s">
        <v>278</v>
      </c>
      <c r="B19" s="44">
        <f>'Start Year Data'!B43</f>
        <v>979835237000000</v>
      </c>
      <c r="C19">
        <f>$B19*'Time Series Scaling Factors'!C20</f>
        <v>1124161362801920.4</v>
      </c>
      <c r="D19">
        <f>$B19*'Time Series Scaling Factors'!D20</f>
        <v>1250687800589910.5</v>
      </c>
      <c r="E19">
        <f>$B19*'Time Series Scaling Factors'!E20</f>
        <v>1365582439371025.5</v>
      </c>
      <c r="F19">
        <f>$B19*'Time Series Scaling Factors'!F20</f>
        <v>1425311899254804.5</v>
      </c>
      <c r="G19">
        <f>$B19*'Time Series Scaling Factors'!G20</f>
        <v>1458880416185082.3</v>
      </c>
      <c r="H19">
        <f>$B19*'Time Series Scaling Factors'!H20</f>
        <v>1452267074934417</v>
      </c>
      <c r="I19">
        <f>$B19*'Time Series Scaling Factors'!I20</f>
        <v>1461160576110583.5</v>
      </c>
      <c r="J19">
        <f>$B19*'Time Series Scaling Factors'!J20</f>
        <v>1469393319782665</v>
      </c>
      <c r="K19">
        <f>$B19*'Time Series Scaling Factors'!K20</f>
        <v>1498404776024010.8</v>
      </c>
      <c r="L19">
        <f>$B19*'Time Series Scaling Factors'!L20</f>
        <v>1511055940644639.3</v>
      </c>
      <c r="M19">
        <f>$B19*'Time Series Scaling Factors'!M20</f>
        <v>1500958154012932.8</v>
      </c>
      <c r="N19">
        <f>$B19*'Time Series Scaling Factors'!N20</f>
        <v>1500238029618209.3</v>
      </c>
      <c r="O19">
        <f>$B19*'Time Series Scaling Factors'!O20</f>
        <v>1504872558082510.3</v>
      </c>
      <c r="P19">
        <f>$B19*'Time Series Scaling Factors'!P20</f>
        <v>1512432209575593.8</v>
      </c>
      <c r="Q19">
        <f>$B19*'Time Series Scaling Factors'!Q20</f>
        <v>1510009398633313</v>
      </c>
      <c r="R19">
        <f>$B19*'Time Series Scaling Factors'!R20</f>
        <v>1507150712369814.3</v>
      </c>
      <c r="S19">
        <f>$B19*'Time Series Scaling Factors'!S20</f>
        <v>1501907823699332</v>
      </c>
      <c r="T19">
        <f>$B19*'Time Series Scaling Factors'!T20</f>
        <v>1490934926981209</v>
      </c>
      <c r="U19">
        <f>$B19*'Time Series Scaling Factors'!U20</f>
        <v>1484856188592021.5</v>
      </c>
      <c r="V19">
        <f>$B19*'Time Series Scaling Factors'!V20</f>
        <v>1475239103295241.5</v>
      </c>
      <c r="W19">
        <f>$B19*'Time Series Scaling Factors'!W20</f>
        <v>1471761777929800.3</v>
      </c>
      <c r="X19">
        <f>$B19*'Time Series Scaling Factors'!X20</f>
        <v>1468486019203183</v>
      </c>
      <c r="Y19">
        <f>$B19*'Time Series Scaling Factors'!Y20</f>
        <v>1463363368542625.8</v>
      </c>
      <c r="Z19">
        <f>$B19*'Time Series Scaling Factors'!Z20</f>
        <v>1451732070945300</v>
      </c>
      <c r="AA19">
        <f>$B19*'Time Series Scaling Factors'!AA20</f>
        <v>1434945781771486.5</v>
      </c>
      <c r="AB19">
        <f>$B19*'Time Series Scaling Factors'!AB20</f>
        <v>1407475157075179.8</v>
      </c>
      <c r="AC19">
        <f>$B19*'Time Series Scaling Factors'!AC20</f>
        <v>1383607861964056.8</v>
      </c>
      <c r="AD19">
        <f>$B19*'Time Series Scaling Factors'!AD20</f>
        <v>1355376799545261.8</v>
      </c>
      <c r="AE19">
        <f>$B19*'Time Series Scaling Factors'!AE20</f>
        <v>1332821743365646.3</v>
      </c>
      <c r="AF19">
        <f>$B19*'Time Series Scaling Factors'!AF20</f>
        <v>1311670834487926.8</v>
      </c>
      <c r="AG19">
        <f>$B19*'Time Series Scaling Factors'!AG20</f>
        <v>1286154503651023</v>
      </c>
      <c r="AH19">
        <f>$B19*'Time Series Scaling Factors'!AH20</f>
        <v>1255268928937209.8</v>
      </c>
      <c r="AI19">
        <f>$B19*'Time Series Scaling Factors'!AI20</f>
        <v>1232141313193233.3</v>
      </c>
    </row>
    <row r="20" spans="1:35" x14ac:dyDescent="0.25">
      <c r="A20" s="46" t="s">
        <v>265</v>
      </c>
      <c r="B20" s="44">
        <f>'Start Year Data'!B44</f>
        <v>3148621106400000</v>
      </c>
      <c r="C20">
        <f>$B20*'Time Series Scaling Factors'!C21</f>
        <v>3660310079555928</v>
      </c>
      <c r="D20">
        <f>$B20*'Time Series Scaling Factors'!D21</f>
        <v>4084904971604980.5</v>
      </c>
      <c r="E20">
        <f>$B20*'Time Series Scaling Factors'!E21</f>
        <v>4325996348656604.5</v>
      </c>
      <c r="F20">
        <f>$B20*'Time Series Scaling Factors'!F21</f>
        <v>4504425123878794</v>
      </c>
      <c r="G20">
        <f>$B20*'Time Series Scaling Factors'!G21</f>
        <v>4565183917274942</v>
      </c>
      <c r="H20">
        <f>$B20*'Time Series Scaling Factors'!H21</f>
        <v>4610806590127486</v>
      </c>
      <c r="I20">
        <f>$B20*'Time Series Scaling Factors'!I21</f>
        <v>4682013524193610</v>
      </c>
      <c r="J20">
        <f>$B20*'Time Series Scaling Factors'!J21</f>
        <v>4738282403772365</v>
      </c>
      <c r="K20">
        <f>$B20*'Time Series Scaling Factors'!K21</f>
        <v>4894237866973405</v>
      </c>
      <c r="L20">
        <f>$B20*'Time Series Scaling Factors'!L21</f>
        <v>4965606003066370</v>
      </c>
      <c r="M20">
        <f>$B20*'Time Series Scaling Factors'!M21</f>
        <v>4970586395918922</v>
      </c>
      <c r="N20">
        <f>$B20*'Time Series Scaling Factors'!N21</f>
        <v>5007214245599301</v>
      </c>
      <c r="O20">
        <f>$B20*'Time Series Scaling Factors'!O21</f>
        <v>5004956792409453</v>
      </c>
      <c r="P20">
        <f>$B20*'Time Series Scaling Factors'!P21</f>
        <v>5050872503054977</v>
      </c>
      <c r="Q20">
        <f>$B20*'Time Series Scaling Factors'!Q21</f>
        <v>5018263457392616</v>
      </c>
      <c r="R20">
        <f>$B20*'Time Series Scaling Factors'!R21</f>
        <v>5042811152084758</v>
      </c>
      <c r="S20">
        <f>$B20*'Time Series Scaling Factors'!S21</f>
        <v>5048401363457456</v>
      </c>
      <c r="T20">
        <f>$B20*'Time Series Scaling Factors'!T21</f>
        <v>5046496930210112</v>
      </c>
      <c r="U20">
        <f>$B20*'Time Series Scaling Factors'!U21</f>
        <v>5032129955771324</v>
      </c>
      <c r="V20">
        <f>$B20*'Time Series Scaling Factors'!V21</f>
        <v>5036375567292224</v>
      </c>
      <c r="W20">
        <f>$B20*'Time Series Scaling Factors'!W21</f>
        <v>5049839685417885</v>
      </c>
      <c r="X20">
        <f>$B20*'Time Series Scaling Factors'!X21</f>
        <v>5040514335609287</v>
      </c>
      <c r="Y20">
        <f>$B20*'Time Series Scaling Factors'!Y21</f>
        <v>5029758786423008</v>
      </c>
      <c r="Z20">
        <f>$B20*'Time Series Scaling Factors'!Z21</f>
        <v>5030357983104176</v>
      </c>
      <c r="AA20">
        <f>$B20*'Time Series Scaling Factors'!AA21</f>
        <v>4992439267580947</v>
      </c>
      <c r="AB20">
        <f>$B20*'Time Series Scaling Factors'!AB21</f>
        <v>4962513798295667</v>
      </c>
      <c r="AC20">
        <f>$B20*'Time Series Scaling Factors'!AC21</f>
        <v>4944547894885520</v>
      </c>
      <c r="AD20">
        <f>$B20*'Time Series Scaling Factors'!AD21</f>
        <v>4914863603826446</v>
      </c>
      <c r="AE20">
        <f>$B20*'Time Series Scaling Factors'!AE21</f>
        <v>4904666638407597</v>
      </c>
      <c r="AF20">
        <f>$B20*'Time Series Scaling Factors'!AF21</f>
        <v>4862850957607568</v>
      </c>
      <c r="AG20">
        <f>$B20*'Time Series Scaling Factors'!AG21</f>
        <v>4837296062654693</v>
      </c>
      <c r="AH20">
        <f>$B20*'Time Series Scaling Factors'!AH21</f>
        <v>4792583743883967</v>
      </c>
      <c r="AI20">
        <f>$B20*'Time Series Scaling Factors'!AI21</f>
        <v>4779190854560864</v>
      </c>
    </row>
    <row r="21" spans="1:35" x14ac:dyDescent="0.25">
      <c r="A21" s="46" t="s">
        <v>279</v>
      </c>
      <c r="B21" s="44">
        <f>'Start Year Data'!B45</f>
        <v>3564295858911020.5</v>
      </c>
      <c r="C21">
        <f>$B21*'Time Series Scaling Factors'!C22</f>
        <v>2637136176367700</v>
      </c>
      <c r="D21">
        <f>$B21*'Time Series Scaling Factors'!D22</f>
        <v>1730154785433083.3</v>
      </c>
      <c r="E21">
        <f>$B21*'Time Series Scaling Factors'!E22</f>
        <v>1955075351326327.8</v>
      </c>
      <c r="F21">
        <f>$B21*'Time Series Scaling Factors'!F22</f>
        <v>1950434274184703</v>
      </c>
      <c r="G21">
        <f>$B21*'Time Series Scaling Factors'!G22</f>
        <v>2017656317534453.8</v>
      </c>
      <c r="H21">
        <f>$B21*'Time Series Scaling Factors'!H22</f>
        <v>2232472555438434</v>
      </c>
      <c r="I21">
        <f>$B21*'Time Series Scaling Factors'!I22</f>
        <v>2290052743508554</v>
      </c>
      <c r="J21">
        <f>$B21*'Time Series Scaling Factors'!J22</f>
        <v>2137065369729356</v>
      </c>
      <c r="K21">
        <f>$B21*'Time Series Scaling Factors'!K22</f>
        <v>1779751479960136.8</v>
      </c>
      <c r="L21">
        <f>$B21*'Time Series Scaling Factors'!L22</f>
        <v>1698790727125215</v>
      </c>
      <c r="M21">
        <f>$B21*'Time Series Scaling Factors'!M22</f>
        <v>1755319840855258.8</v>
      </c>
      <c r="N21">
        <f>$B21*'Time Series Scaling Factors'!N22</f>
        <v>1680653855457014.3</v>
      </c>
      <c r="O21">
        <f>$B21*'Time Series Scaling Factors'!O22</f>
        <v>1687572260335470.3</v>
      </c>
      <c r="P21">
        <f>$B21*'Time Series Scaling Factors'!P22</f>
        <v>1670526170260193</v>
      </c>
      <c r="Q21">
        <f>$B21*'Time Series Scaling Factors'!Q22</f>
        <v>1662843984694615.3</v>
      </c>
      <c r="R21">
        <f>$B21*'Time Series Scaling Factors'!R22</f>
        <v>1630286373080571.8</v>
      </c>
      <c r="S21">
        <f>$B21*'Time Series Scaling Factors'!S22</f>
        <v>1681085963796823.3</v>
      </c>
      <c r="T21">
        <f>$B21*'Time Series Scaling Factors'!T22</f>
        <v>1682480389087991</v>
      </c>
      <c r="U21">
        <f>$B21*'Time Series Scaling Factors'!U22</f>
        <v>1661068836920264.8</v>
      </c>
      <c r="V21">
        <f>$B21*'Time Series Scaling Factors'!V22</f>
        <v>1710364223469829.8</v>
      </c>
      <c r="W21">
        <f>$B21*'Time Series Scaling Factors'!W22</f>
        <v>1722953758343184.8</v>
      </c>
      <c r="X21">
        <f>$B21*'Time Series Scaling Factors'!X22</f>
        <v>1723694181822749.5</v>
      </c>
      <c r="Y21">
        <f>$B21*'Time Series Scaling Factors'!Y22</f>
        <v>1734405797208501.8</v>
      </c>
      <c r="Z21">
        <f>$B21*'Time Series Scaling Factors'!Z22</f>
        <v>1746736067077971.3</v>
      </c>
      <c r="AA21">
        <f>$B21*'Time Series Scaling Factors'!AA22</f>
        <v>1707792594917777</v>
      </c>
      <c r="AB21">
        <f>$B21*'Time Series Scaling Factors'!AB22</f>
        <v>1747829184391650.5</v>
      </c>
      <c r="AC21">
        <f>$B21*'Time Series Scaling Factors'!AC22</f>
        <v>1757854097875220</v>
      </c>
      <c r="AD21">
        <f>$B21*'Time Series Scaling Factors'!AD22</f>
        <v>1819409682671582.8</v>
      </c>
      <c r="AE21">
        <f>$B21*'Time Series Scaling Factors'!AE22</f>
        <v>1808499531021594</v>
      </c>
      <c r="AF21">
        <f>$B21*'Time Series Scaling Factors'!AF22</f>
        <v>1815116627922561.5</v>
      </c>
      <c r="AG21">
        <f>$B21*'Time Series Scaling Factors'!AG22</f>
        <v>1821313295087498.3</v>
      </c>
      <c r="AH21">
        <f>$B21*'Time Series Scaling Factors'!AH22</f>
        <v>1834963247183952</v>
      </c>
      <c r="AI21">
        <f>$B21*'Time Series Scaling Factors'!AI22</f>
        <v>1833171749364311.5</v>
      </c>
    </row>
    <row r="22" spans="1:35" x14ac:dyDescent="0.25">
      <c r="A22" s="46" t="s">
        <v>280</v>
      </c>
      <c r="B22" s="44">
        <f>'Start Year Data'!B46</f>
        <v>8746500000000000</v>
      </c>
      <c r="C22">
        <f>$B22*'Time Series Scaling Factors'!C23</f>
        <v>8746500000000000</v>
      </c>
      <c r="D22">
        <f>$B22*'Time Series Scaling Factors'!D23</f>
        <v>8746500000000000</v>
      </c>
      <c r="E22">
        <f>$B22*'Time Series Scaling Factors'!E23</f>
        <v>8746500000000000</v>
      </c>
      <c r="F22">
        <f>$B22*'Time Series Scaling Factors'!F23</f>
        <v>8746500000000000</v>
      </c>
      <c r="G22">
        <f>$B22*'Time Series Scaling Factors'!G23</f>
        <v>8746500000000000</v>
      </c>
      <c r="H22">
        <f>$B22*'Time Series Scaling Factors'!H23</f>
        <v>8746500000000000</v>
      </c>
      <c r="I22">
        <f>$B22*'Time Series Scaling Factors'!I23</f>
        <v>8746500000000000</v>
      </c>
      <c r="J22">
        <f>$B22*'Time Series Scaling Factors'!J23</f>
        <v>8746500000000000</v>
      </c>
      <c r="K22">
        <f>$B22*'Time Series Scaling Factors'!K23</f>
        <v>8746500000000000</v>
      </c>
      <c r="L22">
        <f>$B22*'Time Series Scaling Factors'!L23</f>
        <v>8746500000000000</v>
      </c>
      <c r="M22">
        <f>$B22*'Time Series Scaling Factors'!M23</f>
        <v>8746500000000000</v>
      </c>
      <c r="N22">
        <f>$B22*'Time Series Scaling Factors'!N23</f>
        <v>8746500000000000</v>
      </c>
      <c r="O22">
        <f>$B22*'Time Series Scaling Factors'!O23</f>
        <v>8746500000000000</v>
      </c>
      <c r="P22">
        <f>$B22*'Time Series Scaling Factors'!P23</f>
        <v>8746500000000000</v>
      </c>
      <c r="Q22">
        <f>$B22*'Time Series Scaling Factors'!Q23</f>
        <v>8746500000000000</v>
      </c>
      <c r="R22">
        <f>$B22*'Time Series Scaling Factors'!R23</f>
        <v>8746500000000000</v>
      </c>
      <c r="S22">
        <f>$B22*'Time Series Scaling Factors'!S23</f>
        <v>8746500000000000</v>
      </c>
      <c r="T22">
        <f>$B22*'Time Series Scaling Factors'!T23</f>
        <v>8746500000000000</v>
      </c>
      <c r="U22">
        <f>$B22*'Time Series Scaling Factors'!U23</f>
        <v>8746500000000000</v>
      </c>
      <c r="V22">
        <f>$B22*'Time Series Scaling Factors'!V23</f>
        <v>8746500000000000</v>
      </c>
      <c r="W22">
        <f>$B22*'Time Series Scaling Factors'!W23</f>
        <v>8746500000000000</v>
      </c>
      <c r="X22">
        <f>$B22*'Time Series Scaling Factors'!X23</f>
        <v>8746500000000000</v>
      </c>
      <c r="Y22">
        <f>$B22*'Time Series Scaling Factors'!Y23</f>
        <v>8746500000000000</v>
      </c>
      <c r="Z22">
        <f>$B22*'Time Series Scaling Factors'!Z23</f>
        <v>8746500000000000</v>
      </c>
      <c r="AA22">
        <f>$B22*'Time Series Scaling Factors'!AA23</f>
        <v>8746500000000000</v>
      </c>
      <c r="AB22">
        <f>$B22*'Time Series Scaling Factors'!AB23</f>
        <v>8746500000000000</v>
      </c>
      <c r="AC22">
        <f>$B22*'Time Series Scaling Factors'!AC23</f>
        <v>8746500000000000</v>
      </c>
      <c r="AD22">
        <f>$B22*'Time Series Scaling Factors'!AD23</f>
        <v>8746500000000000</v>
      </c>
      <c r="AE22">
        <f>$B22*'Time Series Scaling Factors'!AE23</f>
        <v>8746500000000000</v>
      </c>
      <c r="AF22">
        <f>$B22*'Time Series Scaling Factors'!AF23</f>
        <v>8746500000000000</v>
      </c>
      <c r="AG22">
        <f>$B22*'Time Series Scaling Factors'!AG23</f>
        <v>8746500000000000</v>
      </c>
      <c r="AH22">
        <f>$B22*'Time Series Scaling Factors'!AH23</f>
        <v>8746500000000000</v>
      </c>
      <c r="AI22">
        <f>$B22*'Time Series Scaling Factors'!AI23</f>
        <v>8746500000000000</v>
      </c>
    </row>
    <row r="23" spans="1:35" x14ac:dyDescent="0.25">
      <c r="A23" s="4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workbookViewId="0">
      <selection activeCell="A2" sqref="A2"/>
    </sheetView>
  </sheetViews>
  <sheetFormatPr defaultRowHeight="15" x14ac:dyDescent="0.25"/>
  <cols>
    <col min="1" max="1" width="36.28515625" customWidth="1"/>
    <col min="2" max="2" width="13" style="44" customWidth="1"/>
    <col min="3" max="35" width="13" customWidth="1"/>
  </cols>
  <sheetData>
    <row r="1" spans="1:35" x14ac:dyDescent="0.2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s="44">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c r="AH2">
        <f>$B2*'Time Series Scaling Factors'!AH28</f>
        <v>0</v>
      </c>
      <c r="AI2">
        <f>$B2*'Time Series Scaling Factors'!AI28</f>
        <v>0</v>
      </c>
    </row>
    <row r="3" spans="1:35" x14ac:dyDescent="0.25">
      <c r="A3" s="46" t="s">
        <v>267</v>
      </c>
      <c r="B3" s="44">
        <f>'Start Year Data'!C27</f>
        <v>116624862000000</v>
      </c>
      <c r="C3">
        <f>$B3*'Time Series Scaling Factors'!C29</f>
        <v>118558857488946.63</v>
      </c>
      <c r="D3">
        <f>$B3*'Time Series Scaling Factors'!D29</f>
        <v>121838241144116.98</v>
      </c>
      <c r="E3">
        <f>$B3*'Time Series Scaling Factors'!E29</f>
        <v>121416764944316</v>
      </c>
      <c r="F3">
        <f>$B3*'Time Series Scaling Factors'!F29</f>
        <v>109618211077504.75</v>
      </c>
      <c r="G3">
        <f>$B3*'Time Series Scaling Factors'!G29</f>
        <v>98418688511976.984</v>
      </c>
      <c r="H3">
        <f>$B3*'Time Series Scaling Factors'!H29</f>
        <v>93355762125084.922</v>
      </c>
      <c r="I3">
        <f>$B3*'Time Series Scaling Factors'!I29</f>
        <v>88707710084905.438</v>
      </c>
      <c r="J3">
        <f>$B3*'Time Series Scaling Factors'!J29</f>
        <v>85929372332548.766</v>
      </c>
      <c r="K3">
        <f>$B3*'Time Series Scaling Factors'!K29</f>
        <v>82923444381618.625</v>
      </c>
      <c r="L3">
        <f>$B3*'Time Series Scaling Factors'!L29</f>
        <v>83556179880248.125</v>
      </c>
      <c r="M3">
        <f>$B3*'Time Series Scaling Factors'!M29</f>
        <v>86794215087128.031</v>
      </c>
      <c r="N3">
        <f>$B3*'Time Series Scaling Factors'!N29</f>
        <v>85763978539386.969</v>
      </c>
      <c r="O3">
        <f>$B3*'Time Series Scaling Factors'!O29</f>
        <v>86121521004016.156</v>
      </c>
      <c r="P3">
        <f>$B3*'Time Series Scaling Factors'!P29</f>
        <v>83416151101583.828</v>
      </c>
      <c r="Q3">
        <f>$B3*'Time Series Scaling Factors'!Q29</f>
        <v>85396359562149.172</v>
      </c>
      <c r="R3">
        <f>$B3*'Time Series Scaling Factors'!R29</f>
        <v>85474886867305.828</v>
      </c>
      <c r="S3">
        <f>$B3*'Time Series Scaling Factors'!S29</f>
        <v>87981506245182.391</v>
      </c>
      <c r="T3">
        <f>$B3*'Time Series Scaling Factors'!T29</f>
        <v>85836598923359.281</v>
      </c>
      <c r="U3">
        <f>$B3*'Time Series Scaling Factors'!U29</f>
        <v>85919990751844.219</v>
      </c>
      <c r="V3">
        <f>$B3*'Time Series Scaling Factors'!V29</f>
        <v>86055155007180.234</v>
      </c>
      <c r="W3">
        <f>$B3*'Time Series Scaling Factors'!W29</f>
        <v>86310195015963.344</v>
      </c>
      <c r="X3">
        <f>$B3*'Time Series Scaling Factors'!X29</f>
        <v>86676771595345.063</v>
      </c>
      <c r="Y3">
        <f>$B3*'Time Series Scaling Factors'!Y29</f>
        <v>87427645517661.563</v>
      </c>
      <c r="Z3">
        <f>$B3*'Time Series Scaling Factors'!Z29</f>
        <v>86634380749198.563</v>
      </c>
      <c r="AA3">
        <f>$B3*'Time Series Scaling Factors'!AA29</f>
        <v>85821657887422.391</v>
      </c>
      <c r="AB3">
        <f>$B3*'Time Series Scaling Factors'!AB29</f>
        <v>85034994972047.766</v>
      </c>
      <c r="AC3">
        <f>$B3*'Time Series Scaling Factors'!AC29</f>
        <v>84219144916703.422</v>
      </c>
      <c r="AD3">
        <f>$B3*'Time Series Scaling Factors'!AD29</f>
        <v>83788982068101.922</v>
      </c>
      <c r="AE3">
        <f>$B3*'Time Series Scaling Factors'!AE29</f>
        <v>82900511628785.266</v>
      </c>
      <c r="AF3">
        <f>$B3*'Time Series Scaling Factors'!AF29</f>
        <v>82266038800395.656</v>
      </c>
      <c r="AG3">
        <f>$B3*'Time Series Scaling Factors'!AG29</f>
        <v>81728161506667.781</v>
      </c>
      <c r="AH3">
        <f>$B3*'Time Series Scaling Factors'!AH29</f>
        <v>81422044002937.641</v>
      </c>
      <c r="AI3">
        <f>$B3*'Time Series Scaling Factors'!AI29</f>
        <v>81128435273480.234</v>
      </c>
    </row>
    <row r="4" spans="1:35" x14ac:dyDescent="0.25">
      <c r="A4" s="46" t="s">
        <v>257</v>
      </c>
      <c r="B4" s="44">
        <f>'Start Year Data'!C28</f>
        <v>3107542000000000</v>
      </c>
      <c r="C4">
        <f>$B4*'Time Series Scaling Factors'!C30</f>
        <v>2992400000000000</v>
      </c>
      <c r="D4">
        <f>$B4*'Time Series Scaling Factors'!D30</f>
        <v>2724850000000000</v>
      </c>
      <c r="E4">
        <f>$B4*'Time Series Scaling Factors'!E30</f>
        <v>2706615999999999.5</v>
      </c>
      <c r="F4">
        <f>$B4*'Time Series Scaling Factors'!F30</f>
        <v>2739635000000000</v>
      </c>
      <c r="G4">
        <f>$B4*'Time Series Scaling Factors'!G30</f>
        <v>2758790000000000</v>
      </c>
      <c r="H4">
        <f>$B4*'Time Series Scaling Factors'!H30</f>
        <v>2825734000000000</v>
      </c>
      <c r="I4">
        <f>$B4*'Time Series Scaling Factors'!I30</f>
        <v>2833672000000000</v>
      </c>
      <c r="J4">
        <f>$B4*'Time Series Scaling Factors'!J30</f>
        <v>2887078000000000</v>
      </c>
      <c r="K4">
        <f>$B4*'Time Series Scaling Factors'!K30</f>
        <v>2835701000000000</v>
      </c>
      <c r="L4">
        <f>$B4*'Time Series Scaling Factors'!L30</f>
        <v>2777444000000000</v>
      </c>
      <c r="M4">
        <f>$B4*'Time Series Scaling Factors'!M30</f>
        <v>2799025000000000</v>
      </c>
      <c r="N4">
        <f>$B4*'Time Series Scaling Factors'!N30</f>
        <v>2740129000000000</v>
      </c>
      <c r="O4">
        <f>$B4*'Time Series Scaling Factors'!O30</f>
        <v>2722120000000000</v>
      </c>
      <c r="P4">
        <f>$B4*'Time Series Scaling Factors'!P30</f>
        <v>2703685000000000</v>
      </c>
      <c r="Q4">
        <f>$B4*'Time Series Scaling Factors'!Q30</f>
        <v>2762925000000000</v>
      </c>
      <c r="R4">
        <f>$B4*'Time Series Scaling Factors'!R30</f>
        <v>2726761000000000.5</v>
      </c>
      <c r="S4">
        <f>$B4*'Time Series Scaling Factors'!S30</f>
        <v>2668960000000000</v>
      </c>
      <c r="T4">
        <f>$B4*'Time Series Scaling Factors'!T30</f>
        <v>2649557000000000</v>
      </c>
      <c r="U4">
        <f>$B4*'Time Series Scaling Factors'!U30</f>
        <v>2598074000000000</v>
      </c>
      <c r="V4">
        <f>$B4*'Time Series Scaling Factors'!V30</f>
        <v>2541395000000000</v>
      </c>
      <c r="W4">
        <f>$B4*'Time Series Scaling Factors'!W30</f>
        <v>2495734999999999.5</v>
      </c>
      <c r="X4">
        <f>$B4*'Time Series Scaling Factors'!X30</f>
        <v>2462221000000000</v>
      </c>
      <c r="Y4">
        <f>$B4*'Time Series Scaling Factors'!Y30</f>
        <v>2449448000000000</v>
      </c>
      <c r="Z4">
        <f>$B4*'Time Series Scaling Factors'!Z30</f>
        <v>2390295000000000</v>
      </c>
      <c r="AA4">
        <f>$B4*'Time Series Scaling Factors'!AA30</f>
        <v>2355230000000000.5</v>
      </c>
      <c r="AB4">
        <f>$B4*'Time Series Scaling Factors'!AB30</f>
        <v>2327127000000000</v>
      </c>
      <c r="AC4">
        <f>$B4*'Time Series Scaling Factors'!AC30</f>
        <v>2233411999999999.8</v>
      </c>
      <c r="AD4">
        <f>$B4*'Time Series Scaling Factors'!AD30</f>
        <v>2186767000000000</v>
      </c>
      <c r="AE4">
        <f>$B4*'Time Series Scaling Factors'!AE30</f>
        <v>2105117000000000</v>
      </c>
      <c r="AF4">
        <f>$B4*'Time Series Scaling Factors'!AF30</f>
        <v>2034228000000000</v>
      </c>
      <c r="AG4">
        <f>$B4*'Time Series Scaling Factors'!AG30</f>
        <v>1974366999999999.8</v>
      </c>
      <c r="AH4">
        <f>$B4*'Time Series Scaling Factors'!AH30</f>
        <v>1920203000000000</v>
      </c>
      <c r="AI4">
        <f>$B4*'Time Series Scaling Factors'!AI30</f>
        <v>1812929000000000.3</v>
      </c>
    </row>
    <row r="5" spans="1:35" x14ac:dyDescent="0.25">
      <c r="A5" s="46" t="s">
        <v>268</v>
      </c>
      <c r="B5" s="44">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c r="AF5">
        <f>$B5*'Time Series Scaling Factors'!AF31</f>
        <v>7200000000000000</v>
      </c>
      <c r="AG5">
        <f>$B5*'Time Series Scaling Factors'!AG31</f>
        <v>7200000000000000</v>
      </c>
      <c r="AH5">
        <f>$B5*'Time Series Scaling Factors'!AH31</f>
        <v>7200000000000000</v>
      </c>
      <c r="AI5">
        <f>$B5*'Time Series Scaling Factors'!AI31</f>
        <v>7200000000000000</v>
      </c>
    </row>
    <row r="6" spans="1:35" x14ac:dyDescent="0.25">
      <c r="A6" s="46" t="s">
        <v>269</v>
      </c>
      <c r="B6" s="44">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c r="AH6">
        <f>$B6*'Time Series Scaling Factors'!AH32</f>
        <v>0</v>
      </c>
      <c r="AI6">
        <f>$B6*'Time Series Scaling Factors'!AI32</f>
        <v>0</v>
      </c>
    </row>
    <row r="7" spans="1:35" x14ac:dyDescent="0.25">
      <c r="A7" s="46" t="s">
        <v>270</v>
      </c>
      <c r="B7" s="44">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c r="AH7">
        <f>$B7*'Time Series Scaling Factors'!AH33</f>
        <v>0</v>
      </c>
      <c r="AI7">
        <f>$B7*'Time Series Scaling Factors'!AI33</f>
        <v>0</v>
      </c>
    </row>
    <row r="8" spans="1:35" x14ac:dyDescent="0.25">
      <c r="A8" s="46" t="s">
        <v>271</v>
      </c>
      <c r="B8" s="44">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c r="AH8">
        <f>$B8*'Time Series Scaling Factors'!AH34</f>
        <v>0</v>
      </c>
      <c r="AI8">
        <f>$B8*'Time Series Scaling Factors'!AI34</f>
        <v>0</v>
      </c>
    </row>
    <row r="9" spans="1:35" x14ac:dyDescent="0.25">
      <c r="A9" s="46" t="s">
        <v>260</v>
      </c>
      <c r="B9" s="44">
        <f>'Start Year Data'!C33</f>
        <v>3835846580378.2954</v>
      </c>
      <c r="C9">
        <f>$B9*'Time Series Scaling Factors'!C35</f>
        <v>3835846580378.2954</v>
      </c>
      <c r="D9">
        <f>$B9*'Time Series Scaling Factors'!D35</f>
        <v>3835846580378.2954</v>
      </c>
      <c r="E9">
        <f>$B9*'Time Series Scaling Factors'!E35</f>
        <v>3835846580378.2954</v>
      </c>
      <c r="F9">
        <f>$B9*'Time Series Scaling Factors'!F35</f>
        <v>3835846580378.2954</v>
      </c>
      <c r="G9">
        <f>$B9*'Time Series Scaling Factors'!G35</f>
        <v>3835846580378.2954</v>
      </c>
      <c r="H9">
        <f>$B9*'Time Series Scaling Factors'!H35</f>
        <v>3835846580378.2954</v>
      </c>
      <c r="I9">
        <f>$B9*'Time Series Scaling Factors'!I35</f>
        <v>3835846580378.2954</v>
      </c>
      <c r="J9">
        <f>$B9*'Time Series Scaling Factors'!J35</f>
        <v>3835846580378.2954</v>
      </c>
      <c r="K9">
        <f>$B9*'Time Series Scaling Factors'!K35</f>
        <v>3835846580378.2954</v>
      </c>
      <c r="L9">
        <f>$B9*'Time Series Scaling Factors'!L35</f>
        <v>3835846580378.2954</v>
      </c>
      <c r="M9">
        <f>$B9*'Time Series Scaling Factors'!M35</f>
        <v>3835846580378.2954</v>
      </c>
      <c r="N9">
        <f>$B9*'Time Series Scaling Factors'!N35</f>
        <v>3835846580378.2954</v>
      </c>
      <c r="O9">
        <f>$B9*'Time Series Scaling Factors'!O35</f>
        <v>3835846580378.2954</v>
      </c>
      <c r="P9">
        <f>$B9*'Time Series Scaling Factors'!P35</f>
        <v>3835846580378.2954</v>
      </c>
      <c r="Q9">
        <f>$B9*'Time Series Scaling Factors'!Q35</f>
        <v>3835846580378.2954</v>
      </c>
      <c r="R9">
        <f>$B9*'Time Series Scaling Factors'!R35</f>
        <v>3835846580378.2954</v>
      </c>
      <c r="S9">
        <f>$B9*'Time Series Scaling Factors'!S35</f>
        <v>3835846580378.2954</v>
      </c>
      <c r="T9">
        <f>$B9*'Time Series Scaling Factors'!T35</f>
        <v>3835846580378.2954</v>
      </c>
      <c r="U9">
        <f>$B9*'Time Series Scaling Factors'!U35</f>
        <v>3835846580378.2954</v>
      </c>
      <c r="V9">
        <f>$B9*'Time Series Scaling Factors'!V35</f>
        <v>3835846580378.2954</v>
      </c>
      <c r="W9">
        <f>$B9*'Time Series Scaling Factors'!W35</f>
        <v>3835846580378.2954</v>
      </c>
      <c r="X9">
        <f>$B9*'Time Series Scaling Factors'!X35</f>
        <v>3835846580378.2954</v>
      </c>
      <c r="Y9">
        <f>$B9*'Time Series Scaling Factors'!Y35</f>
        <v>3835846580378.2954</v>
      </c>
      <c r="Z9">
        <f>$B9*'Time Series Scaling Factors'!Z35</f>
        <v>3835846580378.2954</v>
      </c>
      <c r="AA9">
        <f>$B9*'Time Series Scaling Factors'!AA35</f>
        <v>3835846580378.2954</v>
      </c>
      <c r="AB9">
        <f>$B9*'Time Series Scaling Factors'!AB35</f>
        <v>3835846580378.2954</v>
      </c>
      <c r="AC9">
        <f>$B9*'Time Series Scaling Factors'!AC35</f>
        <v>3835846580378.2954</v>
      </c>
      <c r="AD9">
        <f>$B9*'Time Series Scaling Factors'!AD35</f>
        <v>3835846580378.2954</v>
      </c>
      <c r="AE9">
        <f>$B9*'Time Series Scaling Factors'!AE35</f>
        <v>3835846580378.2954</v>
      </c>
      <c r="AF9">
        <f>$B9*'Time Series Scaling Factors'!AF35</f>
        <v>3835846580378.2954</v>
      </c>
      <c r="AG9">
        <f>$B9*'Time Series Scaling Factors'!AG35</f>
        <v>3835846580378.2954</v>
      </c>
      <c r="AH9">
        <f>$B9*'Time Series Scaling Factors'!AH35</f>
        <v>3835846580378.2954</v>
      </c>
      <c r="AI9">
        <f>$B9*'Time Series Scaling Factors'!AI35</f>
        <v>3835846580378.2954</v>
      </c>
    </row>
    <row r="10" spans="1:35" x14ac:dyDescent="0.25">
      <c r="A10" s="46" t="s">
        <v>261</v>
      </c>
      <c r="B10" s="44">
        <f>'Start Year Data'!C34</f>
        <v>59587481112000</v>
      </c>
      <c r="C10">
        <f>$B10*'Time Series Scaling Factors'!C36</f>
        <v>68127311681126.906</v>
      </c>
      <c r="D10">
        <f>$B10*'Time Series Scaling Factors'!D36</f>
        <v>65450425688886.055</v>
      </c>
      <c r="E10">
        <f>$B10*'Time Series Scaling Factors'!E36</f>
        <v>62372782344469.289</v>
      </c>
      <c r="F10">
        <f>$B10*'Time Series Scaling Factors'!F36</f>
        <v>64652432530894.219</v>
      </c>
      <c r="G10">
        <f>$B10*'Time Series Scaling Factors'!G36</f>
        <v>63997398025898.867</v>
      </c>
      <c r="H10">
        <f>$B10*'Time Series Scaling Factors'!H36</f>
        <v>61828569021681.148</v>
      </c>
      <c r="I10">
        <f>$B10*'Time Series Scaling Factors'!I36</f>
        <v>62651468383509.258</v>
      </c>
      <c r="J10">
        <f>$B10*'Time Series Scaling Factors'!J36</f>
        <v>61001274447411.352</v>
      </c>
      <c r="K10">
        <f>$B10*'Time Series Scaling Factors'!K36</f>
        <v>57286150565732.703</v>
      </c>
      <c r="L10">
        <f>$B10*'Time Series Scaling Factors'!L36</f>
        <v>59124196150408.906</v>
      </c>
      <c r="M10">
        <f>$B10*'Time Series Scaling Factors'!M36</f>
        <v>55602663231414.398</v>
      </c>
      <c r="N10">
        <f>$B10*'Time Series Scaling Factors'!N36</f>
        <v>55204311821217.25</v>
      </c>
      <c r="O10">
        <f>$B10*'Time Series Scaling Factors'!O36</f>
        <v>54390095356139.398</v>
      </c>
      <c r="P10">
        <f>$B10*'Time Series Scaling Factors'!P36</f>
        <v>54454921379400.219</v>
      </c>
      <c r="Q10">
        <f>$B10*'Time Series Scaling Factors'!Q36</f>
        <v>54546159000361.117</v>
      </c>
      <c r="R10">
        <f>$B10*'Time Series Scaling Factors'!R36</f>
        <v>54689668735039.891</v>
      </c>
      <c r="S10">
        <f>$B10*'Time Series Scaling Factors'!S36</f>
        <v>53008788957949.984</v>
      </c>
      <c r="T10">
        <f>$B10*'Time Series Scaling Factors'!T36</f>
        <v>51763855114602.836</v>
      </c>
      <c r="U10">
        <f>$B10*'Time Series Scaling Factors'!U36</f>
        <v>53735329671476.867</v>
      </c>
      <c r="V10">
        <f>$B10*'Time Series Scaling Factors'!V36</f>
        <v>52136574506065.086</v>
      </c>
      <c r="W10">
        <f>$B10*'Time Series Scaling Factors'!W36</f>
        <v>52352128089941.031</v>
      </c>
      <c r="X10">
        <f>$B10*'Time Series Scaling Factors'!X36</f>
        <v>52955508767984.016</v>
      </c>
      <c r="Y10">
        <f>$B10*'Time Series Scaling Factors'!Y36</f>
        <v>53353282214465.578</v>
      </c>
      <c r="Z10">
        <f>$B10*'Time Series Scaling Factors'!Z36</f>
        <v>53994902584852.961</v>
      </c>
      <c r="AA10">
        <f>$B10*'Time Series Scaling Factors'!AA36</f>
        <v>53898839638917.844</v>
      </c>
      <c r="AB10">
        <f>$B10*'Time Series Scaling Factors'!AB36</f>
        <v>54450821869324.633</v>
      </c>
      <c r="AC10">
        <f>$B10*'Time Series Scaling Factors'!AC36</f>
        <v>55958930818507.734</v>
      </c>
      <c r="AD10">
        <f>$B10*'Time Series Scaling Factors'!AD36</f>
        <v>56642110812349.898</v>
      </c>
      <c r="AE10">
        <f>$B10*'Time Series Scaling Factors'!AE36</f>
        <v>56442108484727.891</v>
      </c>
      <c r="AF10">
        <f>$B10*'Time Series Scaling Factors'!AF36</f>
        <v>57469822058135.578</v>
      </c>
      <c r="AG10">
        <f>$B10*'Time Series Scaling Factors'!AG36</f>
        <v>58225852362173.398</v>
      </c>
      <c r="AH10">
        <f>$B10*'Time Series Scaling Factors'!AH36</f>
        <v>59587185409633.883</v>
      </c>
      <c r="AI10">
        <f>$B10*'Time Series Scaling Factors'!AI36</f>
        <v>60336186061968.32</v>
      </c>
    </row>
    <row r="11" spans="1:35" x14ac:dyDescent="0.25">
      <c r="A11" s="46" t="s">
        <v>272</v>
      </c>
      <c r="B11" s="44">
        <f>'Start Year Data'!C35</f>
        <v>320229375000000</v>
      </c>
      <c r="C11">
        <f>$B11*'Time Series Scaling Factors'!C37</f>
        <v>366123320418120.31</v>
      </c>
      <c r="D11">
        <f>$B11*'Time Series Scaling Factors'!D37</f>
        <v>351737454255556.31</v>
      </c>
      <c r="E11">
        <f>$B11*'Time Series Scaling Factors'!E37</f>
        <v>335197876037724.63</v>
      </c>
      <c r="F11">
        <f>$B11*'Time Series Scaling Factors'!F37</f>
        <v>347448955304615.75</v>
      </c>
      <c r="G11">
        <f>$B11*'Time Series Scaling Factors'!G37</f>
        <v>343928731153106</v>
      </c>
      <c r="H11">
        <f>$B11*'Time Series Scaling Factors'!H37</f>
        <v>332273216545984.13</v>
      </c>
      <c r="I11">
        <f>$B11*'Time Series Scaling Factors'!I37</f>
        <v>336695564049326.5</v>
      </c>
      <c r="J11">
        <f>$B11*'Time Series Scaling Factors'!J37</f>
        <v>327827248709865</v>
      </c>
      <c r="K11">
        <f>$B11*'Time Series Scaling Factors'!K37</f>
        <v>307861783204763.44</v>
      </c>
      <c r="L11">
        <f>$B11*'Time Series Scaling Factors'!L37</f>
        <v>317739633011773.25</v>
      </c>
      <c r="M11">
        <f>$B11*'Time Series Scaling Factors'!M37</f>
        <v>298814545650353.69</v>
      </c>
      <c r="N11">
        <f>$B11*'Time Series Scaling Factors'!N37</f>
        <v>296673763379694.69</v>
      </c>
      <c r="O11">
        <f>$B11*'Time Series Scaling Factors'!O37</f>
        <v>292298078674437.31</v>
      </c>
      <c r="P11">
        <f>$B11*'Time Series Scaling Factors'!P37</f>
        <v>292646460524536.44</v>
      </c>
      <c r="Q11">
        <f>$B11*'Time Series Scaling Factors'!Q37</f>
        <v>293136781071597</v>
      </c>
      <c r="R11">
        <f>$B11*'Time Series Scaling Factors'!R37</f>
        <v>293908017441804</v>
      </c>
      <c r="S11">
        <f>$B11*'Time Series Scaling Factors'!S37</f>
        <v>284874793173506.5</v>
      </c>
      <c r="T11">
        <f>$B11*'Time Series Scaling Factors'!T37</f>
        <v>278184388089558.09</v>
      </c>
      <c r="U11">
        <f>$B11*'Time Series Scaling Factors'!U37</f>
        <v>288779299191598.88</v>
      </c>
      <c r="V11">
        <f>$B11*'Time Series Scaling Factors'!V37</f>
        <v>280187421202402.63</v>
      </c>
      <c r="W11">
        <f>$B11*'Time Series Scaling Factors'!W37</f>
        <v>281345828776534.94</v>
      </c>
      <c r="X11">
        <f>$B11*'Time Series Scaling Factors'!X37</f>
        <v>284588459842842.38</v>
      </c>
      <c r="Y11">
        <f>$B11*'Time Series Scaling Factors'!Y37</f>
        <v>286726136075858</v>
      </c>
      <c r="Z11">
        <f>$B11*'Time Series Scaling Factors'!Z37</f>
        <v>290174271260666.81</v>
      </c>
      <c r="AA11">
        <f>$B11*'Time Series Scaling Factors'!AA37</f>
        <v>289658018910955.25</v>
      </c>
      <c r="AB11">
        <f>$B11*'Time Series Scaling Factors'!AB37</f>
        <v>292624429327298.19</v>
      </c>
      <c r="AC11">
        <f>$B11*'Time Series Scaling Factors'!AC37</f>
        <v>300729165040510.81</v>
      </c>
      <c r="AD11">
        <f>$B11*'Time Series Scaling Factors'!AD37</f>
        <v>304400646001912.31</v>
      </c>
      <c r="AE11">
        <f>$B11*'Time Series Scaling Factors'!AE37</f>
        <v>303325812510418.44</v>
      </c>
      <c r="AF11">
        <f>$B11*'Time Series Scaling Factors'!AF37</f>
        <v>308848853074472.13</v>
      </c>
      <c r="AG11">
        <f>$B11*'Time Series Scaling Factors'!AG37</f>
        <v>312911839245812.94</v>
      </c>
      <c r="AH11">
        <f>$B11*'Time Series Scaling Factors'!AH37</f>
        <v>320227785864461.5</v>
      </c>
      <c r="AI11">
        <f>$B11*'Time Series Scaling Factors'!AI37</f>
        <v>324252993950046.19</v>
      </c>
    </row>
    <row r="12" spans="1:35" x14ac:dyDescent="0.25">
      <c r="A12" s="46" t="s">
        <v>273</v>
      </c>
      <c r="B12" s="44">
        <f>'Start Year Data'!C36</f>
        <v>7290929280000</v>
      </c>
      <c r="C12">
        <f>$B12*'Time Series Scaling Factors'!C38</f>
        <v>8335835014908.5957</v>
      </c>
      <c r="D12">
        <f>$B12*'Time Series Scaling Factors'!D38</f>
        <v>8008300000911.835</v>
      </c>
      <c r="E12">
        <f>$B12*'Time Series Scaling Factors'!E38</f>
        <v>7631729628168.1123</v>
      </c>
      <c r="F12">
        <f>$B12*'Time Series Scaling Factors'!F38</f>
        <v>7910660168311.6494</v>
      </c>
      <c r="G12">
        <f>$B12*'Time Series Scaling Factors'!G38</f>
        <v>7830512288878.6465</v>
      </c>
      <c r="H12">
        <f>$B12*'Time Series Scaling Factors'!H38</f>
        <v>7565141466097.2188</v>
      </c>
      <c r="I12">
        <f>$B12*'Time Series Scaling Factors'!I38</f>
        <v>7665828740331.3643</v>
      </c>
      <c r="J12">
        <f>$B12*'Time Series Scaling Factors'!J38</f>
        <v>7463916408045.3174</v>
      </c>
      <c r="K12">
        <f>$B12*'Time Series Scaling Factors'!K38</f>
        <v>7009346001941.957</v>
      </c>
      <c r="L12">
        <f>$B12*'Time Series Scaling Factors'!L38</f>
        <v>7234243247490.9346</v>
      </c>
      <c r="M12">
        <f>$B12*'Time Series Scaling Factors'!M38</f>
        <v>6803359998351.3701</v>
      </c>
      <c r="N12">
        <f>$B12*'Time Series Scaling Factors'!N38</f>
        <v>6754619022795.168</v>
      </c>
      <c r="O12">
        <f>$B12*'Time Series Scaling Factors'!O38</f>
        <v>6654994159405.8896</v>
      </c>
      <c r="P12">
        <f>$B12*'Time Series Scaling Factors'!P38</f>
        <v>6662926059568.1045</v>
      </c>
      <c r="Q12">
        <f>$B12*'Time Series Scaling Factors'!Q38</f>
        <v>6674089596433.3584</v>
      </c>
      <c r="R12">
        <f>$B12*'Time Series Scaling Factors'!R38</f>
        <v>6691648978152.6123</v>
      </c>
      <c r="S12">
        <f>$B12*'Time Series Scaling Factors'!S38</f>
        <v>6485982026735.251</v>
      </c>
      <c r="T12">
        <f>$B12*'Time Series Scaling Factors'!T38</f>
        <v>6333655993804.5732</v>
      </c>
      <c r="U12">
        <f>$B12*'Time Series Scaling Factors'!U38</f>
        <v>6574879171949.5078</v>
      </c>
      <c r="V12">
        <f>$B12*'Time Series Scaling Factors'!V38</f>
        <v>6379260719389.9375</v>
      </c>
      <c r="W12">
        <f>$B12*'Time Series Scaling Factors'!W38</f>
        <v>6405635150843.6885</v>
      </c>
      <c r="X12">
        <f>$B12*'Time Series Scaling Factors'!X38</f>
        <v>6479462836968.9189</v>
      </c>
      <c r="Y12">
        <f>$B12*'Time Series Scaling Factors'!Y38</f>
        <v>6528133094775.3848</v>
      </c>
      <c r="Z12">
        <f>$B12*'Time Series Scaling Factors'!Z38</f>
        <v>6606639664574.9883</v>
      </c>
      <c r="AA12">
        <f>$B12*'Time Series Scaling Factors'!AA38</f>
        <v>6594885716729.3838</v>
      </c>
      <c r="AB12">
        <f>$B12*'Time Series Scaling Factors'!AB38</f>
        <v>6662424456924.6309</v>
      </c>
      <c r="AC12">
        <f>$B12*'Time Series Scaling Factors'!AC38</f>
        <v>6846951734967.5137</v>
      </c>
      <c r="AD12">
        <f>$B12*'Time Series Scaling Factors'!AD38</f>
        <v>6930543404352.7627</v>
      </c>
      <c r="AE12">
        <f>$B12*'Time Series Scaling Factors'!AE38</f>
        <v>6906071773746.5527</v>
      </c>
      <c r="AF12">
        <f>$B12*'Time Series Scaling Factors'!AF38</f>
        <v>7031819444968.4287</v>
      </c>
      <c r="AG12">
        <f>$B12*'Time Series Scaling Factors'!AG38</f>
        <v>7124324840018.0361</v>
      </c>
      <c r="AH12">
        <f>$B12*'Time Series Scaling Factors'!AH38</f>
        <v>7290893098825.7158</v>
      </c>
      <c r="AI12">
        <f>$B12*'Time Series Scaling Factors'!AI38</f>
        <v>7382538368686.6787</v>
      </c>
    </row>
    <row r="13" spans="1:35" x14ac:dyDescent="0.25">
      <c r="A13" s="46" t="s">
        <v>274</v>
      </c>
      <c r="B13" s="44">
        <f>'Start Year Data'!C37</f>
        <v>74398997000000</v>
      </c>
      <c r="C13">
        <f>$B13*'Time Series Scaling Factors'!C39</f>
        <v>85061552574362.594</v>
      </c>
      <c r="D13">
        <f>$B13*'Time Series Scaling Factors'!D39</f>
        <v>81719279513151.391</v>
      </c>
      <c r="E13">
        <f>$B13*'Time Series Scaling Factors'!E39</f>
        <v>77876633815174.031</v>
      </c>
      <c r="F13">
        <f>$B13*'Time Series Scaling Factors'!F39</f>
        <v>80722931128230.328</v>
      </c>
      <c r="G13">
        <f>$B13*'Time Series Scaling Factors'!G39</f>
        <v>79905076282504.5</v>
      </c>
      <c r="H13">
        <f>$B13*'Time Series Scaling Factors'!H39</f>
        <v>77197146704561.453</v>
      </c>
      <c r="I13">
        <f>$B13*'Time Series Scaling Factors'!I39</f>
        <v>78224592168095.609</v>
      </c>
      <c r="J13">
        <f>$B13*'Time Series Scaling Factors'!J39</f>
        <v>76164213521272.063</v>
      </c>
      <c r="K13">
        <f>$B13*'Time Series Scaling Factors'!K39</f>
        <v>71525630292554.656</v>
      </c>
      <c r="L13">
        <f>$B13*'Time Series Scaling Factors'!L39</f>
        <v>73820554417357.922</v>
      </c>
      <c r="M13">
        <f>$B13*'Time Series Scaling Factors'!M39</f>
        <v>69423682588135.539</v>
      </c>
      <c r="N13">
        <f>$B13*'Time Series Scaling Factors'!N39</f>
        <v>68926313932519.813</v>
      </c>
      <c r="O13">
        <f>$B13*'Time Series Scaling Factors'!O39</f>
        <v>67909709652355.359</v>
      </c>
      <c r="P13">
        <f>$B13*'Time Series Scaling Factors'!P39</f>
        <v>67990649323240.898</v>
      </c>
      <c r="Q13">
        <f>$B13*'Time Series Scaling Factors'!Q39</f>
        <v>68104565658710.742</v>
      </c>
      <c r="R13">
        <f>$B13*'Time Series Scaling Factors'!R39</f>
        <v>68283747260627.555</v>
      </c>
      <c r="S13">
        <f>$B13*'Time Series Scaling Factors'!S39</f>
        <v>66185055267622.875</v>
      </c>
      <c r="T13">
        <f>$B13*'Time Series Scaling Factors'!T39</f>
        <v>64630671233461.539</v>
      </c>
      <c r="U13">
        <f>$B13*'Time Series Scaling Factors'!U39</f>
        <v>67092190446981.531</v>
      </c>
      <c r="V13">
        <f>$B13*'Time Series Scaling Factors'!V39</f>
        <v>65096036581513.766</v>
      </c>
      <c r="W13">
        <f>$B13*'Time Series Scaling Factors'!W39</f>
        <v>65365169797767.414</v>
      </c>
      <c r="X13">
        <f>$B13*'Time Series Scaling Factors'!X39</f>
        <v>66118531349855.867</v>
      </c>
      <c r="Y13">
        <f>$B13*'Time Series Scaling Factors'!Y39</f>
        <v>66615178378714.789</v>
      </c>
      <c r="Z13">
        <f>$B13*'Time Series Scaling Factors'!Z39</f>
        <v>67416284770875.672</v>
      </c>
      <c r="AA13">
        <f>$B13*'Time Series Scaling Factors'!AA39</f>
        <v>67296343691087.383</v>
      </c>
      <c r="AB13">
        <f>$B13*'Time Series Scaling Factors'!AB39</f>
        <v>67985530807872.852</v>
      </c>
      <c r="AC13">
        <f>$B13*'Time Series Scaling Factors'!AC39</f>
        <v>69868506746645.18</v>
      </c>
      <c r="AD13">
        <f>$B13*'Time Series Scaling Factors'!AD39</f>
        <v>70721503137225.734</v>
      </c>
      <c r="AE13">
        <f>$B13*'Time Series Scaling Factors'!AE39</f>
        <v>70471786715335.469</v>
      </c>
      <c r="AF13">
        <f>$B13*'Time Series Scaling Factors'!AF39</f>
        <v>71754956563060.75</v>
      </c>
      <c r="AG13">
        <f>$B13*'Time Series Scaling Factors'!AG39</f>
        <v>72698911489034.141</v>
      </c>
      <c r="AH13">
        <f>$B13*'Time Series Scaling Factors'!AH39</f>
        <v>74398627795612.797</v>
      </c>
      <c r="AI13">
        <f>$B13*'Time Series Scaling Factors'!AI39</f>
        <v>75333805726381.297</v>
      </c>
    </row>
    <row r="14" spans="1:35" x14ac:dyDescent="0.25">
      <c r="A14" s="46" t="s">
        <v>263</v>
      </c>
      <c r="B14" s="44">
        <f>'Start Year Data'!C38</f>
        <v>338510340000000</v>
      </c>
      <c r="C14">
        <f>$B14*'Time Series Scaling Factors'!C40</f>
        <v>387024237475612.13</v>
      </c>
      <c r="D14">
        <f>$B14*'Time Series Scaling Factors'!D40</f>
        <v>371817123993646.19</v>
      </c>
      <c r="E14">
        <f>$B14*'Time Series Scaling Factors'!E40</f>
        <v>354333349290045.69</v>
      </c>
      <c r="F14">
        <f>$B14*'Time Series Scaling Factors'!F40</f>
        <v>367283807092370.19</v>
      </c>
      <c r="G14">
        <f>$B14*'Time Series Scaling Factors'!G40</f>
        <v>363562623567580.25</v>
      </c>
      <c r="H14">
        <f>$B14*'Time Series Scaling Factors'!H40</f>
        <v>351241729481796.31</v>
      </c>
      <c r="I14">
        <f>$B14*'Time Series Scaling Factors'!I40</f>
        <v>355916535960604.19</v>
      </c>
      <c r="J14">
        <f>$B14*'Time Series Scaling Factors'!J40</f>
        <v>346541954254012.31</v>
      </c>
      <c r="K14">
        <f>$B14*'Time Series Scaling Factors'!K40</f>
        <v>325436718307465.56</v>
      </c>
      <c r="L14">
        <f>$B14*'Time Series Scaling Factors'!L40</f>
        <v>335878465872440.94</v>
      </c>
      <c r="M14">
        <f>$B14*'Time Series Scaling Factors'!M40</f>
        <v>315873000236304.81</v>
      </c>
      <c r="N14">
        <f>$B14*'Time Series Scaling Factors'!N40</f>
        <v>313610006923131.25</v>
      </c>
      <c r="O14">
        <f>$B14*'Time Series Scaling Factors'!O40</f>
        <v>308984527086031.75</v>
      </c>
      <c r="P14">
        <f>$B14*'Time Series Scaling Factors'!P40</f>
        <v>309352797044173.13</v>
      </c>
      <c r="Q14">
        <f>$B14*'Time Series Scaling Factors'!Q40</f>
        <v>309871108567263.31</v>
      </c>
      <c r="R14">
        <f>$B14*'Time Series Scaling Factors'!R40</f>
        <v>310686372582000.06</v>
      </c>
      <c r="S14">
        <f>$B14*'Time Series Scaling Factors'!S40</f>
        <v>301137467774757.94</v>
      </c>
      <c r="T14">
        <f>$B14*'Time Series Scaling Factors'!T40</f>
        <v>294065126895021</v>
      </c>
      <c r="U14">
        <f>$B14*'Time Series Scaling Factors'!U40</f>
        <v>305264870701851.94</v>
      </c>
      <c r="V14">
        <f>$B14*'Time Series Scaling Factors'!V40</f>
        <v>296182507351015.25</v>
      </c>
      <c r="W14">
        <f>$B14*'Time Series Scaling Factors'!W40</f>
        <v>297407045049276.38</v>
      </c>
      <c r="X14">
        <f>$B14*'Time Series Scaling Factors'!X40</f>
        <v>300834788505823.13</v>
      </c>
      <c r="Y14">
        <f>$B14*'Time Series Scaling Factors'!Y40</f>
        <v>303094498466684.88</v>
      </c>
      <c r="Z14">
        <f>$B14*'Time Series Scaling Factors'!Z40</f>
        <v>306739477675027.63</v>
      </c>
      <c r="AA14">
        <f>$B14*'Time Series Scaling Factors'!AA40</f>
        <v>306193753977985</v>
      </c>
      <c r="AB14">
        <f>$B14*'Time Series Scaling Factors'!AB40</f>
        <v>309329508149868.13</v>
      </c>
      <c r="AC14">
        <f>$B14*'Time Series Scaling Factors'!AC40</f>
        <v>317896919686957</v>
      </c>
      <c r="AD14">
        <f>$B14*'Time Series Scaling Factors'!AD40</f>
        <v>321777994833631.31</v>
      </c>
      <c r="AE14">
        <f>$B14*'Time Series Scaling Factors'!AE40</f>
        <v>320641802219668.31</v>
      </c>
      <c r="AF14">
        <f>$B14*'Time Series Scaling Factors'!AF40</f>
        <v>326480137129361.13</v>
      </c>
      <c r="AG14">
        <f>$B14*'Time Series Scaling Factors'!AG40</f>
        <v>330775067381390.25</v>
      </c>
      <c r="AH14">
        <f>$B14*'Time Series Scaling Factors'!AH40</f>
        <v>338508660145328.81</v>
      </c>
      <c r="AI14">
        <f>$B14*'Time Series Scaling Factors'!AI40</f>
        <v>342763655670402.13</v>
      </c>
    </row>
    <row r="15" spans="1:35" x14ac:dyDescent="0.25">
      <c r="A15" s="46" t="s">
        <v>275</v>
      </c>
      <c r="B15" s="44">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c r="AH15">
        <f>$B15*'Time Series Scaling Factors'!AH41</f>
        <v>0</v>
      </c>
      <c r="AI15">
        <f>$B15*'Time Series Scaling Factors'!AI41</f>
        <v>0</v>
      </c>
    </row>
    <row r="16" spans="1:35" x14ac:dyDescent="0.25">
      <c r="A16" s="46" t="s">
        <v>276</v>
      </c>
      <c r="B16" s="44">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c r="AH16">
        <f>$B16*'Time Series Scaling Factors'!AH42</f>
        <v>0</v>
      </c>
      <c r="AI16">
        <f>$B16*'Time Series Scaling Factors'!AI42</f>
        <v>0</v>
      </c>
    </row>
    <row r="17" spans="1:35" x14ac:dyDescent="0.25">
      <c r="A17" s="46" t="s">
        <v>277</v>
      </c>
      <c r="B17" s="44">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c r="AH17">
        <f>$B17*'Time Series Scaling Factors'!AH43</f>
        <v>0</v>
      </c>
      <c r="AI17">
        <f>$B17*'Time Series Scaling Factors'!AI43</f>
        <v>0</v>
      </c>
    </row>
    <row r="18" spans="1:35" x14ac:dyDescent="0.25">
      <c r="A18" s="46" t="s">
        <v>264</v>
      </c>
      <c r="B18" s="44">
        <f>'Start Year Data'!C42</f>
        <v>1.664631841E+16</v>
      </c>
      <c r="C18">
        <f>$B18*'Time Series Scaling Factors'!C44</f>
        <v>1.6385898684170532E+16</v>
      </c>
      <c r="D18">
        <f>$B18*'Time Series Scaling Factors'!D44</f>
        <v>1.4838296942851536E+16</v>
      </c>
      <c r="E18">
        <f>$B18*'Time Series Scaling Factors'!E44</f>
        <v>1.3613654218297246E+16</v>
      </c>
      <c r="F18">
        <f>$B18*'Time Series Scaling Factors'!F44</f>
        <v>1.299402495451631E+16</v>
      </c>
      <c r="G18">
        <f>$B18*'Time Series Scaling Factors'!G44</f>
        <v>1.1877018523847468E+16</v>
      </c>
      <c r="H18">
        <f>$B18*'Time Series Scaling Factors'!H44</f>
        <v>1.2045101677352852E+16</v>
      </c>
      <c r="I18">
        <f>$B18*'Time Series Scaling Factors'!I44</f>
        <v>1.1489173325508604E+16</v>
      </c>
      <c r="J18">
        <f>$B18*'Time Series Scaling Factors'!J44</f>
        <v>1.1756128588389354E+16</v>
      </c>
      <c r="K18">
        <f>$B18*'Time Series Scaling Factors'!K44</f>
        <v>1.0993925481808198E+16</v>
      </c>
      <c r="L18">
        <f>$B18*'Time Series Scaling Factors'!L44</f>
        <v>9497772767075152</v>
      </c>
      <c r="M18">
        <f>$B18*'Time Series Scaling Factors'!M44</f>
        <v>1.017352308197472E+16</v>
      </c>
      <c r="N18">
        <f>$B18*'Time Series Scaling Factors'!N44</f>
        <v>1.0124448378445468E+16</v>
      </c>
      <c r="O18">
        <f>$B18*'Time Series Scaling Factors'!O44</f>
        <v>1.012902770032494E+16</v>
      </c>
      <c r="P18">
        <f>$B18*'Time Series Scaling Factors'!P44</f>
        <v>1.0176140513009734E+16</v>
      </c>
      <c r="Q18">
        <f>$B18*'Time Series Scaling Factors'!Q44</f>
        <v>1.0121482839488198E+16</v>
      </c>
      <c r="R18">
        <f>$B18*'Time Series Scaling Factors'!R44</f>
        <v>9992757637942982</v>
      </c>
      <c r="S18">
        <f>$B18*'Time Series Scaling Factors'!S44</f>
        <v>1.0634972295071216E+16</v>
      </c>
      <c r="T18">
        <f>$B18*'Time Series Scaling Factors'!T44</f>
        <v>1.0871437844500378E+16</v>
      </c>
      <c r="U18">
        <f>$B18*'Time Series Scaling Factors'!U44</f>
        <v>1.1021098710543936E+16</v>
      </c>
      <c r="V18">
        <f>$B18*'Time Series Scaling Factors'!V44</f>
        <v>1.158038989843064E+16</v>
      </c>
      <c r="W18">
        <f>$B18*'Time Series Scaling Factors'!W44</f>
        <v>1.191062512752687E+16</v>
      </c>
      <c r="X18">
        <f>$B18*'Time Series Scaling Factors'!X44</f>
        <v>1.1846075702529682E+16</v>
      </c>
      <c r="Y18">
        <f>$B18*'Time Series Scaling Factors'!Y44</f>
        <v>1.2206962401747896E+16</v>
      </c>
      <c r="Z18">
        <f>$B18*'Time Series Scaling Factors'!Z44</f>
        <v>1.2433332821431608E+16</v>
      </c>
      <c r="AA18">
        <f>$B18*'Time Series Scaling Factors'!AA44</f>
        <v>1.1761671828673118E+16</v>
      </c>
      <c r="AB18">
        <f>$B18*'Time Series Scaling Factors'!AB44</f>
        <v>1.300392521950093E+16</v>
      </c>
      <c r="AC18">
        <f>$B18*'Time Series Scaling Factors'!AC44</f>
        <v>1.2777842367231256E+16</v>
      </c>
      <c r="AD18">
        <f>$B18*'Time Series Scaling Factors'!AD44</f>
        <v>1.4038329802378154E+16</v>
      </c>
      <c r="AE18">
        <f>$B18*'Time Series Scaling Factors'!AE44</f>
        <v>1.3688311070330618E+16</v>
      </c>
      <c r="AF18">
        <f>$B18*'Time Series Scaling Factors'!AF44</f>
        <v>1.4068454380889548E+16</v>
      </c>
      <c r="AG18">
        <f>$B18*'Time Series Scaling Factors'!AG44</f>
        <v>1.4514129953758778E+16</v>
      </c>
      <c r="AH18">
        <f>$B18*'Time Series Scaling Factors'!AH44</f>
        <v>1.4902071638532614E+16</v>
      </c>
      <c r="AI18">
        <f>$B18*'Time Series Scaling Factors'!AI44</f>
        <v>1.5409078530009038E+16</v>
      </c>
    </row>
    <row r="19" spans="1:35" x14ac:dyDescent="0.25">
      <c r="A19" s="46" t="s">
        <v>278</v>
      </c>
      <c r="B19" s="44">
        <f>'Start Year Data'!C43</f>
        <v>433897305000000</v>
      </c>
      <c r="C19">
        <f>$B19*'Time Series Scaling Factors'!C45</f>
        <v>496081666546280.69</v>
      </c>
      <c r="D19">
        <f>$B19*'Time Series Scaling Factors'!D45</f>
        <v>476589424280788.31</v>
      </c>
      <c r="E19">
        <f>$B19*'Time Series Scaling Factors'!E45</f>
        <v>454178992962443.88</v>
      </c>
      <c r="F19">
        <f>$B19*'Time Series Scaling Factors'!F45</f>
        <v>470778688968612.69</v>
      </c>
      <c r="G19">
        <f>$B19*'Time Series Scaling Factors'!G45</f>
        <v>466008933625786.94</v>
      </c>
      <c r="H19">
        <f>$B19*'Time Series Scaling Factors'!H45</f>
        <v>450216202629705.44</v>
      </c>
      <c r="I19">
        <f>$B19*'Time Series Scaling Factors'!I45</f>
        <v>456208297088478.13</v>
      </c>
      <c r="J19">
        <f>$B19*'Time Series Scaling Factors'!J45</f>
        <v>444192103615651</v>
      </c>
      <c r="K19">
        <f>$B19*'Time Series Scaling Factors'!K45</f>
        <v>417139739429092.38</v>
      </c>
      <c r="L19">
        <f>$B19*'Time Series Scaling Factors'!L45</f>
        <v>430523809552129.44</v>
      </c>
      <c r="M19">
        <f>$B19*'Time Series Scaling Factors'!M45</f>
        <v>404881113896837</v>
      </c>
      <c r="N19">
        <f>$B19*'Time Series Scaling Factors'!N45</f>
        <v>401980444157120.81</v>
      </c>
      <c r="O19">
        <f>$B19*'Time Series Scaling Factors'!O45</f>
        <v>396051575822849.88</v>
      </c>
      <c r="P19">
        <f>$B19*'Time Series Scaling Factors'!P45</f>
        <v>396523618544942.19</v>
      </c>
      <c r="Q19">
        <f>$B19*'Time Series Scaling Factors'!Q45</f>
        <v>397187982218498.69</v>
      </c>
      <c r="R19">
        <f>$B19*'Time Series Scaling Factors'!R45</f>
        <v>398232974991415.94</v>
      </c>
      <c r="S19">
        <f>$B19*'Time Series Scaling Factors'!S45</f>
        <v>385993336871162.63</v>
      </c>
      <c r="T19">
        <f>$B19*'Time Series Scaling Factors'!T45</f>
        <v>376928119992531.44</v>
      </c>
      <c r="U19">
        <f>$B19*'Time Series Scaling Factors'!U45</f>
        <v>391283777945178.88</v>
      </c>
      <c r="V19">
        <f>$B19*'Time Series Scaling Factors'!V45</f>
        <v>379642145429732.56</v>
      </c>
      <c r="W19">
        <f>$B19*'Time Series Scaling Factors'!W45</f>
        <v>381211738864149.94</v>
      </c>
      <c r="X19">
        <f>$B19*'Time Series Scaling Factors'!X45</f>
        <v>385605367277471.13</v>
      </c>
      <c r="Y19">
        <f>$B19*'Time Series Scaling Factors'!Y45</f>
        <v>388501828467104.38</v>
      </c>
      <c r="Z19">
        <f>$B19*'Time Series Scaling Factors'!Z45</f>
        <v>393173906298703.13</v>
      </c>
      <c r="AA19">
        <f>$B19*'Time Series Scaling Factors'!AA45</f>
        <v>392474406125617.06</v>
      </c>
      <c r="AB19">
        <f>$B19*'Time Series Scaling Factors'!AB45</f>
        <v>396493767201330.75</v>
      </c>
      <c r="AC19">
        <f>$B19*'Time Series Scaling Factors'!AC45</f>
        <v>407475342466561.25</v>
      </c>
      <c r="AD19">
        <f>$B19*'Time Series Scaling Factors'!AD45</f>
        <v>412450044411099.94</v>
      </c>
      <c r="AE19">
        <f>$B19*'Time Series Scaling Factors'!AE45</f>
        <v>410993690335890.75</v>
      </c>
      <c r="AF19">
        <f>$B19*'Time Series Scaling Factors'!AF45</f>
        <v>418477177496144.5</v>
      </c>
      <c r="AG19">
        <f>$B19*'Time Series Scaling Factors'!AG45</f>
        <v>423982352497647.88</v>
      </c>
      <c r="AH19">
        <f>$B19*'Time Series Scaling Factors'!AH45</f>
        <v>433895151788329.63</v>
      </c>
      <c r="AI19">
        <f>$B19*'Time Series Scaling Factors'!AI45</f>
        <v>439349139076033.69</v>
      </c>
    </row>
    <row r="20" spans="1:35" x14ac:dyDescent="0.25">
      <c r="A20" s="46" t="s">
        <v>265</v>
      </c>
      <c r="B20" s="44">
        <f>'Start Year Data'!C44</f>
        <v>222079680900000</v>
      </c>
      <c r="C20">
        <f>$B20*'Time Series Scaling Factors'!C46</f>
        <v>253907219375188.84</v>
      </c>
      <c r="D20">
        <f>$B20*'Time Series Scaling Factors'!D46</f>
        <v>243930593817797.94</v>
      </c>
      <c r="E20">
        <f>$B20*'Time Series Scaling Factors'!E46</f>
        <v>232460364851961.66</v>
      </c>
      <c r="F20">
        <f>$B20*'Time Series Scaling Factors'!F46</f>
        <v>240956511635097.28</v>
      </c>
      <c r="G20">
        <f>$B20*'Time Series Scaling Factors'!G46</f>
        <v>238515229487687.28</v>
      </c>
      <c r="H20">
        <f>$B20*'Time Series Scaling Factors'!H46</f>
        <v>230432107929351.44</v>
      </c>
      <c r="I20">
        <f>$B20*'Time Series Scaling Factors'!I46</f>
        <v>233499014337831.88</v>
      </c>
      <c r="J20">
        <f>$B20*'Time Series Scaling Factors'!J46</f>
        <v>227348820775145.19</v>
      </c>
      <c r="K20">
        <f>$B20*'Time Series Scaling Factors'!K46</f>
        <v>213502732456754.91</v>
      </c>
      <c r="L20">
        <f>$B20*'Time Series Scaling Factors'!L46</f>
        <v>220353040093644.47</v>
      </c>
      <c r="M20">
        <f>$B20*'Time Series Scaling Factors'!M46</f>
        <v>207228455997545.59</v>
      </c>
      <c r="N20">
        <f>$B20*'Time Series Scaling Factors'!N46</f>
        <v>205743819419329.34</v>
      </c>
      <c r="O20">
        <f>$B20*'Time Series Scaling Factors'!O46</f>
        <v>202709273750111.56</v>
      </c>
      <c r="P20">
        <f>$B20*'Time Series Scaling Factors'!P46</f>
        <v>202950877226061.78</v>
      </c>
      <c r="Q20">
        <f>$B20*'Time Series Scaling Factors'!Q46</f>
        <v>203290915458437.97</v>
      </c>
      <c r="R20">
        <f>$B20*'Time Series Scaling Factors'!R46</f>
        <v>203825769348697.22</v>
      </c>
      <c r="S20">
        <f>$B20*'Time Series Scaling Factors'!S46</f>
        <v>197561211130071.44</v>
      </c>
      <c r="T20">
        <f>$B20*'Time Series Scaling Factors'!T46</f>
        <v>192921402473745</v>
      </c>
      <c r="U20">
        <f>$B20*'Time Series Scaling Factors'!U46</f>
        <v>200268993483174.06</v>
      </c>
      <c r="V20">
        <f>$B20*'Time Series Scaling Factors'!V46</f>
        <v>194310509748905.69</v>
      </c>
      <c r="W20">
        <f>$B20*'Time Series Scaling Factors'!W46</f>
        <v>195113867605802.59</v>
      </c>
      <c r="X20">
        <f>$B20*'Time Series Scaling Factors'!X46</f>
        <v>197362638420416.31</v>
      </c>
      <c r="Y20">
        <f>$B20*'Time Series Scaling Factors'!Y46</f>
        <v>198845120955616.63</v>
      </c>
      <c r="Z20">
        <f>$B20*'Time Series Scaling Factors'!Z46</f>
        <v>201236409267447.5</v>
      </c>
      <c r="AA20">
        <f>$B20*'Time Series Scaling Factors'!AA46</f>
        <v>200878387280589.47</v>
      </c>
      <c r="AB20">
        <f>$B20*'Time Series Scaling Factors'!AB46</f>
        <v>202935598548855.75</v>
      </c>
      <c r="AC20">
        <f>$B20*'Time Series Scaling Factors'!AC46</f>
        <v>208556248187787.5</v>
      </c>
      <c r="AD20">
        <f>$B20*'Time Series Scaling Factors'!AD46</f>
        <v>211102427220671.28</v>
      </c>
      <c r="AE20">
        <f>$B20*'Time Series Scaling Factors'!AE46</f>
        <v>210357028149110.16</v>
      </c>
      <c r="AF20">
        <f>$B20*'Time Series Scaling Factors'!AF46</f>
        <v>214187267289610</v>
      </c>
      <c r="AG20">
        <f>$B20*'Time Series Scaling Factors'!AG46</f>
        <v>217004955930548.97</v>
      </c>
      <c r="AH20">
        <f>$B20*'Time Series Scaling Factors'!AH46</f>
        <v>222078578831480.19</v>
      </c>
      <c r="AI20">
        <f>$B20*'Time Series Scaling Factors'!AI46</f>
        <v>224870068298062.56</v>
      </c>
    </row>
    <row r="21" spans="1:35" x14ac:dyDescent="0.25">
      <c r="A21" s="46" t="s">
        <v>279</v>
      </c>
      <c r="B21" s="44">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c r="AH21">
        <f>$B21*'Time Series Scaling Factors'!AH47</f>
        <v>0</v>
      </c>
      <c r="AI21">
        <f>$B21*'Time Series Scaling Factors'!AI47</f>
        <v>0</v>
      </c>
    </row>
    <row r="22" spans="1:35" x14ac:dyDescent="0.25">
      <c r="A22" s="46" t="s">
        <v>280</v>
      </c>
      <c r="B22" s="44">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c r="AH22">
        <f>$B22*'Time Series Scaling Factors'!AH48</f>
        <v>0</v>
      </c>
      <c r="AI22">
        <f>$B22*'Time Series Scaling Factors'!AI48</f>
        <v>0</v>
      </c>
    </row>
    <row r="23" spans="1:35" x14ac:dyDescent="0.25">
      <c r="A23" s="4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workbookViewId="0">
      <selection activeCell="B3" sqref="B3"/>
    </sheetView>
  </sheetViews>
  <sheetFormatPr defaultRowHeight="15" x14ac:dyDescent="0.25"/>
  <cols>
    <col min="1" max="1" width="36.28515625" customWidth="1"/>
    <col min="2" max="2" width="13" style="44" customWidth="1"/>
    <col min="3" max="35" width="13" customWidth="1"/>
  </cols>
  <sheetData>
    <row r="1" spans="1:35" x14ac:dyDescent="0.2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s="44">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c r="AH2">
        <f>$B2*'Time Series Scaling Factors'!AH53</f>
        <v>0</v>
      </c>
      <c r="AI2">
        <f>$B2*'Time Series Scaling Factors'!AI53</f>
        <v>0</v>
      </c>
    </row>
    <row r="3" spans="1:35" x14ac:dyDescent="0.25">
      <c r="A3" s="46" t="s">
        <v>267</v>
      </c>
      <c r="B3" s="44">
        <f>'Start Year Data'!D27</f>
        <v>1885435269000000</v>
      </c>
      <c r="C3">
        <f>$B3*'Time Series Scaling Factors'!C54</f>
        <v>1938928375622954.3</v>
      </c>
      <c r="D3">
        <f>$B3*'Time Series Scaling Factors'!D54</f>
        <v>1908500328228990.3</v>
      </c>
      <c r="E3">
        <f>$B3*'Time Series Scaling Factors'!E54</f>
        <v>1836339780673624</v>
      </c>
      <c r="F3">
        <f>$B3*'Time Series Scaling Factors'!F54</f>
        <v>1577551551733531.8</v>
      </c>
      <c r="G3">
        <f>$B3*'Time Series Scaling Factors'!G54</f>
        <v>1609767128237759.3</v>
      </c>
      <c r="H3">
        <f>$B3*'Time Series Scaling Factors'!H54</f>
        <v>1577551551733531.8</v>
      </c>
      <c r="I3">
        <f>$B3*'Time Series Scaling Factors'!I54</f>
        <v>1609767128237759.3</v>
      </c>
      <c r="J3">
        <f>$B3*'Time Series Scaling Factors'!J54</f>
        <v>1577551551733531.8</v>
      </c>
      <c r="K3">
        <f>$B3*'Time Series Scaling Factors'!K54</f>
        <v>1609767128237759.3</v>
      </c>
      <c r="L3">
        <f>$B3*'Time Series Scaling Factors'!L54</f>
        <v>1577551551733531.8</v>
      </c>
      <c r="M3">
        <f>$B3*'Time Series Scaling Factors'!M54</f>
        <v>1420384723568586</v>
      </c>
      <c r="N3">
        <f>$B3*'Time Series Scaling Factors'!N54</f>
        <v>1488003760442564.8</v>
      </c>
      <c r="O3">
        <f>$B3*'Time Series Scaling Factors'!O54</f>
        <v>1414355335959734.3</v>
      </c>
      <c r="P3">
        <f>$B3*'Time Series Scaling Factors'!P54</f>
        <v>1384821053120902</v>
      </c>
      <c r="Q3">
        <f>$B3*'Time Series Scaling Factors'!Q54</f>
        <v>1414156556788966.3</v>
      </c>
      <c r="R3">
        <f>$B3*'Time Series Scaling Factors'!R54</f>
        <v>1395957878677170.8</v>
      </c>
      <c r="S3">
        <f>$B3*'Time Series Scaling Factors'!S54</f>
        <v>1257855308072849</v>
      </c>
      <c r="T3">
        <f>$B3*'Time Series Scaling Factors'!T54</f>
        <v>1272224520294067.5</v>
      </c>
      <c r="U3">
        <f>$B3*'Time Series Scaling Factors'!U54</f>
        <v>1300402209463740.8</v>
      </c>
      <c r="V3">
        <f>$B3*'Time Series Scaling Factors'!V54</f>
        <v>1315061431594549.5</v>
      </c>
      <c r="W3">
        <f>$B3*'Time Series Scaling Factors'!W54</f>
        <v>1330612193140519</v>
      </c>
      <c r="X3">
        <f>$B3*'Time Series Scaling Factors'!X54</f>
        <v>1336295942340498</v>
      </c>
      <c r="Y3">
        <f>$B3*'Time Series Scaling Factors'!Y54</f>
        <v>1309870921754871.5</v>
      </c>
      <c r="Z3">
        <f>$B3*'Time Series Scaling Factors'!Z54</f>
        <v>1329788149637820.8</v>
      </c>
      <c r="AA3">
        <f>$B3*'Time Series Scaling Factors'!AA54</f>
        <v>1302958895290744.5</v>
      </c>
      <c r="AB3">
        <f>$B3*'Time Series Scaling Factors'!AB54</f>
        <v>1268510761681997</v>
      </c>
      <c r="AC3">
        <f>$B3*'Time Series Scaling Factors'!AC54</f>
        <v>1259889827719925</v>
      </c>
      <c r="AD3">
        <f>$B3*'Time Series Scaling Factors'!AD54</f>
        <v>1293450130480130.5</v>
      </c>
      <c r="AE3">
        <f>$B3*'Time Series Scaling Factors'!AE54</f>
        <v>1209130676408353.3</v>
      </c>
      <c r="AF3">
        <f>$B3*'Time Series Scaling Factors'!AF54</f>
        <v>1142989132475306.3</v>
      </c>
      <c r="AG3">
        <f>$B3*'Time Series Scaling Factors'!AG54</f>
        <v>1142989132475306.3</v>
      </c>
      <c r="AH3">
        <f>$B3*'Time Series Scaling Factors'!AH54</f>
        <v>1142989132475306.3</v>
      </c>
      <c r="AI3">
        <f>$B3*'Time Series Scaling Factors'!AI54</f>
        <v>1142989132475306.3</v>
      </c>
    </row>
    <row r="4" spans="1:35" x14ac:dyDescent="0.25">
      <c r="A4" s="46" t="s">
        <v>257</v>
      </c>
      <c r="B4" s="44">
        <f>'Start Year Data'!D28</f>
        <v>3194456000000000</v>
      </c>
      <c r="C4">
        <f>$B4*'Time Series Scaling Factors'!C55</f>
        <v>3719813999999999.5</v>
      </c>
      <c r="D4">
        <f>$B4*'Time Series Scaling Factors'!D55</f>
        <v>5184905000000000</v>
      </c>
      <c r="E4">
        <f>$B4*'Time Series Scaling Factors'!E55</f>
        <v>5944675000000000</v>
      </c>
      <c r="F4">
        <f>$B4*'Time Series Scaling Factors'!F55</f>
        <v>6259753000000000</v>
      </c>
      <c r="G4">
        <f>$B4*'Time Series Scaling Factors'!G55</f>
        <v>6521705000000000</v>
      </c>
      <c r="H4">
        <f>$B4*'Time Series Scaling Factors'!H55</f>
        <v>7086649999999999</v>
      </c>
      <c r="I4">
        <f>$B4*'Time Series Scaling Factors'!I55</f>
        <v>7641561000000000</v>
      </c>
      <c r="J4">
        <f>$B4*'Time Series Scaling Factors'!J55</f>
        <v>8140988999999998</v>
      </c>
      <c r="K4">
        <f>$B4*'Time Series Scaling Factors'!K55</f>
        <v>8516837999999999</v>
      </c>
      <c r="L4">
        <f>$B4*'Time Series Scaling Factors'!L55</f>
        <v>8750270000000000</v>
      </c>
      <c r="M4">
        <f>$B4*'Time Series Scaling Factors'!M55</f>
        <v>8983538999999999</v>
      </c>
      <c r="N4">
        <f>$B4*'Time Series Scaling Factors'!N55</f>
        <v>9146430000000000</v>
      </c>
      <c r="O4">
        <f>$B4*'Time Series Scaling Factors'!O55</f>
        <v>9227935999999998</v>
      </c>
      <c r="P4">
        <f>$B4*'Time Series Scaling Factors'!P55</f>
        <v>9254916000000000</v>
      </c>
      <c r="Q4">
        <f>$B4*'Time Series Scaling Factors'!Q55</f>
        <v>9281318000000000</v>
      </c>
      <c r="R4">
        <f>$B4*'Time Series Scaling Factors'!R55</f>
        <v>9283200000000000</v>
      </c>
      <c r="S4">
        <f>$B4*'Time Series Scaling Factors'!S55</f>
        <v>9335516000000000</v>
      </c>
      <c r="T4">
        <f>$B4*'Time Series Scaling Factors'!T55</f>
        <v>9365785000000000</v>
      </c>
      <c r="U4">
        <f>$B4*'Time Series Scaling Factors'!U55</f>
        <v>9457819000000000</v>
      </c>
      <c r="V4">
        <f>$B4*'Time Series Scaling Factors'!V55</f>
        <v>9496758000000000</v>
      </c>
      <c r="W4">
        <f>$B4*'Time Series Scaling Factors'!W55</f>
        <v>9535152000000000</v>
      </c>
      <c r="X4">
        <f>$B4*'Time Series Scaling Factors'!X55</f>
        <v>9579522999999998</v>
      </c>
      <c r="Y4">
        <f>$B4*'Time Series Scaling Factors'!Y55</f>
        <v>9645637000000000</v>
      </c>
      <c r="Z4">
        <f>$B4*'Time Series Scaling Factors'!Z55</f>
        <v>9670258999999998</v>
      </c>
      <c r="AA4">
        <f>$B4*'Time Series Scaling Factors'!AA55</f>
        <v>9715665000000000</v>
      </c>
      <c r="AB4">
        <f>$B4*'Time Series Scaling Factors'!AB55</f>
        <v>9758258000000000</v>
      </c>
      <c r="AC4">
        <f>$B4*'Time Series Scaling Factors'!AC55</f>
        <v>9869424000000000</v>
      </c>
      <c r="AD4">
        <f>$B4*'Time Series Scaling Factors'!AD55</f>
        <v>9889457000000000</v>
      </c>
      <c r="AE4">
        <f>$B4*'Time Series Scaling Factors'!AE55</f>
        <v>9956155999999998</v>
      </c>
      <c r="AF4">
        <f>$B4*'Time Series Scaling Factors'!AF55</f>
        <v>1.0020769E+16</v>
      </c>
      <c r="AG4">
        <f>$B4*'Time Series Scaling Factors'!AG55</f>
        <v>1.009263E+16</v>
      </c>
      <c r="AH4">
        <f>$B4*'Time Series Scaling Factors'!AH55</f>
        <v>1.0106496999999998E+16</v>
      </c>
      <c r="AI4">
        <f>$B4*'Time Series Scaling Factors'!AI55</f>
        <v>1.0127119E+16</v>
      </c>
    </row>
    <row r="5" spans="1:35" x14ac:dyDescent="0.25">
      <c r="A5" s="46" t="s">
        <v>268</v>
      </c>
      <c r="B5" s="44">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c r="AH5">
        <f>$B5*'Time Series Scaling Factors'!AH56</f>
        <v>0</v>
      </c>
      <c r="AI5">
        <f>$B5*'Time Series Scaling Factors'!AI56</f>
        <v>0</v>
      </c>
    </row>
    <row r="6" spans="1:35" x14ac:dyDescent="0.25">
      <c r="A6" s="46" t="s">
        <v>269</v>
      </c>
      <c r="B6" s="44">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c r="AH6">
        <f>$B6*'Time Series Scaling Factors'!AH57</f>
        <v>0</v>
      </c>
      <c r="AI6">
        <f>$B6*'Time Series Scaling Factors'!AI57</f>
        <v>0</v>
      </c>
    </row>
    <row r="7" spans="1:35" x14ac:dyDescent="0.25">
      <c r="A7" s="46" t="s">
        <v>270</v>
      </c>
      <c r="B7" s="44">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c r="AH7">
        <f>$B7*'Time Series Scaling Factors'!AH58</f>
        <v>0</v>
      </c>
      <c r="AI7">
        <f>$B7*'Time Series Scaling Factors'!AI58</f>
        <v>0</v>
      </c>
    </row>
    <row r="8" spans="1:35" x14ac:dyDescent="0.25">
      <c r="A8" s="46" t="s">
        <v>271</v>
      </c>
      <c r="B8" s="44">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c r="AH8">
        <f>$B8*'Time Series Scaling Factors'!AH59</f>
        <v>0</v>
      </c>
      <c r="AI8">
        <f>$B8*'Time Series Scaling Factors'!AI59</f>
        <v>0</v>
      </c>
    </row>
    <row r="9" spans="1:35" x14ac:dyDescent="0.25">
      <c r="A9" s="46" t="s">
        <v>260</v>
      </c>
      <c r="B9" s="44">
        <f>'Start Year Data'!D33</f>
        <v>86443847182000</v>
      </c>
      <c r="C9">
        <f>$B9*'Time Series Scaling Factors'!C60</f>
        <v>86443847182000</v>
      </c>
      <c r="D9">
        <f>$B9*'Time Series Scaling Factors'!D60</f>
        <v>86443847182000</v>
      </c>
      <c r="E9">
        <f>$B9*'Time Series Scaling Factors'!E60</f>
        <v>86443847182000</v>
      </c>
      <c r="F9">
        <f>$B9*'Time Series Scaling Factors'!F60</f>
        <v>86443847182000</v>
      </c>
      <c r="G9">
        <f>$B9*'Time Series Scaling Factors'!G60</f>
        <v>86443847182000</v>
      </c>
      <c r="H9">
        <f>$B9*'Time Series Scaling Factors'!H60</f>
        <v>86443847182000</v>
      </c>
      <c r="I9">
        <f>$B9*'Time Series Scaling Factors'!I60</f>
        <v>86443847182000</v>
      </c>
      <c r="J9">
        <f>$B9*'Time Series Scaling Factors'!J60</f>
        <v>86443847182000</v>
      </c>
      <c r="K9">
        <f>$B9*'Time Series Scaling Factors'!K60</f>
        <v>86443847182000</v>
      </c>
      <c r="L9">
        <f>$B9*'Time Series Scaling Factors'!L60</f>
        <v>86443847182000</v>
      </c>
      <c r="M9">
        <f>$B9*'Time Series Scaling Factors'!M60</f>
        <v>86443847182000</v>
      </c>
      <c r="N9">
        <f>$B9*'Time Series Scaling Factors'!N60</f>
        <v>86443847182000</v>
      </c>
      <c r="O9">
        <f>$B9*'Time Series Scaling Factors'!O60</f>
        <v>86443847182000</v>
      </c>
      <c r="P9">
        <f>$B9*'Time Series Scaling Factors'!P60</f>
        <v>86443847182000</v>
      </c>
      <c r="Q9">
        <f>$B9*'Time Series Scaling Factors'!Q60</f>
        <v>86443847182000</v>
      </c>
      <c r="R9">
        <f>$B9*'Time Series Scaling Factors'!R60</f>
        <v>86443847182000</v>
      </c>
      <c r="S9">
        <f>$B9*'Time Series Scaling Factors'!S60</f>
        <v>86443847182000</v>
      </c>
      <c r="T9">
        <f>$B9*'Time Series Scaling Factors'!T60</f>
        <v>86443847182000</v>
      </c>
      <c r="U9">
        <f>$B9*'Time Series Scaling Factors'!U60</f>
        <v>86443847182000</v>
      </c>
      <c r="V9">
        <f>$B9*'Time Series Scaling Factors'!V60</f>
        <v>86443847182000</v>
      </c>
      <c r="W9">
        <f>$B9*'Time Series Scaling Factors'!W60</f>
        <v>86443847182000</v>
      </c>
      <c r="X9">
        <f>$B9*'Time Series Scaling Factors'!X60</f>
        <v>86443847182000</v>
      </c>
      <c r="Y9">
        <f>$B9*'Time Series Scaling Factors'!Y60</f>
        <v>86443847182000</v>
      </c>
      <c r="Z9">
        <f>$B9*'Time Series Scaling Factors'!Z60</f>
        <v>86443847182000</v>
      </c>
      <c r="AA9">
        <f>$B9*'Time Series Scaling Factors'!AA60</f>
        <v>86443847182000</v>
      </c>
      <c r="AB9">
        <f>$B9*'Time Series Scaling Factors'!AB60</f>
        <v>86443847182000</v>
      </c>
      <c r="AC9">
        <f>$B9*'Time Series Scaling Factors'!AC60</f>
        <v>86443847182000</v>
      </c>
      <c r="AD9">
        <f>$B9*'Time Series Scaling Factors'!AD60</f>
        <v>86443847182000</v>
      </c>
      <c r="AE9">
        <f>$B9*'Time Series Scaling Factors'!AE60</f>
        <v>86443847182000</v>
      </c>
      <c r="AF9">
        <f>$B9*'Time Series Scaling Factors'!AF60</f>
        <v>86443847182000</v>
      </c>
      <c r="AG9">
        <f>$B9*'Time Series Scaling Factors'!AG60</f>
        <v>86443847182000</v>
      </c>
      <c r="AH9">
        <f>$B9*'Time Series Scaling Factors'!AH60</f>
        <v>86443847182000</v>
      </c>
      <c r="AI9">
        <f>$B9*'Time Series Scaling Factors'!AI60</f>
        <v>86443847182000</v>
      </c>
    </row>
    <row r="10" spans="1:35" x14ac:dyDescent="0.25">
      <c r="A10" s="46" t="s">
        <v>261</v>
      </c>
      <c r="B10" s="44">
        <f>'Start Year Data'!D34</f>
        <v>1382905897569000</v>
      </c>
      <c r="C10">
        <f>$B10*'Time Series Scaling Factors'!C61</f>
        <v>1721093023701620.8</v>
      </c>
      <c r="D10">
        <f>$B10*'Time Series Scaling Factors'!D61</f>
        <v>1712687718894354.5</v>
      </c>
      <c r="E10">
        <f>$B10*'Time Series Scaling Factors'!E61</f>
        <v>2010623888128012.8</v>
      </c>
      <c r="F10">
        <f>$B10*'Time Series Scaling Factors'!F61</f>
        <v>2128044065062490.8</v>
      </c>
      <c r="G10">
        <f>$B10*'Time Series Scaling Factors'!G61</f>
        <v>2101841762298121</v>
      </c>
      <c r="H10">
        <f>$B10*'Time Series Scaling Factors'!H61</f>
        <v>2137225832792735.5</v>
      </c>
      <c r="I10">
        <f>$B10*'Time Series Scaling Factors'!I61</f>
        <v>2155944958525893</v>
      </c>
      <c r="J10">
        <f>$B10*'Time Series Scaling Factors'!J61</f>
        <v>2229515019163637.8</v>
      </c>
      <c r="K10">
        <f>$B10*'Time Series Scaling Factors'!K61</f>
        <v>2214815017202004.8</v>
      </c>
      <c r="L10">
        <f>$B10*'Time Series Scaling Factors'!L61</f>
        <v>2125569806182467.5</v>
      </c>
      <c r="M10">
        <f>$B10*'Time Series Scaling Factors'!M61</f>
        <v>2165700189368284.3</v>
      </c>
      <c r="N10">
        <f>$B10*'Time Series Scaling Factors'!N61</f>
        <v>2179427654204865.3</v>
      </c>
      <c r="O10">
        <f>$B10*'Time Series Scaling Factors'!O61</f>
        <v>2205467602534396</v>
      </c>
      <c r="P10">
        <f>$B10*'Time Series Scaling Factors'!P61</f>
        <v>2249124142389591.3</v>
      </c>
      <c r="Q10">
        <f>$B10*'Time Series Scaling Factors'!Q61</f>
        <v>2243294369298625.3</v>
      </c>
      <c r="R10">
        <f>$B10*'Time Series Scaling Factors'!R61</f>
        <v>2248699863702185</v>
      </c>
      <c r="S10">
        <f>$B10*'Time Series Scaling Factors'!S61</f>
        <v>2306344884369970</v>
      </c>
      <c r="T10">
        <f>$B10*'Time Series Scaling Factors'!T61</f>
        <v>2308577428150853</v>
      </c>
      <c r="U10">
        <f>$B10*'Time Series Scaling Factors'!U61</f>
        <v>2335505443885493</v>
      </c>
      <c r="V10">
        <f>$B10*'Time Series Scaling Factors'!V61</f>
        <v>2352513263047797.5</v>
      </c>
      <c r="W10">
        <f>$B10*'Time Series Scaling Factors'!W61</f>
        <v>2379115434567063</v>
      </c>
      <c r="X10">
        <f>$B10*'Time Series Scaling Factors'!X61</f>
        <v>2360949903396333.5</v>
      </c>
      <c r="Y10">
        <f>$B10*'Time Series Scaling Factors'!Y61</f>
        <v>2388971711176591</v>
      </c>
      <c r="Z10">
        <f>$B10*'Time Series Scaling Factors'!Z61</f>
        <v>2383341758928503</v>
      </c>
      <c r="AA10">
        <f>$B10*'Time Series Scaling Factors'!AA61</f>
        <v>2248987900905811</v>
      </c>
      <c r="AB10">
        <f>$B10*'Time Series Scaling Factors'!AB61</f>
        <v>2317460599962479</v>
      </c>
      <c r="AC10">
        <f>$B10*'Time Series Scaling Factors'!AC61</f>
        <v>2227447895250978.8</v>
      </c>
      <c r="AD10">
        <f>$B10*'Time Series Scaling Factors'!AD61</f>
        <v>2294037623467231</v>
      </c>
      <c r="AE10">
        <f>$B10*'Time Series Scaling Factors'!AE61</f>
        <v>2174216644519401.5</v>
      </c>
      <c r="AF10">
        <f>$B10*'Time Series Scaling Factors'!AF61</f>
        <v>2146544182610470.8</v>
      </c>
      <c r="AG10">
        <f>$B10*'Time Series Scaling Factors'!AG61</f>
        <v>2114227702657743.3</v>
      </c>
      <c r="AH10">
        <f>$B10*'Time Series Scaling Factors'!AH61</f>
        <v>2077675815577990.3</v>
      </c>
      <c r="AI10">
        <f>$B10*'Time Series Scaling Factors'!AI61</f>
        <v>2065309970837225.8</v>
      </c>
    </row>
    <row r="11" spans="1:35" x14ac:dyDescent="0.25">
      <c r="A11" s="46" t="s">
        <v>272</v>
      </c>
      <c r="B11" s="44">
        <f>'Start Year Data'!D35</f>
        <v>2936702875000000</v>
      </c>
      <c r="C11">
        <f>$B11*'Time Series Scaling Factors'!C62</f>
        <v>3654868230536855.5</v>
      </c>
      <c r="D11">
        <f>$B11*'Time Series Scaling Factors'!D62</f>
        <v>3637018944597630</v>
      </c>
      <c r="E11">
        <f>$B11*'Time Series Scaling Factors'!E62</f>
        <v>4269708418475092.5</v>
      </c>
      <c r="F11">
        <f>$B11*'Time Series Scaling Factors'!F62</f>
        <v>4519058841951239</v>
      </c>
      <c r="G11">
        <f>$B11*'Time Series Scaling Factors'!G62</f>
        <v>4463416315590615.5</v>
      </c>
      <c r="H11">
        <f>$B11*'Time Series Scaling Factors'!H62</f>
        <v>4538557004290695</v>
      </c>
      <c r="I11">
        <f>$B11*'Time Series Scaling Factors'!I62</f>
        <v>4578308451192965</v>
      </c>
      <c r="J11">
        <f>$B11*'Time Series Scaling Factors'!J62</f>
        <v>4734539912038268</v>
      </c>
      <c r="K11">
        <f>$B11*'Time Series Scaling Factors'!K62</f>
        <v>4703323371491929</v>
      </c>
      <c r="L11">
        <f>$B11*'Time Series Scaling Factors'!L62</f>
        <v>4513804570363250</v>
      </c>
      <c r="M11">
        <f>$B11*'Time Series Scaling Factors'!M62</f>
        <v>4599024404831965</v>
      </c>
      <c r="N11">
        <f>$B11*'Time Series Scaling Factors'!N62</f>
        <v>4628175690919410</v>
      </c>
      <c r="O11">
        <f>$B11*'Time Series Scaling Factors'!O62</f>
        <v>4683473445639101</v>
      </c>
      <c r="P11">
        <f>$B11*'Time Series Scaling Factors'!P62</f>
        <v>4776181334390372</v>
      </c>
      <c r="Q11">
        <f>$B11*'Time Series Scaling Factors'!Q62</f>
        <v>4763801380391381</v>
      </c>
      <c r="R11">
        <f>$B11*'Time Series Scaling Factors'!R62</f>
        <v>4775280347242008</v>
      </c>
      <c r="S11">
        <f>$B11*'Time Series Scaling Factors'!S62</f>
        <v>4897693808795759</v>
      </c>
      <c r="T11">
        <f>$B11*'Time Series Scaling Factors'!T62</f>
        <v>4902434780507144</v>
      </c>
      <c r="U11">
        <f>$B11*'Time Series Scaling Factors'!U62</f>
        <v>4959618411992827</v>
      </c>
      <c r="V11">
        <f>$B11*'Time Series Scaling Factors'!V62</f>
        <v>4995735772920437</v>
      </c>
      <c r="W11">
        <f>$B11*'Time Series Scaling Factors'!W62</f>
        <v>5052227450133761</v>
      </c>
      <c r="X11">
        <f>$B11*'Time Series Scaling Factors'!X62</f>
        <v>5013651602197353</v>
      </c>
      <c r="Y11">
        <f>$B11*'Time Series Scaling Factors'!Y62</f>
        <v>5073157981926906</v>
      </c>
      <c r="Z11">
        <f>$B11*'Time Series Scaling Factors'!Z62</f>
        <v>5061202362255215</v>
      </c>
      <c r="AA11">
        <f>$B11*'Time Series Scaling Factors'!AA62</f>
        <v>4775892015530850</v>
      </c>
      <c r="AB11">
        <f>$B11*'Time Series Scaling Factors'!AB62</f>
        <v>4921298852346146</v>
      </c>
      <c r="AC11">
        <f>$B11*'Time Series Scaling Factors'!AC62</f>
        <v>4730150221642155</v>
      </c>
      <c r="AD11">
        <f>$B11*'Time Series Scaling Factors'!AD62</f>
        <v>4871558430719793</v>
      </c>
      <c r="AE11">
        <f>$B11*'Time Series Scaling Factors'!AE62</f>
        <v>4617109726740752</v>
      </c>
      <c r="AF11">
        <f>$B11*'Time Series Scaling Factors'!AF62</f>
        <v>4558345208786825</v>
      </c>
      <c r="AG11">
        <f>$B11*'Time Series Scaling Factors'!AG62</f>
        <v>4489718775307955.5</v>
      </c>
      <c r="AH11">
        <f>$B11*'Time Series Scaling Factors'!AH62</f>
        <v>4412098141783663</v>
      </c>
      <c r="AI11">
        <f>$B11*'Time Series Scaling Factors'!AI62</f>
        <v>4385838356598102.5</v>
      </c>
    </row>
    <row r="12" spans="1:35" x14ac:dyDescent="0.25">
      <c r="A12" s="46" t="s">
        <v>273</v>
      </c>
      <c r="B12" s="44">
        <f>'Start Year Data'!D36</f>
        <v>132276004240000</v>
      </c>
      <c r="C12">
        <f>$B12*'Time Series Scaling Factors'!C63</f>
        <v>164623860886551</v>
      </c>
      <c r="D12">
        <f>$B12*'Time Series Scaling Factors'!D63</f>
        <v>163819887068608</v>
      </c>
      <c r="E12">
        <f>$B12*'Time Series Scaling Factors'!E63</f>
        <v>192317708976865.78</v>
      </c>
      <c r="F12">
        <f>$B12*'Time Series Scaling Factors'!F63</f>
        <v>203549038490573.06</v>
      </c>
      <c r="G12">
        <f>$B12*'Time Series Scaling Factors'!G63</f>
        <v>201042768239176.88</v>
      </c>
      <c r="H12">
        <f>$B12*'Time Series Scaling Factors'!H63</f>
        <v>204427281579529.13</v>
      </c>
      <c r="I12">
        <f>$B12*'Time Series Scaling Factors'!I63</f>
        <v>206217780238332.25</v>
      </c>
      <c r="J12">
        <f>$B12*'Time Series Scaling Factors'!J63</f>
        <v>213254812671242.13</v>
      </c>
      <c r="K12">
        <f>$B12*'Time Series Scaling Factors'!K63</f>
        <v>211848746267719.56</v>
      </c>
      <c r="L12">
        <f>$B12*'Time Series Scaling Factors'!L63</f>
        <v>203312373740874.5</v>
      </c>
      <c r="M12">
        <f>$B12*'Time Series Scaling Factors'!M63</f>
        <v>207150875511509.31</v>
      </c>
      <c r="N12">
        <f>$B12*'Time Series Scaling Factors'!N63</f>
        <v>208463917996988.66</v>
      </c>
      <c r="O12">
        <f>$B12*'Time Series Scaling Factors'!O63</f>
        <v>210954658922818.38</v>
      </c>
      <c r="P12">
        <f>$B12*'Time Series Scaling Factors'!P63</f>
        <v>215130440269286.59</v>
      </c>
      <c r="Q12">
        <f>$B12*'Time Series Scaling Factors'!Q63</f>
        <v>214572818025101.78</v>
      </c>
      <c r="R12">
        <f>$B12*'Time Series Scaling Factors'!R63</f>
        <v>215089857689117.59</v>
      </c>
      <c r="S12">
        <f>$B12*'Time Series Scaling Factors'!S63</f>
        <v>220603647898321.88</v>
      </c>
      <c r="T12">
        <f>$B12*'Time Series Scaling Factors'!T63</f>
        <v>220817192414362.47</v>
      </c>
      <c r="U12">
        <f>$B12*'Time Series Scaling Factors'!U63</f>
        <v>223392877665073.69</v>
      </c>
      <c r="V12">
        <f>$B12*'Time Series Scaling Factors'!V63</f>
        <v>225019688544672.19</v>
      </c>
      <c r="W12">
        <f>$B12*'Time Series Scaling Factors'!W63</f>
        <v>227564206547568.31</v>
      </c>
      <c r="X12">
        <f>$B12*'Time Series Scaling Factors'!X63</f>
        <v>225826659631046.22</v>
      </c>
      <c r="Y12">
        <f>$B12*'Time Series Scaling Factors'!Y63</f>
        <v>228506966925468.5</v>
      </c>
      <c r="Z12">
        <f>$B12*'Time Series Scaling Factors'!Z63</f>
        <v>227968457697365.41</v>
      </c>
      <c r="AA12">
        <f>$B12*'Time Series Scaling Factors'!AA63</f>
        <v>215117408667412.72</v>
      </c>
      <c r="AB12">
        <f>$B12*'Time Series Scaling Factors'!AB63</f>
        <v>221666874575878.22</v>
      </c>
      <c r="AC12">
        <f>$B12*'Time Series Scaling Factors'!AC63</f>
        <v>213057090691810.16</v>
      </c>
      <c r="AD12">
        <f>$B12*'Time Series Scaling Factors'!AD63</f>
        <v>219426449002709.94</v>
      </c>
      <c r="AE12">
        <f>$B12*'Time Series Scaling Factors'!AE63</f>
        <v>207965480944647.78</v>
      </c>
      <c r="AF12">
        <f>$B12*'Time Series Scaling Factors'!AF63</f>
        <v>205318588849363.84</v>
      </c>
      <c r="AG12">
        <f>$B12*'Time Series Scaling Factors'!AG63</f>
        <v>202227492884871</v>
      </c>
      <c r="AH12">
        <f>$B12*'Time Series Scaling Factors'!AH63</f>
        <v>198731276997122.81</v>
      </c>
      <c r="AI12">
        <f>$B12*'Time Series Scaling Factors'!AI63</f>
        <v>197548474512705.09</v>
      </c>
    </row>
    <row r="13" spans="1:35" x14ac:dyDescent="0.25">
      <c r="A13" s="46" t="s">
        <v>274</v>
      </c>
      <c r="B13" s="44">
        <f>'Start Year Data'!D37</f>
        <v>11939852000000</v>
      </c>
      <c r="C13">
        <f>$B13*'Time Series Scaling Factors'!C64</f>
        <v>14859721125894.27</v>
      </c>
      <c r="D13">
        <f>$B13*'Time Series Scaling Factors'!D64</f>
        <v>14787150681592.84</v>
      </c>
      <c r="E13">
        <f>$B13*'Time Series Scaling Factors'!E64</f>
        <v>17359497630398.4</v>
      </c>
      <c r="F13">
        <f>$B13*'Time Series Scaling Factors'!F64</f>
        <v>18373290063329.672</v>
      </c>
      <c r="G13">
        <f>$B13*'Time Series Scaling Factors'!G64</f>
        <v>18147062365829.992</v>
      </c>
      <c r="H13">
        <f>$B13*'Time Series Scaling Factors'!H64</f>
        <v>18452564400065.25</v>
      </c>
      <c r="I13">
        <f>$B13*'Time Series Scaling Factors'!I64</f>
        <v>18614183199447.18</v>
      </c>
      <c r="J13">
        <f>$B13*'Time Series Scaling Factors'!J64</f>
        <v>19249378723010.898</v>
      </c>
      <c r="K13">
        <f>$B13*'Time Series Scaling Factors'!K64</f>
        <v>19122460580474.848</v>
      </c>
      <c r="L13">
        <f>$B13*'Time Series Scaling Factors'!L64</f>
        <v>18351927593989.5</v>
      </c>
      <c r="M13">
        <f>$B13*'Time Series Scaling Factors'!M64</f>
        <v>18698408751372.832</v>
      </c>
      <c r="N13">
        <f>$B13*'Time Series Scaling Factors'!N64</f>
        <v>18816930119147.82</v>
      </c>
      <c r="O13">
        <f>$B13*'Time Series Scaling Factors'!O64</f>
        <v>19041756066950.055</v>
      </c>
      <c r="P13">
        <f>$B13*'Time Series Scaling Factors'!P64</f>
        <v>19418681659370.648</v>
      </c>
      <c r="Q13">
        <f>$B13*'Time Series Scaling Factors'!Q64</f>
        <v>19368348062542.348</v>
      </c>
      <c r="R13">
        <f>$B13*'Time Series Scaling Factors'!R64</f>
        <v>19415018485510.961</v>
      </c>
      <c r="S13">
        <f>$B13*'Time Series Scaling Factors'!S64</f>
        <v>19912719027912.438</v>
      </c>
      <c r="T13">
        <f>$B13*'Time Series Scaling Factors'!T64</f>
        <v>19931994556619.141</v>
      </c>
      <c r="U13">
        <f>$B13*'Time Series Scaling Factors'!U64</f>
        <v>20164487977241.953</v>
      </c>
      <c r="V13">
        <f>$B13*'Time Series Scaling Factors'!V64</f>
        <v>20311331550617.16</v>
      </c>
      <c r="W13">
        <f>$B13*'Time Series Scaling Factors'!W64</f>
        <v>20541011669399.645</v>
      </c>
      <c r="X13">
        <f>$B13*'Time Series Scaling Factors'!X64</f>
        <v>20384172542412.645</v>
      </c>
      <c r="Y13">
        <f>$B13*'Time Series Scaling Factors'!Y64</f>
        <v>20626109638969.156</v>
      </c>
      <c r="Z13">
        <f>$B13*'Time Series Scaling Factors'!Z64</f>
        <v>20577501272537.711</v>
      </c>
      <c r="AA13">
        <f>$B13*'Time Series Scaling Factors'!AA64</f>
        <v>19417505365918.25</v>
      </c>
      <c r="AB13">
        <f>$B13*'Time Series Scaling Factors'!AB64</f>
        <v>20008690850204.871</v>
      </c>
      <c r="AC13">
        <f>$B13*'Time Series Scaling Factors'!AC64</f>
        <v>19231531410604.324</v>
      </c>
      <c r="AD13">
        <f>$B13*'Time Series Scaling Factors'!AD64</f>
        <v>19806459539134.203</v>
      </c>
      <c r="AE13">
        <f>$B13*'Time Series Scaling Factors'!AE64</f>
        <v>18771938855082.512</v>
      </c>
      <c r="AF13">
        <f>$B13*'Time Series Scaling Factors'!AF64</f>
        <v>18533017970986.863</v>
      </c>
      <c r="AG13">
        <f>$B13*'Time Series Scaling Factors'!AG64</f>
        <v>18254001164076.992</v>
      </c>
      <c r="AH13">
        <f>$B13*'Time Series Scaling Factors'!AH64</f>
        <v>17938416334465.555</v>
      </c>
      <c r="AI13">
        <f>$B13*'Time Series Scaling Factors'!AI64</f>
        <v>17831651039502.785</v>
      </c>
    </row>
    <row r="14" spans="1:35" x14ac:dyDescent="0.25">
      <c r="A14" s="46" t="s">
        <v>263</v>
      </c>
      <c r="B14" s="44">
        <f>'Start Year Data'!D38</f>
        <v>393656760000000</v>
      </c>
      <c r="C14">
        <f>$B14*'Time Series Scaling Factors'!C65</f>
        <v>489924805845423.38</v>
      </c>
      <c r="D14">
        <f>$B14*'Time Series Scaling Factors'!D65</f>
        <v>487532159271959.88</v>
      </c>
      <c r="E14">
        <f>$B14*'Time Series Scaling Factors'!E65</f>
        <v>572342403608546.5</v>
      </c>
      <c r="F14">
        <f>$B14*'Time Series Scaling Factors'!F65</f>
        <v>605767126499604.38</v>
      </c>
      <c r="G14">
        <f>$B14*'Time Series Scaling Factors'!G65</f>
        <v>598308402352941.13</v>
      </c>
      <c r="H14">
        <f>$B14*'Time Series Scaling Factors'!H65</f>
        <v>608380800316539.13</v>
      </c>
      <c r="I14">
        <f>$B14*'Time Series Scaling Factors'!I65</f>
        <v>613709369960432.5</v>
      </c>
      <c r="J14">
        <f>$B14*'Time Series Scaling Factors'!J65</f>
        <v>634651757836982.25</v>
      </c>
      <c r="K14">
        <f>$B14*'Time Series Scaling Factors'!K65</f>
        <v>630467268383012.38</v>
      </c>
      <c r="L14">
        <f>$B14*'Time Series Scaling Factors'!L65</f>
        <v>605062806172513.75</v>
      </c>
      <c r="M14">
        <f>$B14*'Time Series Scaling Factors'!M65</f>
        <v>616486285275652.88</v>
      </c>
      <c r="N14">
        <f>$B14*'Time Series Scaling Factors'!N65</f>
        <v>620393933178580.88</v>
      </c>
      <c r="O14">
        <f>$B14*'Time Series Scaling Factors'!O65</f>
        <v>627806441656555</v>
      </c>
      <c r="P14">
        <f>$B14*'Time Series Scaling Factors'!P65</f>
        <v>640233673373780</v>
      </c>
      <c r="Q14">
        <f>$B14*'Time Series Scaling Factors'!Q65</f>
        <v>638574175362701.13</v>
      </c>
      <c r="R14">
        <f>$B14*'Time Series Scaling Factors'!R65</f>
        <v>640112898580849.38</v>
      </c>
      <c r="S14">
        <f>$B14*'Time Series Scaling Factors'!S65</f>
        <v>656522078776048.5</v>
      </c>
      <c r="T14">
        <f>$B14*'Time Series Scaling Factors'!T65</f>
        <v>657157592698496.38</v>
      </c>
      <c r="U14">
        <f>$B14*'Time Series Scaling Factors'!U65</f>
        <v>664822897652334.38</v>
      </c>
      <c r="V14">
        <f>$B14*'Time Series Scaling Factors'!V65</f>
        <v>669664328293326.25</v>
      </c>
      <c r="W14">
        <f>$B14*'Time Series Scaling Factors'!W65</f>
        <v>677236878723292</v>
      </c>
      <c r="X14">
        <f>$B14*'Time Series Scaling Factors'!X65</f>
        <v>672065894814033.13</v>
      </c>
      <c r="Y14">
        <f>$B14*'Time Series Scaling Factors'!Y65</f>
        <v>680042557636507.38</v>
      </c>
      <c r="Z14">
        <f>$B14*'Time Series Scaling Factors'!Z65</f>
        <v>678439940448430.38</v>
      </c>
      <c r="AA14">
        <f>$B14*'Time Series Scaling Factors'!AA65</f>
        <v>640194890994460.63</v>
      </c>
      <c r="AB14">
        <f>$B14*'Time Series Scaling Factors'!AB65</f>
        <v>659686268467422.75</v>
      </c>
      <c r="AC14">
        <f>$B14*'Time Series Scaling Factors'!AC65</f>
        <v>634063332186758.13</v>
      </c>
      <c r="AD14">
        <f>$B14*'Time Series Scaling Factors'!AD65</f>
        <v>653018704858876.25</v>
      </c>
      <c r="AE14">
        <f>$B14*'Time Series Scaling Factors'!AE65</f>
        <v>618910571806911</v>
      </c>
      <c r="AF14">
        <f>$B14*'Time Series Scaling Factors'!AF65</f>
        <v>611033353468741.75</v>
      </c>
      <c r="AG14">
        <f>$B14*'Time Series Scaling Factors'!AG65</f>
        <v>601834173094170.38</v>
      </c>
      <c r="AH14">
        <f>$B14*'Time Series Scaling Factors'!AH65</f>
        <v>591429345502505.88</v>
      </c>
      <c r="AI14">
        <f>$B14*'Time Series Scaling Factors'!AI65</f>
        <v>587909295162226.38</v>
      </c>
    </row>
    <row r="15" spans="1:35" x14ac:dyDescent="0.25">
      <c r="A15" s="46" t="s">
        <v>275</v>
      </c>
      <c r="B15" s="44">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c r="AH15">
        <f>$B15*'Time Series Scaling Factors'!AH66</f>
        <v>0</v>
      </c>
      <c r="AI15">
        <f>$B15*'Time Series Scaling Factors'!AI66</f>
        <v>0</v>
      </c>
    </row>
    <row r="16" spans="1:35" x14ac:dyDescent="0.25">
      <c r="A16" s="46" t="s">
        <v>276</v>
      </c>
      <c r="B16" s="44">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c r="AH16">
        <f>$B16*'Time Series Scaling Factors'!AH67</f>
        <v>0</v>
      </c>
      <c r="AI16">
        <f>$B16*'Time Series Scaling Factors'!AI67</f>
        <v>0</v>
      </c>
    </row>
    <row r="17" spans="1:35" x14ac:dyDescent="0.25">
      <c r="A17" s="46" t="s">
        <v>277</v>
      </c>
      <c r="B17" s="44">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c r="AH17">
        <f>$B17*'Time Series Scaling Factors'!AH68</f>
        <v>0</v>
      </c>
      <c r="AI17">
        <f>$B17*'Time Series Scaling Factors'!AI68</f>
        <v>0</v>
      </c>
    </row>
    <row r="18" spans="1:35" x14ac:dyDescent="0.25">
      <c r="A18" s="46" t="s">
        <v>264</v>
      </c>
      <c r="B18" s="44">
        <f>'Start Year Data'!D42</f>
        <v>2418070514000000</v>
      </c>
      <c r="C18">
        <f>$B18*'Time Series Scaling Factors'!C69</f>
        <v>3009405267400954</v>
      </c>
      <c r="D18">
        <f>$B18*'Time Series Scaling Factors'!D69</f>
        <v>2994708229987662</v>
      </c>
      <c r="E18">
        <f>$B18*'Time Series Scaling Factors'!E69</f>
        <v>3515662451923126</v>
      </c>
      <c r="F18">
        <f>$B18*'Time Series Scaling Factors'!F69</f>
        <v>3720976687760172.5</v>
      </c>
      <c r="G18">
        <f>$B18*'Time Series Scaling Factors'!G69</f>
        <v>3675160833026455</v>
      </c>
      <c r="H18">
        <f>$B18*'Time Series Scaling Factors'!H69</f>
        <v>3737031404031128.5</v>
      </c>
      <c r="I18">
        <f>$B18*'Time Series Scaling Factors'!I69</f>
        <v>3769762601477590</v>
      </c>
      <c r="J18">
        <f>$B18*'Time Series Scaling Factors'!J69</f>
        <v>3898403020651481.5</v>
      </c>
      <c r="K18">
        <f>$B18*'Time Series Scaling Factors'!K69</f>
        <v>3872699434195127</v>
      </c>
      <c r="L18">
        <f>$B18*'Time Series Scaling Factors'!L69</f>
        <v>3716650339559399</v>
      </c>
      <c r="M18">
        <f>$B18*'Time Series Scaling Factors'!M69</f>
        <v>3786820042695185.5</v>
      </c>
      <c r="N18">
        <f>$B18*'Time Series Scaling Factors'!N69</f>
        <v>3810823106108003</v>
      </c>
      <c r="O18">
        <f>$B18*'Time Series Scaling Factors'!O69</f>
        <v>3856355077120933.5</v>
      </c>
      <c r="P18">
        <f>$B18*'Time Series Scaling Factors'!P69</f>
        <v>3932690417040073.5</v>
      </c>
      <c r="Q18">
        <f>$B18*'Time Series Scaling Factors'!Q69</f>
        <v>3922496807742900</v>
      </c>
      <c r="R18">
        <f>$B18*'Time Series Scaling Factors'!R69</f>
        <v>3931948547484423.5</v>
      </c>
      <c r="S18">
        <f>$B18*'Time Series Scaling Factors'!S69</f>
        <v>4032743348490568.5</v>
      </c>
      <c r="T18">
        <f>$B18*'Time Series Scaling Factors'!T69</f>
        <v>4036647047431513.5</v>
      </c>
      <c r="U18">
        <f>$B18*'Time Series Scaling Factors'!U69</f>
        <v>4083731842545139.5</v>
      </c>
      <c r="V18">
        <f>$B18*'Time Series Scaling Factors'!V69</f>
        <v>4113470746758440</v>
      </c>
      <c r="W18">
        <f>$B18*'Time Series Scaling Factors'!W69</f>
        <v>4159985789229648.5</v>
      </c>
      <c r="X18">
        <f>$B18*'Time Series Scaling Factors'!X69</f>
        <v>4128222575715044.5</v>
      </c>
      <c r="Y18">
        <f>$B18*'Time Series Scaling Factors'!Y69</f>
        <v>4177219913322418.5</v>
      </c>
      <c r="Z18">
        <f>$B18*'Time Series Scaling Factors'!Z69</f>
        <v>4167375699373905</v>
      </c>
      <c r="AA18">
        <f>$B18*'Time Series Scaling Factors'!AA69</f>
        <v>3932452192938714.5</v>
      </c>
      <c r="AB18">
        <f>$B18*'Time Series Scaling Factors'!AB69</f>
        <v>4052179655880323.5</v>
      </c>
      <c r="AC18">
        <f>$B18*'Time Series Scaling Factors'!AC69</f>
        <v>3894788565473604</v>
      </c>
      <c r="AD18">
        <f>$B18*'Time Series Scaling Factors'!AD69</f>
        <v>4011223572814340</v>
      </c>
      <c r="AE18">
        <f>$B18*'Time Series Scaling Factors'!AE69</f>
        <v>3801711431271169.5</v>
      </c>
      <c r="AF18">
        <f>$B18*'Time Series Scaling Factors'!AF69</f>
        <v>3753324939963698</v>
      </c>
      <c r="AG18">
        <f>$B18*'Time Series Scaling Factors'!AG69</f>
        <v>3696818183121218.5</v>
      </c>
      <c r="AH18">
        <f>$B18*'Time Series Scaling Factors'!AH69</f>
        <v>3632905634527724</v>
      </c>
      <c r="AI18">
        <f>$B18*'Time Series Scaling Factors'!AI69</f>
        <v>3611283422487911.5</v>
      </c>
    </row>
    <row r="19" spans="1:35" x14ac:dyDescent="0.25">
      <c r="A19" s="46" t="s">
        <v>278</v>
      </c>
      <c r="B19" s="44">
        <f>'Start Year Data'!D43</f>
        <v>705652880000000</v>
      </c>
      <c r="C19">
        <f>$B19*'Time Series Scaling Factors'!C70</f>
        <v>878219010460442.38</v>
      </c>
      <c r="D19">
        <f>$B19*'Time Series Scaling Factors'!D70</f>
        <v>873930050846522.25</v>
      </c>
      <c r="E19">
        <f>$B19*'Time Series Scaling Factors'!E70</f>
        <v>1025957398654841.5</v>
      </c>
      <c r="F19">
        <f>$B19*'Time Series Scaling Factors'!F70</f>
        <v>1085873179019636.6</v>
      </c>
      <c r="G19">
        <f>$B19*'Time Series Scaling Factors'!G70</f>
        <v>1072502977590304.1</v>
      </c>
      <c r="H19">
        <f>$B19*'Time Series Scaling Factors'!H70</f>
        <v>1090558342958649.4</v>
      </c>
      <c r="I19">
        <f>$B19*'Time Series Scaling Factors'!I70</f>
        <v>1100110117239101.1</v>
      </c>
      <c r="J19">
        <f>$B19*'Time Series Scaling Factors'!J70</f>
        <v>1137650578424537</v>
      </c>
      <c r="K19">
        <f>$B19*'Time Series Scaling Factors'!K70</f>
        <v>1130149635129359</v>
      </c>
      <c r="L19">
        <f>$B19*'Time Series Scaling Factors'!L70</f>
        <v>1084610643435962.3</v>
      </c>
      <c r="M19">
        <f>$B19*'Time Series Scaling Factors'!M70</f>
        <v>1105087901158527.1</v>
      </c>
      <c r="N19">
        <f>$B19*'Time Series Scaling Factors'!N70</f>
        <v>1112092589701731.9</v>
      </c>
      <c r="O19">
        <f>$B19*'Time Series Scaling Factors'!O70</f>
        <v>1125379946828551.8</v>
      </c>
      <c r="P19">
        <f>$B19*'Time Series Scaling Factors'!P70</f>
        <v>1147656490108761.5</v>
      </c>
      <c r="Q19">
        <f>$B19*'Time Series Scaling Factors'!Q70</f>
        <v>1144681742384698.8</v>
      </c>
      <c r="R19">
        <f>$B19*'Time Series Scaling Factors'!R70</f>
        <v>1147439994193734.3</v>
      </c>
      <c r="S19">
        <f>$B19*'Time Series Scaling Factors'!S70</f>
        <v>1176854414165034.3</v>
      </c>
      <c r="T19">
        <f>$B19*'Time Series Scaling Factors'!T70</f>
        <v>1177993610224198.8</v>
      </c>
      <c r="U19">
        <f>$B19*'Time Series Scaling Factors'!U70</f>
        <v>1191734119892454</v>
      </c>
      <c r="V19">
        <f>$B19*'Time Series Scaling Factors'!V70</f>
        <v>1200412668877961.5</v>
      </c>
      <c r="W19">
        <f>$B19*'Time Series Scaling Factors'!W70</f>
        <v>1213986910610405</v>
      </c>
      <c r="X19">
        <f>$B19*'Time Series Scaling Factors'!X70</f>
        <v>1204717618021597.3</v>
      </c>
      <c r="Y19">
        <f>$B19*'Time Series Scaling Factors'!Y70</f>
        <v>1219016254969856</v>
      </c>
      <c r="Z19">
        <f>$B19*'Time Series Scaling Factors'!Z70</f>
        <v>1216143469464269.8</v>
      </c>
      <c r="AA19">
        <f>$B19*'Time Series Scaling Factors'!AA70</f>
        <v>1147586970414345.8</v>
      </c>
      <c r="AB19">
        <f>$B19*'Time Series Scaling Factors'!AB70</f>
        <v>1182526410166283.3</v>
      </c>
      <c r="AC19">
        <f>$B19*'Time Series Scaling Factors'!AC70</f>
        <v>1136595790861009.3</v>
      </c>
      <c r="AD19">
        <f>$B19*'Time Series Scaling Factors'!AD70</f>
        <v>1170574410503038.3</v>
      </c>
      <c r="AE19">
        <f>$B19*'Time Series Scaling Factors'!AE70</f>
        <v>1109433577256474.9</v>
      </c>
      <c r="AF19">
        <f>$B19*'Time Series Scaling Factors'!AF70</f>
        <v>1095313200391314.4</v>
      </c>
      <c r="AG19">
        <f>$B19*'Time Series Scaling Factors'!AG70</f>
        <v>1078823128875825.4</v>
      </c>
      <c r="AH19">
        <f>$B19*'Time Series Scaling Factors'!AH70</f>
        <v>1060171863860176.9</v>
      </c>
      <c r="AI19">
        <f>$B19*'Time Series Scaling Factors'!AI70</f>
        <v>1053861966729582.1</v>
      </c>
    </row>
    <row r="20" spans="1:35" x14ac:dyDescent="0.25">
      <c r="A20" s="46" t="s">
        <v>265</v>
      </c>
      <c r="B20" s="44">
        <f>'Start Year Data'!D44</f>
        <v>1475922862260000</v>
      </c>
      <c r="C20">
        <f>$B20*'Time Series Scaling Factors'!C71</f>
        <v>1836857118205088.3</v>
      </c>
      <c r="D20">
        <f>$B20*'Time Series Scaling Factors'!D71</f>
        <v>1827886456100663</v>
      </c>
      <c r="E20">
        <f>$B20*'Time Series Scaling Factors'!E71</f>
        <v>2145862396791291.5</v>
      </c>
      <c r="F20">
        <f>$B20*'Time Series Scaling Factors'!F71</f>
        <v>2271180485269226.5</v>
      </c>
      <c r="G20">
        <f>$B20*'Time Series Scaling Factors'!G71</f>
        <v>2243215764197624</v>
      </c>
      <c r="H20">
        <f>$B20*'Time Series Scaling Factors'!H71</f>
        <v>2280979836716676.5</v>
      </c>
      <c r="I20">
        <f>$B20*'Time Series Scaling Factors'!I71</f>
        <v>2300958047583846.5</v>
      </c>
      <c r="J20">
        <f>$B20*'Time Series Scaling Factors'!J71</f>
        <v>2379476574884931</v>
      </c>
      <c r="K20">
        <f>$B20*'Time Series Scaling Factors'!K71</f>
        <v>2363787821941885</v>
      </c>
      <c r="L20">
        <f>$B20*'Time Series Scaling Factors'!L71</f>
        <v>2268539802881079</v>
      </c>
      <c r="M20">
        <f>$B20*'Time Series Scaling Factors'!M71</f>
        <v>2311369434397815</v>
      </c>
      <c r="N20">
        <f>$B20*'Time Series Scaling Factors'!N71</f>
        <v>2326020235460126</v>
      </c>
      <c r="O20">
        <f>$B20*'Time Series Scaling Factors'!O71</f>
        <v>2353811681818974</v>
      </c>
      <c r="P20">
        <f>$B20*'Time Series Scaling Factors'!P71</f>
        <v>2400404646222926</v>
      </c>
      <c r="Q20">
        <f>$B20*'Time Series Scaling Factors'!Q71</f>
        <v>2394182751152646.5</v>
      </c>
      <c r="R20">
        <f>$B20*'Time Series Scaling Factors'!R71</f>
        <v>2399951829718337</v>
      </c>
      <c r="S20">
        <f>$B20*'Time Series Scaling Factors'!S71</f>
        <v>2461474167607412</v>
      </c>
      <c r="T20">
        <f>$B20*'Time Series Scaling Factors'!T71</f>
        <v>2463856876664473</v>
      </c>
      <c r="U20">
        <f>$B20*'Time Series Scaling Factors'!U71</f>
        <v>2492596123584974</v>
      </c>
      <c r="V20">
        <f>$B20*'Time Series Scaling Factors'!V71</f>
        <v>2510747922042813</v>
      </c>
      <c r="W20">
        <f>$B20*'Time Series Scaling Factors'!W71</f>
        <v>2539139407826527.5</v>
      </c>
      <c r="X20">
        <f>$B20*'Time Series Scaling Factors'!X71</f>
        <v>2519752027378511</v>
      </c>
      <c r="Y20">
        <f>$B20*'Time Series Scaling Factors'!Y71</f>
        <v>2549658636944238</v>
      </c>
      <c r="Z20">
        <f>$B20*'Time Series Scaling Factors'!Z71</f>
        <v>2543650003058886.5</v>
      </c>
      <c r="AA20">
        <f>$B20*'Time Series Scaling Factors'!AA71</f>
        <v>2400259240869566</v>
      </c>
      <c r="AB20">
        <f>$B20*'Time Series Scaling Factors'!AB71</f>
        <v>2473337548045809</v>
      </c>
      <c r="AC20">
        <f>$B20*'Time Series Scaling Factors'!AC71</f>
        <v>2377270412161074.5</v>
      </c>
      <c r="AD20">
        <f>$B20*'Time Series Scaling Factors'!AD71</f>
        <v>2448339096182752.5</v>
      </c>
      <c r="AE20">
        <f>$B20*'Time Series Scaling Factors'!AE71</f>
        <v>2320458723036356.5</v>
      </c>
      <c r="AF20">
        <f>$B20*'Time Series Scaling Factors'!AF71</f>
        <v>2290924957030870</v>
      </c>
      <c r="AG20">
        <f>$B20*'Time Series Scaling Factors'!AG71</f>
        <v>2256434807213848.5</v>
      </c>
      <c r="AH20">
        <f>$B20*'Time Series Scaling Factors'!AH71</f>
        <v>2217424368474243.8</v>
      </c>
      <c r="AI20">
        <f>$B20*'Time Series Scaling Factors'!AI71</f>
        <v>2204226772747640</v>
      </c>
    </row>
    <row r="21" spans="1:35" x14ac:dyDescent="0.25">
      <c r="A21" s="46" t="s">
        <v>279</v>
      </c>
      <c r="B21" s="44">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c r="AH21">
        <f>$B21*'Time Series Scaling Factors'!AH72</f>
        <v>0</v>
      </c>
      <c r="AI21">
        <f>$B21*'Time Series Scaling Factors'!AI72</f>
        <v>0</v>
      </c>
    </row>
    <row r="22" spans="1:35" x14ac:dyDescent="0.25">
      <c r="A22" s="46" t="s">
        <v>280</v>
      </c>
      <c r="B22" s="44">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c r="AH22">
        <f>$B22*'Time Series Scaling Factors'!AH73</f>
        <v>0</v>
      </c>
      <c r="AI22">
        <f>$B22*'Time Series Scaling Factors'!AI73</f>
        <v>0</v>
      </c>
    </row>
    <row r="23" spans="1:35" x14ac:dyDescent="0.25">
      <c r="A2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pane xSplit="1" ySplit="3" topLeftCell="B4" activePane="bottomRight" state="frozen"/>
      <selection pane="topRight"/>
      <selection pane="bottomLeft"/>
      <selection pane="bottomRight"/>
    </sheetView>
  </sheetViews>
  <sheetFormatPr defaultRowHeight="15" x14ac:dyDescent="0.25"/>
  <cols>
    <col min="1" max="1" width="44" customWidth="1"/>
    <col min="2" max="2" width="12.28515625" customWidth="1"/>
    <col min="3" max="3" width="19.28515625" customWidth="1"/>
    <col min="4" max="4" width="13.140625" customWidth="1"/>
    <col min="9" max="9" width="12.28515625" customWidth="1"/>
  </cols>
  <sheetData>
    <row r="1" spans="1:12" x14ac:dyDescent="0.25">
      <c r="A1" s="1" t="s">
        <v>31</v>
      </c>
      <c r="B1" s="1" t="s">
        <v>32</v>
      </c>
      <c r="C1" s="1"/>
      <c r="D1" s="1" t="s">
        <v>33</v>
      </c>
    </row>
    <row r="2" spans="1:12" ht="16.5" customHeight="1" x14ac:dyDescent="0.25">
      <c r="B2" s="263" t="s">
        <v>34</v>
      </c>
      <c r="C2" s="263"/>
      <c r="D2" s="263"/>
      <c r="E2" s="263"/>
      <c r="F2" s="263"/>
      <c r="G2" s="263"/>
      <c r="H2" s="264" t="s">
        <v>35</v>
      </c>
      <c r="I2" s="264"/>
      <c r="J2" s="264"/>
      <c r="K2" s="264"/>
      <c r="L2" s="265" t="s">
        <v>36</v>
      </c>
    </row>
    <row r="3" spans="1:12" ht="36.75" x14ac:dyDescent="0.25">
      <c r="B3" s="9" t="s">
        <v>37</v>
      </c>
      <c r="C3" s="9" t="s">
        <v>38</v>
      </c>
      <c r="D3" s="9" t="s">
        <v>39</v>
      </c>
      <c r="E3" s="9" t="s">
        <v>40</v>
      </c>
      <c r="F3" s="9" t="s">
        <v>41</v>
      </c>
      <c r="G3" s="9" t="s">
        <v>42</v>
      </c>
      <c r="H3" s="10" t="s">
        <v>43</v>
      </c>
      <c r="I3" s="10" t="s">
        <v>44</v>
      </c>
      <c r="J3" s="10" t="s">
        <v>45</v>
      </c>
      <c r="K3" s="10" t="s">
        <v>46</v>
      </c>
      <c r="L3" s="265"/>
    </row>
    <row r="4" spans="1:12" x14ac:dyDescent="0.25">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25">
      <c r="A5" s="11" t="s">
        <v>48</v>
      </c>
      <c r="B5" s="12">
        <v>3413376</v>
      </c>
      <c r="C5" s="13" t="s">
        <v>49</v>
      </c>
      <c r="D5" s="13" t="s">
        <v>49</v>
      </c>
      <c r="E5" s="12">
        <v>2908670</v>
      </c>
      <c r="F5" s="13"/>
      <c r="G5" s="12">
        <v>60486</v>
      </c>
      <c r="H5" s="14">
        <v>-95227</v>
      </c>
      <c r="I5" s="14">
        <v>6055241</v>
      </c>
      <c r="J5" s="14">
        <v>422518</v>
      </c>
      <c r="K5" s="14">
        <v>0</v>
      </c>
      <c r="L5" s="12">
        <v>1084477</v>
      </c>
    </row>
    <row r="6" spans="1:12" x14ac:dyDescent="0.25">
      <c r="A6" s="11" t="s">
        <v>50</v>
      </c>
      <c r="B6" s="12">
        <v>1380702</v>
      </c>
      <c r="C6" s="12">
        <v>-7942</v>
      </c>
      <c r="D6" s="12">
        <v>229391</v>
      </c>
      <c r="E6" s="12">
        <v>71427</v>
      </c>
      <c r="F6" s="13"/>
      <c r="G6" s="13" t="s">
        <v>49</v>
      </c>
      <c r="H6" s="14">
        <v>-10191</v>
      </c>
      <c r="I6" s="14">
        <v>206629</v>
      </c>
      <c r="J6" s="14">
        <v>512495</v>
      </c>
      <c r="K6" s="14">
        <v>964645</v>
      </c>
      <c r="L6" s="12">
        <v>190004</v>
      </c>
    </row>
    <row r="7" spans="1:12" x14ac:dyDescent="0.25">
      <c r="A7" s="15" t="s">
        <v>51</v>
      </c>
      <c r="B7" s="12">
        <v>1380702</v>
      </c>
      <c r="C7" s="12">
        <v>-7942</v>
      </c>
      <c r="D7" s="12">
        <v>127270</v>
      </c>
      <c r="E7" s="12">
        <v>60585</v>
      </c>
      <c r="F7" s="13"/>
      <c r="G7" s="13" t="s">
        <v>49</v>
      </c>
      <c r="H7" s="14">
        <v>-6640</v>
      </c>
      <c r="I7" s="14">
        <v>206629</v>
      </c>
      <c r="J7" s="14">
        <v>512495</v>
      </c>
      <c r="K7" s="14">
        <v>848131</v>
      </c>
      <c r="L7" s="12">
        <v>184131</v>
      </c>
    </row>
    <row r="8" spans="1:12" x14ac:dyDescent="0.25">
      <c r="A8" s="16" t="s">
        <v>52</v>
      </c>
      <c r="B8" s="12">
        <v>520504</v>
      </c>
      <c r="C8" s="13" t="s">
        <v>49</v>
      </c>
      <c r="D8" s="12">
        <v>1958</v>
      </c>
      <c r="E8" s="12" t="s">
        <v>53</v>
      </c>
      <c r="F8" s="13"/>
      <c r="G8" s="13" t="s">
        <v>49</v>
      </c>
      <c r="H8" s="14">
        <v>4925</v>
      </c>
      <c r="I8" s="17"/>
      <c r="J8" s="14">
        <v>64822</v>
      </c>
      <c r="K8" s="14">
        <v>452715</v>
      </c>
      <c r="L8" s="12">
        <v>55616</v>
      </c>
    </row>
    <row r="9" spans="1:12" x14ac:dyDescent="0.25">
      <c r="A9" s="16" t="s">
        <v>54</v>
      </c>
      <c r="B9" s="12">
        <v>451133</v>
      </c>
      <c r="C9" s="13" t="s">
        <v>49</v>
      </c>
      <c r="D9" s="12">
        <v>111964</v>
      </c>
      <c r="E9" s="12">
        <v>48606</v>
      </c>
      <c r="F9" s="13"/>
      <c r="G9" s="13" t="s">
        <v>49</v>
      </c>
      <c r="H9" s="14">
        <v>-14864</v>
      </c>
      <c r="I9" s="17"/>
      <c r="J9" s="14">
        <v>333544</v>
      </c>
      <c r="K9" s="14">
        <v>293023</v>
      </c>
      <c r="L9" s="12">
        <v>62183</v>
      </c>
    </row>
    <row r="10" spans="1:12" x14ac:dyDescent="0.25">
      <c r="A10" s="16" t="s">
        <v>55</v>
      </c>
      <c r="B10" s="12">
        <v>115086</v>
      </c>
      <c r="C10" s="13" t="s">
        <v>49</v>
      </c>
      <c r="D10" s="12">
        <v>15710</v>
      </c>
      <c r="E10" s="12">
        <v>5504</v>
      </c>
      <c r="F10" s="13"/>
      <c r="G10" s="13" t="s">
        <v>49</v>
      </c>
      <c r="H10" s="14">
        <v>7939</v>
      </c>
      <c r="I10" s="14">
        <v>64779</v>
      </c>
      <c r="J10" s="14">
        <v>49568</v>
      </c>
      <c r="K10" s="14">
        <v>14014</v>
      </c>
      <c r="L10" s="12">
        <v>37821</v>
      </c>
    </row>
    <row r="11" spans="1:12" x14ac:dyDescent="0.25">
      <c r="A11" s="16" t="s">
        <v>56</v>
      </c>
      <c r="B11" s="12">
        <v>128589</v>
      </c>
      <c r="C11" s="13" t="s">
        <v>49</v>
      </c>
      <c r="D11" s="12">
        <v>-2362</v>
      </c>
      <c r="E11" s="12">
        <v>3735</v>
      </c>
      <c r="F11" s="13"/>
      <c r="G11" s="13" t="s">
        <v>49</v>
      </c>
      <c r="H11" s="14">
        <v>292</v>
      </c>
      <c r="I11" s="14">
        <v>77360</v>
      </c>
      <c r="J11" s="14">
        <v>1321</v>
      </c>
      <c r="K11" s="14">
        <v>50989</v>
      </c>
      <c r="L11" s="12">
        <v>8398</v>
      </c>
    </row>
    <row r="12" spans="1:12" x14ac:dyDescent="0.25">
      <c r="A12" s="16" t="s">
        <v>57</v>
      </c>
      <c r="B12" s="12">
        <v>165390</v>
      </c>
      <c r="C12" s="12">
        <v>-7942</v>
      </c>
      <c r="D12" s="13"/>
      <c r="E12" s="12">
        <v>2740</v>
      </c>
      <c r="F12" s="13"/>
      <c r="G12" s="13" t="s">
        <v>49</v>
      </c>
      <c r="H12" s="14">
        <v>-4932</v>
      </c>
      <c r="I12" s="14">
        <v>64490</v>
      </c>
      <c r="J12" s="14">
        <v>63240</v>
      </c>
      <c r="K12" s="14">
        <v>37390</v>
      </c>
      <c r="L12" s="12">
        <v>20113</v>
      </c>
    </row>
    <row r="13" spans="1:12" x14ac:dyDescent="0.25">
      <c r="A13" s="15" t="s">
        <v>58</v>
      </c>
      <c r="B13" s="13" t="s">
        <v>49</v>
      </c>
      <c r="C13" s="13" t="s">
        <v>49</v>
      </c>
      <c r="D13" s="12">
        <v>102121</v>
      </c>
      <c r="E13" s="12">
        <v>10842</v>
      </c>
      <c r="F13" s="13"/>
      <c r="G13" s="13" t="s">
        <v>49</v>
      </c>
      <c r="H13" s="14">
        <v>-3551</v>
      </c>
      <c r="I13" s="17" t="s">
        <v>49</v>
      </c>
      <c r="J13" s="17" t="s">
        <v>49</v>
      </c>
      <c r="K13" s="14">
        <v>116514</v>
      </c>
      <c r="L13" s="12">
        <v>5873</v>
      </c>
    </row>
    <row r="14" spans="1:12" x14ac:dyDescent="0.25">
      <c r="A14" s="16" t="s">
        <v>59</v>
      </c>
      <c r="B14" s="13" t="s">
        <v>49</v>
      </c>
      <c r="C14" s="13" t="s">
        <v>49</v>
      </c>
      <c r="D14" s="12">
        <v>270</v>
      </c>
      <c r="E14" s="12" t="s">
        <v>53</v>
      </c>
      <c r="F14" s="13"/>
      <c r="G14" s="13" t="s">
        <v>49</v>
      </c>
      <c r="H14" s="14">
        <v>0</v>
      </c>
      <c r="I14" s="17" t="s">
        <v>49</v>
      </c>
      <c r="J14" s="17" t="s">
        <v>49</v>
      </c>
      <c r="K14" s="14">
        <v>270</v>
      </c>
      <c r="L14" s="12">
        <v>0</v>
      </c>
    </row>
    <row r="15" spans="1:12" x14ac:dyDescent="0.25">
      <c r="A15" s="16" t="s">
        <v>60</v>
      </c>
      <c r="B15" s="13" t="s">
        <v>49</v>
      </c>
      <c r="C15" s="13" t="s">
        <v>49</v>
      </c>
      <c r="D15" s="12">
        <v>103962</v>
      </c>
      <c r="E15" s="12">
        <v>8409</v>
      </c>
      <c r="F15" s="13"/>
      <c r="G15" s="13" t="s">
        <v>49</v>
      </c>
      <c r="H15" s="14">
        <v>-2392</v>
      </c>
      <c r="I15" s="17" t="s">
        <v>49</v>
      </c>
      <c r="J15" s="17" t="s">
        <v>49</v>
      </c>
      <c r="K15" s="14">
        <v>114763</v>
      </c>
      <c r="L15" s="12">
        <v>4639</v>
      </c>
    </row>
    <row r="16" spans="1:12" x14ac:dyDescent="0.25">
      <c r="A16" s="16" t="s">
        <v>61</v>
      </c>
      <c r="B16" s="13" t="s">
        <v>49</v>
      </c>
      <c r="C16" s="13" t="s">
        <v>49</v>
      </c>
      <c r="D16" s="12">
        <v>-2397</v>
      </c>
      <c r="E16" s="12">
        <v>2433</v>
      </c>
      <c r="F16" s="13"/>
      <c r="G16" s="13" t="s">
        <v>49</v>
      </c>
      <c r="H16" s="14">
        <v>-1165</v>
      </c>
      <c r="I16" s="17" t="s">
        <v>49</v>
      </c>
      <c r="J16" s="17" t="s">
        <v>49</v>
      </c>
      <c r="K16" s="14">
        <v>1201</v>
      </c>
      <c r="L16" s="12">
        <v>1204</v>
      </c>
    </row>
    <row r="17" spans="1:12" x14ac:dyDescent="0.25">
      <c r="A17" s="16" t="s">
        <v>62</v>
      </c>
      <c r="B17" s="13" t="s">
        <v>49</v>
      </c>
      <c r="C17" s="13" t="s">
        <v>49</v>
      </c>
      <c r="D17" s="12">
        <v>286</v>
      </c>
      <c r="E17" s="12" t="s">
        <v>53</v>
      </c>
      <c r="F17" s="13"/>
      <c r="G17" s="13" t="s">
        <v>49</v>
      </c>
      <c r="H17" s="14">
        <v>6</v>
      </c>
      <c r="I17" s="17" t="s">
        <v>49</v>
      </c>
      <c r="J17" s="17" t="s">
        <v>49</v>
      </c>
      <c r="K17" s="14">
        <v>280</v>
      </c>
      <c r="L17" s="12">
        <v>30</v>
      </c>
    </row>
    <row r="18" spans="1:12" x14ac:dyDescent="0.25">
      <c r="A18" s="11" t="s">
        <v>63</v>
      </c>
      <c r="B18" s="13" t="s">
        <v>49</v>
      </c>
      <c r="C18" s="12">
        <v>443737</v>
      </c>
      <c r="D18" s="13" t="s">
        <v>49</v>
      </c>
      <c r="E18" s="12">
        <v>471784</v>
      </c>
      <c r="F18" s="13"/>
      <c r="G18" s="12">
        <v>19117</v>
      </c>
      <c r="H18" s="14">
        <v>8685</v>
      </c>
      <c r="I18" s="14">
        <v>741289</v>
      </c>
      <c r="J18" s="14">
        <v>171592</v>
      </c>
      <c r="K18" s="14">
        <v>13072</v>
      </c>
      <c r="L18" s="12">
        <v>328230</v>
      </c>
    </row>
    <row r="19" spans="1:12" ht="24" x14ac:dyDescent="0.25">
      <c r="A19" s="15" t="s">
        <v>64</v>
      </c>
      <c r="B19" s="13" t="s">
        <v>49</v>
      </c>
      <c r="C19" s="12">
        <v>443788</v>
      </c>
      <c r="D19" s="13" t="s">
        <v>49</v>
      </c>
      <c r="E19" s="12">
        <v>19778</v>
      </c>
      <c r="F19" s="13"/>
      <c r="G19" s="12">
        <v>36824</v>
      </c>
      <c r="H19" s="14">
        <v>577</v>
      </c>
      <c r="I19" s="14">
        <v>439078</v>
      </c>
      <c r="J19" s="14">
        <v>60735</v>
      </c>
      <c r="K19" s="14">
        <v>0</v>
      </c>
      <c r="L19" s="12">
        <v>29585</v>
      </c>
    </row>
    <row r="20" spans="1:12" x14ac:dyDescent="0.25">
      <c r="A20" s="16" t="s">
        <v>65</v>
      </c>
      <c r="B20" s="13" t="s">
        <v>49</v>
      </c>
      <c r="C20" s="13" t="s">
        <v>49</v>
      </c>
      <c r="D20" s="13" t="s">
        <v>49</v>
      </c>
      <c r="E20" s="13"/>
      <c r="F20" s="13"/>
      <c r="G20" s="12">
        <v>81091</v>
      </c>
      <c r="H20" s="17" t="s">
        <v>49</v>
      </c>
      <c r="I20" s="14">
        <v>81091</v>
      </c>
      <c r="J20" s="17"/>
      <c r="K20" s="14">
        <v>0</v>
      </c>
      <c r="L20" s="13" t="s">
        <v>49</v>
      </c>
    </row>
    <row r="21" spans="1:12" x14ac:dyDescent="0.25">
      <c r="A21" s="16" t="s">
        <v>66</v>
      </c>
      <c r="B21" s="13" t="s">
        <v>49</v>
      </c>
      <c r="C21" s="12">
        <v>26360</v>
      </c>
      <c r="D21" s="13" t="s">
        <v>49</v>
      </c>
      <c r="E21" s="12">
        <v>3835</v>
      </c>
      <c r="F21" s="13"/>
      <c r="G21" s="12">
        <v>-4811</v>
      </c>
      <c r="H21" s="14">
        <v>-31</v>
      </c>
      <c r="I21" s="14" t="s">
        <v>53</v>
      </c>
      <c r="J21" s="14">
        <v>25415</v>
      </c>
      <c r="K21" s="14">
        <v>0</v>
      </c>
      <c r="L21" s="12">
        <v>1446</v>
      </c>
    </row>
    <row r="22" spans="1:12" x14ac:dyDescent="0.25">
      <c r="A22" s="16" t="s">
        <v>67</v>
      </c>
      <c r="B22" s="13" t="s">
        <v>49</v>
      </c>
      <c r="C22" s="12">
        <v>417428</v>
      </c>
      <c r="D22" s="13" t="s">
        <v>49</v>
      </c>
      <c r="E22" s="12">
        <v>15707</v>
      </c>
      <c r="F22" s="13"/>
      <c r="G22" s="12">
        <v>-39640</v>
      </c>
      <c r="H22" s="14">
        <v>578</v>
      </c>
      <c r="I22" s="14">
        <v>357597</v>
      </c>
      <c r="J22" s="14">
        <v>35320</v>
      </c>
      <c r="K22" s="14">
        <v>0</v>
      </c>
      <c r="L22" s="12">
        <v>28092</v>
      </c>
    </row>
    <row r="23" spans="1:12" x14ac:dyDescent="0.25">
      <c r="A23" s="18" t="s">
        <v>68</v>
      </c>
      <c r="B23" s="13" t="s">
        <v>49</v>
      </c>
      <c r="C23" s="12">
        <v>379435</v>
      </c>
      <c r="D23" s="13" t="s">
        <v>49</v>
      </c>
      <c r="E23" s="12">
        <v>1824</v>
      </c>
      <c r="F23" s="13"/>
      <c r="G23" s="12">
        <v>-9859</v>
      </c>
      <c r="H23" s="14">
        <v>3285</v>
      </c>
      <c r="I23" s="14">
        <v>335023</v>
      </c>
      <c r="J23" s="14">
        <v>33092</v>
      </c>
      <c r="K23" s="14">
        <v>0</v>
      </c>
      <c r="L23" s="12">
        <v>23043</v>
      </c>
    </row>
    <row r="24" spans="1:12" x14ac:dyDescent="0.25">
      <c r="A24" s="18" t="s">
        <v>69</v>
      </c>
      <c r="B24" s="13" t="s">
        <v>49</v>
      </c>
      <c r="C24" s="12">
        <v>37993</v>
      </c>
      <c r="D24" s="13" t="s">
        <v>49</v>
      </c>
      <c r="E24" s="12">
        <v>13883</v>
      </c>
      <c r="F24" s="13"/>
      <c r="G24" s="12">
        <v>-29781</v>
      </c>
      <c r="H24" s="14">
        <v>-2707</v>
      </c>
      <c r="I24" s="14">
        <v>22574</v>
      </c>
      <c r="J24" s="14">
        <v>2228</v>
      </c>
      <c r="K24" s="14">
        <v>0</v>
      </c>
      <c r="L24" s="12">
        <v>5049</v>
      </c>
    </row>
    <row r="25" spans="1:12" x14ac:dyDescent="0.25">
      <c r="A25" s="16" t="s">
        <v>70</v>
      </c>
      <c r="B25" s="13" t="s">
        <v>49</v>
      </c>
      <c r="C25" s="13" t="s">
        <v>49</v>
      </c>
      <c r="D25" s="13" t="s">
        <v>49</v>
      </c>
      <c r="E25" s="12">
        <v>236</v>
      </c>
      <c r="F25" s="13"/>
      <c r="G25" s="12">
        <v>184</v>
      </c>
      <c r="H25" s="14">
        <v>30</v>
      </c>
      <c r="I25" s="14">
        <v>390</v>
      </c>
      <c r="J25" s="17"/>
      <c r="K25" s="14">
        <v>0</v>
      </c>
      <c r="L25" s="12">
        <v>47</v>
      </c>
    </row>
    <row r="26" spans="1:12" x14ac:dyDescent="0.25">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25">
      <c r="A27" s="15" t="s">
        <v>72</v>
      </c>
      <c r="B27" s="13" t="s">
        <v>49</v>
      </c>
      <c r="C27" s="12">
        <v>-51</v>
      </c>
      <c r="D27" s="13" t="s">
        <v>49</v>
      </c>
      <c r="E27" s="12">
        <v>220528</v>
      </c>
      <c r="F27" s="13"/>
      <c r="G27" s="12">
        <v>-17707</v>
      </c>
      <c r="H27" s="14">
        <v>2089</v>
      </c>
      <c r="I27" s="14">
        <v>172773</v>
      </c>
      <c r="J27" s="14">
        <v>27908</v>
      </c>
      <c r="K27" s="14">
        <v>0</v>
      </c>
      <c r="L27" s="12">
        <v>212293</v>
      </c>
    </row>
    <row r="28" spans="1:12" x14ac:dyDescent="0.25">
      <c r="A28" s="16" t="s">
        <v>73</v>
      </c>
      <c r="B28" s="13" t="s">
        <v>49</v>
      </c>
      <c r="C28" s="12">
        <v>-3</v>
      </c>
      <c r="D28" s="13" t="s">
        <v>49</v>
      </c>
      <c r="E28" s="12">
        <v>76948</v>
      </c>
      <c r="F28" s="13"/>
      <c r="G28" s="12">
        <v>65150</v>
      </c>
      <c r="H28" s="14">
        <v>1299</v>
      </c>
      <c r="I28" s="14">
        <v>140697</v>
      </c>
      <c r="J28" s="14">
        <v>99</v>
      </c>
      <c r="K28" s="14">
        <v>0</v>
      </c>
      <c r="L28" s="12">
        <v>53447</v>
      </c>
    </row>
    <row r="29" spans="1:12" x14ac:dyDescent="0.25">
      <c r="A29" s="16" t="s">
        <v>74</v>
      </c>
      <c r="B29" s="13" t="s">
        <v>49</v>
      </c>
      <c r="C29" s="12">
        <v>-48</v>
      </c>
      <c r="D29" s="13" t="s">
        <v>49</v>
      </c>
      <c r="E29" s="12">
        <v>143580</v>
      </c>
      <c r="F29" s="13"/>
      <c r="G29" s="12">
        <v>-82856</v>
      </c>
      <c r="H29" s="14">
        <v>790</v>
      </c>
      <c r="I29" s="14">
        <v>32076</v>
      </c>
      <c r="J29" s="14">
        <v>27810</v>
      </c>
      <c r="K29" s="14">
        <v>0</v>
      </c>
      <c r="L29" s="12">
        <v>158846</v>
      </c>
    </row>
    <row r="30" spans="1:12" x14ac:dyDescent="0.25">
      <c r="A30" s="15" t="s">
        <v>75</v>
      </c>
      <c r="B30" s="13" t="s">
        <v>49</v>
      </c>
      <c r="C30" s="13" t="s">
        <v>49</v>
      </c>
      <c r="D30" s="13" t="s">
        <v>49</v>
      </c>
      <c r="E30" s="12" t="s">
        <v>53</v>
      </c>
      <c r="F30" s="13"/>
      <c r="G30" s="13" t="s">
        <v>49</v>
      </c>
      <c r="H30" s="14">
        <v>6</v>
      </c>
      <c r="I30" s="14">
        <v>32</v>
      </c>
      <c r="J30" s="14" t="s">
        <v>53</v>
      </c>
      <c r="K30" s="14">
        <v>-38</v>
      </c>
      <c r="L30" s="12">
        <v>15</v>
      </c>
    </row>
    <row r="31" spans="1:12" x14ac:dyDescent="0.25">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25">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25">
      <c r="A33" s="16" t="s">
        <v>73</v>
      </c>
      <c r="B33" s="13" t="s">
        <v>49</v>
      </c>
      <c r="C33" s="13"/>
      <c r="D33" s="12">
        <v>1187104</v>
      </c>
      <c r="E33" s="12" t="s">
        <v>53</v>
      </c>
      <c r="F33" s="13"/>
      <c r="G33" s="12">
        <v>-59342</v>
      </c>
      <c r="H33" s="14">
        <v>-7</v>
      </c>
      <c r="I33" s="17" t="s">
        <v>49</v>
      </c>
      <c r="J33" s="14" t="s">
        <v>53</v>
      </c>
      <c r="K33" s="14">
        <v>1127769</v>
      </c>
      <c r="L33" s="12">
        <v>40</v>
      </c>
    </row>
    <row r="34" spans="1:12" x14ac:dyDescent="0.25">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25">
      <c r="A35" s="15" t="s">
        <v>78</v>
      </c>
      <c r="B35" s="13" t="s">
        <v>49</v>
      </c>
      <c r="C35" s="13" t="s">
        <v>49</v>
      </c>
      <c r="D35" s="12">
        <v>4032</v>
      </c>
      <c r="E35" s="12">
        <v>165</v>
      </c>
      <c r="F35" s="13"/>
      <c r="G35" s="13" t="s">
        <v>49</v>
      </c>
      <c r="H35" s="14">
        <v>47</v>
      </c>
      <c r="I35" s="17" t="s">
        <v>49</v>
      </c>
      <c r="J35" s="14" t="s">
        <v>53</v>
      </c>
      <c r="K35" s="14">
        <v>4150</v>
      </c>
      <c r="L35" s="12">
        <v>1041</v>
      </c>
    </row>
    <row r="36" spans="1:12" x14ac:dyDescent="0.25">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25">
      <c r="A37" s="15" t="s">
        <v>80</v>
      </c>
      <c r="B37" s="13" t="s">
        <v>49</v>
      </c>
      <c r="C37" s="13" t="s">
        <v>49</v>
      </c>
      <c r="D37" s="12">
        <v>2738</v>
      </c>
      <c r="E37" s="12">
        <v>1429</v>
      </c>
      <c r="F37" s="13"/>
      <c r="G37" s="13" t="s">
        <v>49</v>
      </c>
      <c r="H37" s="14">
        <v>10</v>
      </c>
      <c r="I37" s="17" t="s">
        <v>49</v>
      </c>
      <c r="J37" s="14">
        <v>2267</v>
      </c>
      <c r="K37" s="14">
        <v>1890</v>
      </c>
      <c r="L37" s="12">
        <v>2138</v>
      </c>
    </row>
    <row r="38" spans="1:12" x14ac:dyDescent="0.25">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25">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25">
      <c r="A40" s="16" t="s">
        <v>83</v>
      </c>
      <c r="B40" s="13" t="s">
        <v>49</v>
      </c>
      <c r="C40" s="13" t="s">
        <v>49</v>
      </c>
      <c r="D40" s="12">
        <v>42167</v>
      </c>
      <c r="E40" s="12">
        <v>759</v>
      </c>
      <c r="F40" s="13"/>
      <c r="G40" s="12" t="s">
        <v>53</v>
      </c>
      <c r="H40" s="14">
        <v>-929</v>
      </c>
      <c r="I40" s="17" t="s">
        <v>49</v>
      </c>
      <c r="J40" s="14">
        <v>41645</v>
      </c>
      <c r="K40" s="14">
        <v>2210</v>
      </c>
      <c r="L40" s="12">
        <v>7480</v>
      </c>
    </row>
    <row r="41" spans="1:12" x14ac:dyDescent="0.25">
      <c r="A41" s="16" t="s">
        <v>84</v>
      </c>
      <c r="B41" s="13" t="s">
        <v>49</v>
      </c>
      <c r="C41" s="13" t="s">
        <v>49</v>
      </c>
      <c r="D41" s="12">
        <v>78060</v>
      </c>
      <c r="E41" s="12">
        <v>17204</v>
      </c>
      <c r="F41" s="13"/>
      <c r="G41" s="13" t="s">
        <v>49</v>
      </c>
      <c r="H41" s="14">
        <v>-3272</v>
      </c>
      <c r="I41" s="17" t="s">
        <v>49</v>
      </c>
      <c r="J41" s="14">
        <v>38648</v>
      </c>
      <c r="K41" s="14">
        <v>59888</v>
      </c>
      <c r="L41" s="12">
        <v>10142</v>
      </c>
    </row>
    <row r="42" spans="1:12" x14ac:dyDescent="0.25">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25">
      <c r="A43" s="16" t="s">
        <v>86</v>
      </c>
      <c r="B43" s="13" t="s">
        <v>49</v>
      </c>
      <c r="C43" s="13" t="s">
        <v>49</v>
      </c>
      <c r="D43" s="12">
        <v>18946</v>
      </c>
      <c r="E43" s="12">
        <v>4112</v>
      </c>
      <c r="F43" s="13"/>
      <c r="G43" s="13" t="s">
        <v>49</v>
      </c>
      <c r="H43" s="14">
        <v>-2600</v>
      </c>
      <c r="I43" s="17" t="s">
        <v>49</v>
      </c>
      <c r="J43" s="17" t="s">
        <v>87</v>
      </c>
      <c r="K43" s="17" t="s">
        <v>87</v>
      </c>
      <c r="L43" s="12">
        <v>1928</v>
      </c>
    </row>
    <row r="44" spans="1:12" x14ac:dyDescent="0.25">
      <c r="A44" s="16" t="s">
        <v>88</v>
      </c>
      <c r="B44" s="13" t="s">
        <v>49</v>
      </c>
      <c r="C44" s="13" t="s">
        <v>49</v>
      </c>
      <c r="D44" s="12">
        <v>19577</v>
      </c>
      <c r="E44" s="12">
        <v>7295</v>
      </c>
      <c r="F44" s="13"/>
      <c r="G44" s="13" t="s">
        <v>49</v>
      </c>
      <c r="H44" s="14">
        <v>-1119</v>
      </c>
      <c r="I44" s="17" t="s">
        <v>49</v>
      </c>
      <c r="J44" s="17" t="s">
        <v>87</v>
      </c>
      <c r="K44" s="17" t="s">
        <v>87</v>
      </c>
      <c r="L44" s="12">
        <v>6822</v>
      </c>
    </row>
    <row r="45" spans="1:12" x14ac:dyDescent="0.25">
      <c r="A45" s="16" t="s">
        <v>89</v>
      </c>
      <c r="B45" s="13" t="s">
        <v>49</v>
      </c>
      <c r="C45" s="13" t="s">
        <v>49</v>
      </c>
      <c r="D45" s="12">
        <v>117328</v>
      </c>
      <c r="E45" s="12">
        <v>57608</v>
      </c>
      <c r="F45" s="13"/>
      <c r="G45" s="13" t="s">
        <v>49</v>
      </c>
      <c r="H45" s="14">
        <v>-8379</v>
      </c>
      <c r="I45" s="17" t="s">
        <v>49</v>
      </c>
      <c r="J45" s="17" t="s">
        <v>87</v>
      </c>
      <c r="K45" s="17" t="s">
        <v>87</v>
      </c>
      <c r="L45" s="12">
        <v>20621</v>
      </c>
    </row>
    <row r="46" spans="1:12" x14ac:dyDescent="0.25">
      <c r="A46" s="15" t="s">
        <v>90</v>
      </c>
      <c r="B46" s="13" t="s">
        <v>49</v>
      </c>
      <c r="C46" s="13" t="s">
        <v>49</v>
      </c>
      <c r="D46" s="12">
        <v>112198</v>
      </c>
      <c r="E46" s="12">
        <v>15696</v>
      </c>
      <c r="F46" s="13"/>
      <c r="G46" s="13" t="s">
        <v>49</v>
      </c>
      <c r="H46" s="14">
        <v>-357</v>
      </c>
      <c r="I46" s="17" t="s">
        <v>49</v>
      </c>
      <c r="J46" s="14" t="s">
        <v>53</v>
      </c>
      <c r="K46" s="14">
        <v>128251</v>
      </c>
      <c r="L46" s="12">
        <v>2883</v>
      </c>
    </row>
    <row r="47" spans="1:12" x14ac:dyDescent="0.25">
      <c r="A47" s="16" t="s">
        <v>91</v>
      </c>
      <c r="B47" s="13" t="s">
        <v>49</v>
      </c>
      <c r="C47" s="13" t="s">
        <v>49</v>
      </c>
      <c r="D47" s="12">
        <v>71578</v>
      </c>
      <c r="E47" s="12">
        <v>11373</v>
      </c>
      <c r="F47" s="13"/>
      <c r="G47" s="13" t="s">
        <v>49</v>
      </c>
      <c r="H47" s="14">
        <v>-162</v>
      </c>
      <c r="I47" s="17" t="s">
        <v>49</v>
      </c>
      <c r="J47" s="14" t="s">
        <v>53</v>
      </c>
      <c r="K47" s="14">
        <v>83113</v>
      </c>
      <c r="L47" s="12">
        <v>1849</v>
      </c>
    </row>
    <row r="48" spans="1:12" x14ac:dyDescent="0.25">
      <c r="A48" s="16" t="s">
        <v>92</v>
      </c>
      <c r="B48" s="13" t="s">
        <v>49</v>
      </c>
      <c r="C48" s="13" t="s">
        <v>49</v>
      </c>
      <c r="D48" s="12">
        <v>40620</v>
      </c>
      <c r="E48" s="12">
        <v>4323</v>
      </c>
      <c r="F48" s="13"/>
      <c r="G48" s="13" t="s">
        <v>49</v>
      </c>
      <c r="H48" s="14">
        <v>-195</v>
      </c>
      <c r="I48" s="17" t="s">
        <v>49</v>
      </c>
      <c r="J48" s="14" t="s">
        <v>53</v>
      </c>
      <c r="K48" s="14">
        <v>45138</v>
      </c>
      <c r="L48" s="12">
        <v>1034</v>
      </c>
    </row>
    <row r="49" spans="1:12" x14ac:dyDescent="0.25">
      <c r="A49" s="15" t="s">
        <v>93</v>
      </c>
      <c r="B49" s="13" t="s">
        <v>49</v>
      </c>
      <c r="C49" s="13" t="s">
        <v>49</v>
      </c>
      <c r="D49" s="12">
        <v>13688</v>
      </c>
      <c r="E49" s="12">
        <v>5405</v>
      </c>
      <c r="F49" s="13"/>
      <c r="G49" s="13" t="s">
        <v>49</v>
      </c>
      <c r="H49" s="14">
        <v>-26</v>
      </c>
      <c r="I49" s="17" t="s">
        <v>49</v>
      </c>
      <c r="J49" s="14" t="s">
        <v>53</v>
      </c>
      <c r="K49" s="14">
        <v>19119</v>
      </c>
      <c r="L49" s="12">
        <v>1192</v>
      </c>
    </row>
    <row r="50" spans="1:12" x14ac:dyDescent="0.25">
      <c r="A50" s="15" t="s">
        <v>94</v>
      </c>
      <c r="B50" s="13" t="s">
        <v>49</v>
      </c>
      <c r="C50" s="13" t="s">
        <v>49</v>
      </c>
      <c r="D50" s="12">
        <v>64970</v>
      </c>
      <c r="E50" s="12">
        <v>14901</v>
      </c>
      <c r="F50" s="13"/>
      <c r="G50" s="13" t="s">
        <v>49</v>
      </c>
      <c r="H50" s="14">
        <v>-347</v>
      </c>
      <c r="I50" s="17" t="s">
        <v>49</v>
      </c>
      <c r="J50" s="14">
        <v>36215</v>
      </c>
      <c r="K50" s="14">
        <v>44003</v>
      </c>
      <c r="L50" s="12">
        <v>12021</v>
      </c>
    </row>
    <row r="51" spans="1:12" x14ac:dyDescent="0.25">
      <c r="A51" s="15" t="s">
        <v>95</v>
      </c>
      <c r="B51" s="13" t="s">
        <v>49</v>
      </c>
      <c r="C51" s="13" t="s">
        <v>49</v>
      </c>
      <c r="D51" s="12">
        <v>1774</v>
      </c>
      <c r="E51" s="12">
        <v>1724</v>
      </c>
      <c r="F51" s="13"/>
      <c r="G51" s="13" t="s">
        <v>49</v>
      </c>
      <c r="H51" s="14">
        <v>184</v>
      </c>
      <c r="I51" s="17" t="s">
        <v>49</v>
      </c>
      <c r="J51" s="14">
        <v>1479</v>
      </c>
      <c r="K51" s="14">
        <v>1835</v>
      </c>
      <c r="L51" s="12">
        <v>855</v>
      </c>
    </row>
    <row r="52" spans="1:12" x14ac:dyDescent="0.25">
      <c r="A52" s="15" t="s">
        <v>96</v>
      </c>
      <c r="B52" s="13" t="s">
        <v>49</v>
      </c>
      <c r="C52" s="13" t="s">
        <v>49</v>
      </c>
      <c r="D52" s="12">
        <v>329170</v>
      </c>
      <c r="E52" s="12">
        <v>3662</v>
      </c>
      <c r="F52" s="13"/>
      <c r="G52" s="13" t="s">
        <v>49</v>
      </c>
      <c r="H52" s="14">
        <v>1536</v>
      </c>
      <c r="I52" s="17" t="s">
        <v>49</v>
      </c>
      <c r="J52" s="14">
        <v>215873</v>
      </c>
      <c r="K52" s="14">
        <v>115423</v>
      </c>
      <c r="L52" s="12">
        <v>8519</v>
      </c>
    </row>
    <row r="53" spans="1:12" x14ac:dyDescent="0.25">
      <c r="A53" s="16" t="s">
        <v>97</v>
      </c>
      <c r="B53" s="13" t="s">
        <v>49</v>
      </c>
      <c r="C53" s="13" t="s">
        <v>49</v>
      </c>
      <c r="D53" s="12">
        <v>245213</v>
      </c>
      <c r="E53" s="12">
        <v>3662</v>
      </c>
      <c r="F53" s="13"/>
      <c r="G53" s="13" t="s">
        <v>49</v>
      </c>
      <c r="H53" s="14">
        <v>1536</v>
      </c>
      <c r="I53" s="17" t="s">
        <v>49</v>
      </c>
      <c r="J53" s="14">
        <v>215873</v>
      </c>
      <c r="K53" s="14">
        <v>31466</v>
      </c>
      <c r="L53" s="12">
        <v>8519</v>
      </c>
    </row>
    <row r="54" spans="1:12" x14ac:dyDescent="0.25">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25">
      <c r="A55" s="15" t="s">
        <v>99</v>
      </c>
      <c r="B55" s="13" t="s">
        <v>49</v>
      </c>
      <c r="C55" s="13" t="s">
        <v>49</v>
      </c>
      <c r="D55" s="12">
        <v>120515</v>
      </c>
      <c r="E55" s="12">
        <v>13666</v>
      </c>
      <c r="F55" s="13"/>
      <c r="G55" s="13" t="s">
        <v>49</v>
      </c>
      <c r="H55" s="14">
        <v>-1184</v>
      </c>
      <c r="I55" s="17" t="s">
        <v>49</v>
      </c>
      <c r="J55" s="14">
        <v>7399</v>
      </c>
      <c r="K55" s="14">
        <v>127966</v>
      </c>
      <c r="L55" s="12">
        <v>21697</v>
      </c>
    </row>
    <row r="56" spans="1:12" x14ac:dyDescent="0.25">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25">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5" x14ac:dyDescent="0.25"/>
  <cols>
    <col min="2" max="2" width="18" customWidth="1"/>
    <col min="3" max="3" width="29" customWidth="1"/>
    <col min="4" max="4" width="36" customWidth="1"/>
    <col min="5" max="5" width="22" customWidth="1"/>
    <col min="6" max="6" width="29.7109375" customWidth="1"/>
  </cols>
  <sheetData>
    <row r="1" spans="1:6" x14ac:dyDescent="0.25">
      <c r="A1" s="1" t="s">
        <v>102</v>
      </c>
    </row>
    <row r="2" spans="1:6" x14ac:dyDescent="0.25">
      <c r="A2" t="s">
        <v>103</v>
      </c>
      <c r="B2" s="19" t="s">
        <v>104</v>
      </c>
      <c r="C2" s="19" t="s">
        <v>105</v>
      </c>
      <c r="D2" s="19" t="s">
        <v>106</v>
      </c>
      <c r="E2" s="19" t="s">
        <v>107</v>
      </c>
      <c r="F2" s="19" t="s">
        <v>108</v>
      </c>
    </row>
    <row r="3" spans="1:6" x14ac:dyDescent="0.25">
      <c r="A3" t="s">
        <v>109</v>
      </c>
    </row>
    <row r="4" spans="1:6" x14ac:dyDescent="0.25">
      <c r="B4">
        <v>1</v>
      </c>
      <c r="C4">
        <v>95844</v>
      </c>
      <c r="D4">
        <v>79371</v>
      </c>
      <c r="E4">
        <v>421133</v>
      </c>
      <c r="F4">
        <v>1659</v>
      </c>
    </row>
    <row r="5" spans="1:6" x14ac:dyDescent="0.25">
      <c r="B5">
        <v>2</v>
      </c>
      <c r="C5">
        <v>65410</v>
      </c>
      <c r="D5">
        <v>63962</v>
      </c>
      <c r="E5">
        <v>388199</v>
      </c>
      <c r="F5">
        <v>1748</v>
      </c>
    </row>
    <row r="6" spans="1:6" x14ac:dyDescent="0.25">
      <c r="B6">
        <v>3</v>
      </c>
      <c r="C6">
        <v>60828</v>
      </c>
      <c r="D6">
        <v>49392</v>
      </c>
      <c r="E6">
        <v>413882</v>
      </c>
      <c r="F6">
        <v>1705</v>
      </c>
    </row>
    <row r="7" spans="1:6" x14ac:dyDescent="0.25">
      <c r="B7">
        <v>4</v>
      </c>
      <c r="C7">
        <v>63815</v>
      </c>
      <c r="D7">
        <v>45622</v>
      </c>
      <c r="E7">
        <v>419029</v>
      </c>
      <c r="F7">
        <v>1660</v>
      </c>
    </row>
    <row r="8" spans="1:6" x14ac:dyDescent="0.25">
      <c r="B8">
        <v>5</v>
      </c>
      <c r="C8">
        <v>72872</v>
      </c>
      <c r="D8">
        <v>62962</v>
      </c>
      <c r="E8">
        <v>447352</v>
      </c>
      <c r="F8">
        <v>1371</v>
      </c>
    </row>
    <row r="9" spans="1:6" x14ac:dyDescent="0.25">
      <c r="B9">
        <v>6</v>
      </c>
      <c r="C9">
        <v>63971</v>
      </c>
      <c r="D9">
        <v>69622</v>
      </c>
      <c r="E9">
        <v>425459</v>
      </c>
      <c r="F9">
        <v>2299</v>
      </c>
    </row>
    <row r="10" spans="1:6" x14ac:dyDescent="0.25">
      <c r="B10">
        <v>7</v>
      </c>
      <c r="C10">
        <v>66862</v>
      </c>
      <c r="D10">
        <v>56530</v>
      </c>
      <c r="E10">
        <v>473065</v>
      </c>
      <c r="F10">
        <v>2052</v>
      </c>
    </row>
    <row r="11" spans="1:6" x14ac:dyDescent="0.25">
      <c r="B11">
        <v>8</v>
      </c>
      <c r="C11">
        <v>81078</v>
      </c>
      <c r="D11">
        <v>77052</v>
      </c>
      <c r="E11">
        <v>427549</v>
      </c>
      <c r="F11">
        <v>2080</v>
      </c>
    </row>
    <row r="12" spans="1:6" x14ac:dyDescent="0.25">
      <c r="B12">
        <v>9</v>
      </c>
      <c r="C12">
        <v>78422</v>
      </c>
      <c r="D12">
        <v>77769</v>
      </c>
      <c r="E12">
        <v>425587</v>
      </c>
      <c r="F12">
        <v>1552</v>
      </c>
    </row>
    <row r="13" spans="1:6" x14ac:dyDescent="0.25">
      <c r="B13">
        <v>10</v>
      </c>
      <c r="C13">
        <v>78390</v>
      </c>
      <c r="D13">
        <v>70137</v>
      </c>
      <c r="E13">
        <v>445045</v>
      </c>
      <c r="F13">
        <v>1484</v>
      </c>
    </row>
    <row r="14" spans="1:6" x14ac:dyDescent="0.25">
      <c r="B14">
        <v>11</v>
      </c>
      <c r="C14">
        <v>59704</v>
      </c>
      <c r="D14">
        <v>69068</v>
      </c>
      <c r="E14">
        <v>470151</v>
      </c>
      <c r="F14">
        <v>992</v>
      </c>
    </row>
    <row r="15" spans="1:6" x14ac:dyDescent="0.25">
      <c r="B15">
        <v>12</v>
      </c>
      <c r="C15">
        <v>58607</v>
      </c>
      <c r="D15">
        <v>58819</v>
      </c>
      <c r="E15">
        <v>509468</v>
      </c>
      <c r="F15">
        <v>1208</v>
      </c>
    </row>
    <row r="17" spans="1:3" x14ac:dyDescent="0.25">
      <c r="A17" s="1" t="s">
        <v>110</v>
      </c>
    </row>
    <row r="18" spans="1:3" x14ac:dyDescent="0.25">
      <c r="A18" t="s">
        <v>104</v>
      </c>
      <c r="B18" s="19" t="s">
        <v>111</v>
      </c>
      <c r="C18" s="19" t="s">
        <v>112</v>
      </c>
    </row>
    <row r="19" spans="1:3" x14ac:dyDescent="0.25">
      <c r="A19">
        <v>1</v>
      </c>
      <c r="B19">
        <v>318480</v>
      </c>
      <c r="C19">
        <v>151.07</v>
      </c>
    </row>
    <row r="20" spans="1:3" x14ac:dyDescent="0.25">
      <c r="A20">
        <v>2</v>
      </c>
      <c r="B20">
        <v>432018</v>
      </c>
      <c r="C20">
        <v>145.75</v>
      </c>
    </row>
    <row r="21" spans="1:3" x14ac:dyDescent="0.25">
      <c r="A21">
        <v>3</v>
      </c>
      <c r="B21">
        <v>459937</v>
      </c>
      <c r="C21">
        <v>148.58000000000001</v>
      </c>
    </row>
    <row r="22" spans="1:3" x14ac:dyDescent="0.25">
      <c r="A22">
        <v>4</v>
      </c>
      <c r="B22">
        <v>317594</v>
      </c>
      <c r="C22">
        <v>155.75</v>
      </c>
    </row>
    <row r="23" spans="1:3" x14ac:dyDescent="0.25">
      <c r="A23">
        <v>5</v>
      </c>
      <c r="B23">
        <v>417765</v>
      </c>
      <c r="C23">
        <v>148.33000000000001</v>
      </c>
    </row>
    <row r="24" spans="1:3" x14ac:dyDescent="0.25">
      <c r="A24">
        <v>6</v>
      </c>
      <c r="B24">
        <v>538584</v>
      </c>
      <c r="C24">
        <v>147.9</v>
      </c>
    </row>
    <row r="25" spans="1:3" x14ac:dyDescent="0.25">
      <c r="A25">
        <v>7</v>
      </c>
      <c r="B25">
        <v>257482</v>
      </c>
      <c r="C25">
        <v>166.17</v>
      </c>
    </row>
    <row r="26" spans="1:3" x14ac:dyDescent="0.25">
      <c r="A26">
        <v>8</v>
      </c>
      <c r="B26">
        <v>391653</v>
      </c>
      <c r="C26">
        <v>149.41999999999999</v>
      </c>
    </row>
    <row r="27" spans="1:3" x14ac:dyDescent="0.25">
      <c r="A27">
        <v>9</v>
      </c>
      <c r="B27">
        <v>457496</v>
      </c>
      <c r="C27">
        <v>153.16</v>
      </c>
    </row>
    <row r="28" spans="1:3" x14ac:dyDescent="0.25">
      <c r="A28">
        <v>10</v>
      </c>
      <c r="B28">
        <v>400054</v>
      </c>
      <c r="C28">
        <v>129.94</v>
      </c>
    </row>
    <row r="29" spans="1:3" x14ac:dyDescent="0.25">
      <c r="A29">
        <v>11</v>
      </c>
      <c r="B29">
        <v>340954</v>
      </c>
      <c r="C29">
        <v>144.91999999999999</v>
      </c>
    </row>
    <row r="30" spans="1:3" x14ac:dyDescent="0.25">
      <c r="A30">
        <v>12</v>
      </c>
      <c r="B30">
        <v>495630</v>
      </c>
      <c r="C30">
        <v>144.99</v>
      </c>
    </row>
    <row r="32" spans="1:3" x14ac:dyDescent="0.25">
      <c r="A32" s="1" t="s">
        <v>113</v>
      </c>
    </row>
    <row r="33" spans="1:4" x14ac:dyDescent="0.25">
      <c r="A33" s="6">
        <f>SUM(C4:E15)</f>
        <v>6892028</v>
      </c>
      <c r="B33" t="s">
        <v>114</v>
      </c>
    </row>
    <row r="35" spans="1:4" x14ac:dyDescent="0.25">
      <c r="A35" s="1" t="s">
        <v>115</v>
      </c>
    </row>
    <row r="36" spans="1:4" x14ac:dyDescent="0.25">
      <c r="A36" s="6">
        <f>SUM(B19:B30)</f>
        <v>4827647</v>
      </c>
      <c r="B36" t="s">
        <v>114</v>
      </c>
    </row>
    <row r="38" spans="1:4" x14ac:dyDescent="0.25">
      <c r="A38" t="s">
        <v>116</v>
      </c>
    </row>
    <row r="39" spans="1:4" x14ac:dyDescent="0.25">
      <c r="A39" t="s">
        <v>117</v>
      </c>
    </row>
    <row r="40" spans="1:4" x14ac:dyDescent="0.25">
      <c r="A40" t="s">
        <v>118</v>
      </c>
    </row>
    <row r="41" spans="1:4" x14ac:dyDescent="0.25">
      <c r="A41" t="s">
        <v>119</v>
      </c>
    </row>
    <row r="43" spans="1:4" x14ac:dyDescent="0.25">
      <c r="B43" s="19" t="s">
        <v>40</v>
      </c>
      <c r="C43" s="19" t="s">
        <v>45</v>
      </c>
      <c r="D43" t="s">
        <v>120</v>
      </c>
    </row>
    <row r="44" spans="1:4" x14ac:dyDescent="0.25">
      <c r="A44">
        <v>2015</v>
      </c>
      <c r="B44">
        <v>207171527</v>
      </c>
      <c r="C44">
        <v>4668774792</v>
      </c>
      <c r="D44" t="s">
        <v>121</v>
      </c>
    </row>
    <row r="46" spans="1:4" x14ac:dyDescent="0.25">
      <c r="A46" s="1" t="s">
        <v>122</v>
      </c>
    </row>
    <row r="47" spans="1:4" x14ac:dyDescent="0.25">
      <c r="A47">
        <f>B44/C44</f>
        <v>4.4373853147723213E-2</v>
      </c>
    </row>
    <row r="49" spans="1:2" x14ac:dyDescent="0.25">
      <c r="A49" s="1" t="s">
        <v>123</v>
      </c>
    </row>
    <row r="50" spans="1:2" x14ac:dyDescent="0.25">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22" t="s">
        <v>124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133</v>
      </c>
      <c r="B10" s="26" t="s">
        <v>134</v>
      </c>
    </row>
    <row r="11" spans="1:37" ht="15" customHeight="1" x14ac:dyDescent="0.2">
      <c r="B11" s="22" t="s">
        <v>135</v>
      </c>
    </row>
    <row r="12" spans="1:37" ht="15" customHeight="1" x14ac:dyDescent="0.2">
      <c r="B12" s="22"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23" t="s">
        <v>138</v>
      </c>
      <c r="C13" s="23">
        <v>2017</v>
      </c>
      <c r="D13" s="23">
        <v>2018</v>
      </c>
      <c r="E13" s="23">
        <v>2019</v>
      </c>
      <c r="F13" s="23">
        <v>2020</v>
      </c>
      <c r="G13" s="23">
        <v>2021</v>
      </c>
      <c r="H13" s="23">
        <v>2022</v>
      </c>
      <c r="I13" s="23">
        <v>2023</v>
      </c>
      <c r="J13" s="23">
        <v>2024</v>
      </c>
      <c r="K13" s="23">
        <v>2025</v>
      </c>
      <c r="L13" s="23">
        <v>2026</v>
      </c>
      <c r="M13" s="23">
        <v>2027</v>
      </c>
      <c r="N13" s="23">
        <v>2028</v>
      </c>
      <c r="O13" s="23">
        <v>2029</v>
      </c>
      <c r="P13" s="23">
        <v>2030</v>
      </c>
      <c r="Q13" s="23">
        <v>2031</v>
      </c>
      <c r="R13" s="23">
        <v>2032</v>
      </c>
      <c r="S13" s="23">
        <v>2033</v>
      </c>
      <c r="T13" s="23">
        <v>2034</v>
      </c>
      <c r="U13" s="23">
        <v>2035</v>
      </c>
      <c r="V13" s="23">
        <v>2036</v>
      </c>
      <c r="W13" s="23">
        <v>2037</v>
      </c>
      <c r="X13" s="23">
        <v>2038</v>
      </c>
      <c r="Y13" s="23">
        <v>2039</v>
      </c>
      <c r="Z13" s="23">
        <v>2040</v>
      </c>
      <c r="AA13" s="23">
        <v>2041</v>
      </c>
      <c r="AB13" s="23">
        <v>2042</v>
      </c>
      <c r="AC13" s="23">
        <v>2043</v>
      </c>
      <c r="AD13" s="23">
        <v>2044</v>
      </c>
      <c r="AE13" s="23">
        <v>2045</v>
      </c>
      <c r="AF13" s="23">
        <v>2046</v>
      </c>
      <c r="AG13" s="23">
        <v>2047</v>
      </c>
      <c r="AH13" s="23">
        <v>2048</v>
      </c>
      <c r="AI13" s="23">
        <v>2049</v>
      </c>
      <c r="AJ13" s="23">
        <v>2050</v>
      </c>
      <c r="AK13" s="23">
        <v>2050</v>
      </c>
    </row>
    <row r="14" spans="1:37" ht="15" customHeight="1" thickTop="1" x14ac:dyDescent="0.2"/>
    <row r="15" spans="1:37" ht="15" customHeight="1" x14ac:dyDescent="0.2">
      <c r="B15" s="28" t="s">
        <v>139</v>
      </c>
    </row>
    <row r="16" spans="1:37" ht="15" customHeight="1" x14ac:dyDescent="0.25">
      <c r="A16" s="25" t="s">
        <v>140</v>
      </c>
      <c r="B16" s="29" t="s">
        <v>141</v>
      </c>
      <c r="C16" s="30">
        <v>19.541615</v>
      </c>
      <c r="D16" s="30">
        <v>22.420023</v>
      </c>
      <c r="E16" s="30">
        <v>24.943438</v>
      </c>
      <c r="F16" s="30">
        <v>27.234870999999998</v>
      </c>
      <c r="G16" s="30">
        <v>28.426102</v>
      </c>
      <c r="H16" s="30">
        <v>29.095585</v>
      </c>
      <c r="I16" s="30">
        <v>28.96369</v>
      </c>
      <c r="J16" s="30">
        <v>29.14106</v>
      </c>
      <c r="K16" s="30">
        <v>29.305251999999999</v>
      </c>
      <c r="L16" s="30">
        <v>29.883849999999999</v>
      </c>
      <c r="M16" s="30">
        <v>30.136161999999999</v>
      </c>
      <c r="N16" s="30">
        <v>29.934774000000001</v>
      </c>
      <c r="O16" s="30">
        <v>29.920411999999999</v>
      </c>
      <c r="P16" s="30">
        <v>30.012841999999999</v>
      </c>
      <c r="Q16" s="30">
        <v>30.163609999999998</v>
      </c>
      <c r="R16" s="30">
        <v>30.115290000000002</v>
      </c>
      <c r="S16" s="30">
        <v>30.058277</v>
      </c>
      <c r="T16" s="30">
        <v>29.953714000000002</v>
      </c>
      <c r="U16" s="30">
        <v>29.734873</v>
      </c>
      <c r="V16" s="30">
        <v>29.61364</v>
      </c>
      <c r="W16" s="30">
        <v>29.421838999999999</v>
      </c>
      <c r="X16" s="30">
        <v>29.352488000000001</v>
      </c>
      <c r="Y16" s="30">
        <v>29.287157000000001</v>
      </c>
      <c r="Z16" s="30">
        <v>29.184992000000001</v>
      </c>
      <c r="AA16" s="30">
        <v>28.953019999999999</v>
      </c>
      <c r="AB16" s="30">
        <v>28.618238000000002</v>
      </c>
      <c r="AC16" s="30">
        <v>28.07037</v>
      </c>
      <c r="AD16" s="30">
        <v>27.594366000000001</v>
      </c>
      <c r="AE16" s="30">
        <v>27.031331999999999</v>
      </c>
      <c r="AF16" s="30">
        <v>26.581499000000001</v>
      </c>
      <c r="AG16" s="30">
        <v>26.159669999999998</v>
      </c>
      <c r="AH16" s="30">
        <v>25.650777999999999</v>
      </c>
      <c r="AI16" s="30">
        <v>25.034803</v>
      </c>
      <c r="AJ16" s="30">
        <v>24.573550999999998</v>
      </c>
      <c r="AK16" s="31">
        <v>2.8700000000000002E-3</v>
      </c>
    </row>
    <row r="17" spans="1:37" ht="15" customHeight="1" x14ac:dyDescent="0.25">
      <c r="A17" s="25" t="s">
        <v>142</v>
      </c>
      <c r="B17" s="29" t="s">
        <v>143</v>
      </c>
      <c r="C17" s="30">
        <v>5.0392929999999998</v>
      </c>
      <c r="D17" s="30">
        <v>5.8582390000000002</v>
      </c>
      <c r="E17" s="30">
        <v>6.5377929999999997</v>
      </c>
      <c r="F17" s="30">
        <v>6.923654</v>
      </c>
      <c r="G17" s="30">
        <v>7.209225</v>
      </c>
      <c r="H17" s="30">
        <v>7.3064679999999997</v>
      </c>
      <c r="I17" s="30">
        <v>7.379486</v>
      </c>
      <c r="J17" s="30">
        <v>7.4934510000000003</v>
      </c>
      <c r="K17" s="30">
        <v>7.5835080000000001</v>
      </c>
      <c r="L17" s="30">
        <v>7.8331109999999997</v>
      </c>
      <c r="M17" s="30">
        <v>7.9473339999999997</v>
      </c>
      <c r="N17" s="30">
        <v>7.9553050000000001</v>
      </c>
      <c r="O17" s="30">
        <v>8.0139270000000007</v>
      </c>
      <c r="P17" s="30">
        <v>8.0103139999999993</v>
      </c>
      <c r="Q17" s="30">
        <v>8.0838009999999993</v>
      </c>
      <c r="R17" s="30">
        <v>8.0316109999999998</v>
      </c>
      <c r="S17" s="30">
        <v>8.0708990000000007</v>
      </c>
      <c r="T17" s="30">
        <v>8.0798459999999999</v>
      </c>
      <c r="U17" s="30">
        <v>8.0767980000000001</v>
      </c>
      <c r="V17" s="30">
        <v>8.0538039999999995</v>
      </c>
      <c r="W17" s="30">
        <v>8.0605989999999998</v>
      </c>
      <c r="X17" s="30">
        <v>8.0821480000000001</v>
      </c>
      <c r="Y17" s="30">
        <v>8.0672230000000003</v>
      </c>
      <c r="Z17" s="30">
        <v>8.0500089999999993</v>
      </c>
      <c r="AA17" s="30">
        <v>8.0509679999999992</v>
      </c>
      <c r="AB17" s="30">
        <v>7.9902800000000003</v>
      </c>
      <c r="AC17" s="30">
        <v>7.9423849999999998</v>
      </c>
      <c r="AD17" s="30">
        <v>7.9136309999999996</v>
      </c>
      <c r="AE17" s="30">
        <v>7.8661219999999998</v>
      </c>
      <c r="AF17" s="30">
        <v>7.8498020000000004</v>
      </c>
      <c r="AG17" s="30">
        <v>7.782877</v>
      </c>
      <c r="AH17" s="30">
        <v>7.7419770000000003</v>
      </c>
      <c r="AI17" s="30">
        <v>7.6704160000000003</v>
      </c>
      <c r="AJ17" s="30">
        <v>7.648981</v>
      </c>
      <c r="AK17" s="31">
        <v>8.3700000000000007E-3</v>
      </c>
    </row>
    <row r="18" spans="1:37" ht="15" customHeight="1" x14ac:dyDescent="0.25">
      <c r="A18" s="25" t="s">
        <v>144</v>
      </c>
      <c r="B18" s="29" t="s">
        <v>145</v>
      </c>
      <c r="C18" s="30">
        <v>28.178221000000001</v>
      </c>
      <c r="D18" s="30">
        <v>30.556920999999999</v>
      </c>
      <c r="E18" s="30">
        <v>33.449390000000001</v>
      </c>
      <c r="F18" s="30">
        <v>34.793362000000002</v>
      </c>
      <c r="G18" s="30">
        <v>35.366219000000001</v>
      </c>
      <c r="H18" s="30">
        <v>35.890900000000002</v>
      </c>
      <c r="I18" s="30">
        <v>36.570670999999997</v>
      </c>
      <c r="J18" s="30">
        <v>37.205696000000003</v>
      </c>
      <c r="K18" s="30">
        <v>37.975025000000002</v>
      </c>
      <c r="L18" s="30">
        <v>38.741104</v>
      </c>
      <c r="M18" s="30">
        <v>39.223514999999999</v>
      </c>
      <c r="N18" s="30">
        <v>39.680008000000001</v>
      </c>
      <c r="O18" s="30">
        <v>39.830466999999999</v>
      </c>
      <c r="P18" s="30">
        <v>39.918148000000002</v>
      </c>
      <c r="Q18" s="30">
        <v>40.189841999999999</v>
      </c>
      <c r="R18" s="30">
        <v>40.527808999999998</v>
      </c>
      <c r="S18" s="30">
        <v>40.613135999999997</v>
      </c>
      <c r="T18" s="30">
        <v>40.856696999999997</v>
      </c>
      <c r="U18" s="30">
        <v>41.048679</v>
      </c>
      <c r="V18" s="30">
        <v>41.29813</v>
      </c>
      <c r="W18" s="30">
        <v>41.539059000000002</v>
      </c>
      <c r="X18" s="30">
        <v>41.764575999999998</v>
      </c>
      <c r="Y18" s="30">
        <v>41.933880000000002</v>
      </c>
      <c r="Z18" s="30">
        <v>42.222794</v>
      </c>
      <c r="AA18" s="30">
        <v>42.449916999999999</v>
      </c>
      <c r="AB18" s="30">
        <v>42.731876</v>
      </c>
      <c r="AC18" s="30">
        <v>42.909514999999999</v>
      </c>
      <c r="AD18" s="30">
        <v>43.318232999999999</v>
      </c>
      <c r="AE18" s="30">
        <v>43.650737999999997</v>
      </c>
      <c r="AF18" s="30">
        <v>43.901997000000001</v>
      </c>
      <c r="AG18" s="30">
        <v>44.134117000000003</v>
      </c>
      <c r="AH18" s="30">
        <v>44.502547999999997</v>
      </c>
      <c r="AI18" s="30">
        <v>44.694149000000003</v>
      </c>
      <c r="AJ18" s="30">
        <v>45.013454000000003</v>
      </c>
      <c r="AK18" s="31">
        <v>1.2179000000000001E-2</v>
      </c>
    </row>
    <row r="19" spans="1:37" ht="15" customHeight="1" x14ac:dyDescent="0.25">
      <c r="A19" s="25" t="s">
        <v>146</v>
      </c>
      <c r="B19" s="29" t="s">
        <v>147</v>
      </c>
      <c r="C19" s="30">
        <v>15.900172</v>
      </c>
      <c r="D19" s="30">
        <v>15.691789999999999</v>
      </c>
      <c r="E19" s="30">
        <v>15.072668</v>
      </c>
      <c r="F19" s="30">
        <v>14.299564</v>
      </c>
      <c r="G19" s="30">
        <v>13.574759</v>
      </c>
      <c r="H19" s="30">
        <v>13.532781</v>
      </c>
      <c r="I19" s="30">
        <v>13.497337</v>
      </c>
      <c r="J19" s="30">
        <v>13.651735</v>
      </c>
      <c r="K19" s="30">
        <v>13.568947</v>
      </c>
      <c r="L19" s="30">
        <v>13.486689</v>
      </c>
      <c r="M19" s="30">
        <v>13.333907999999999</v>
      </c>
      <c r="N19" s="30">
        <v>13.07442</v>
      </c>
      <c r="O19" s="30">
        <v>13.349971999999999</v>
      </c>
      <c r="P19" s="30">
        <v>13.286784000000001</v>
      </c>
      <c r="Q19" s="30">
        <v>13.082178000000001</v>
      </c>
      <c r="R19" s="30">
        <v>12.806699</v>
      </c>
      <c r="S19" s="30">
        <v>12.780619</v>
      </c>
      <c r="T19" s="30">
        <v>12.462419000000001</v>
      </c>
      <c r="U19" s="30">
        <v>12.459557999999999</v>
      </c>
      <c r="V19" s="30">
        <v>12.492782</v>
      </c>
      <c r="W19" s="30">
        <v>12.437695</v>
      </c>
      <c r="X19" s="30">
        <v>12.443433000000001</v>
      </c>
      <c r="Y19" s="30">
        <v>12.433068</v>
      </c>
      <c r="Z19" s="30">
        <v>12.401733</v>
      </c>
      <c r="AA19" s="30">
        <v>12.365484</v>
      </c>
      <c r="AB19" s="30">
        <v>12.302883</v>
      </c>
      <c r="AC19" s="30">
        <v>12.215769</v>
      </c>
      <c r="AD19" s="30">
        <v>12.21744</v>
      </c>
      <c r="AE19" s="30">
        <v>12.300397</v>
      </c>
      <c r="AF19" s="30">
        <v>12.16431</v>
      </c>
      <c r="AG19" s="30">
        <v>12.086715999999999</v>
      </c>
      <c r="AH19" s="30">
        <v>12.109116</v>
      </c>
      <c r="AI19" s="30">
        <v>12.112144000000001</v>
      </c>
      <c r="AJ19" s="30">
        <v>12.121796</v>
      </c>
      <c r="AK19" s="31">
        <v>-8.0339999999999995E-3</v>
      </c>
    </row>
    <row r="20" spans="1:37" ht="15" customHeight="1" x14ac:dyDescent="0.25">
      <c r="A20" s="25" t="s">
        <v>148</v>
      </c>
      <c r="B20" s="29" t="s">
        <v>149</v>
      </c>
      <c r="C20" s="30">
        <v>8.4205839999999998</v>
      </c>
      <c r="D20" s="30">
        <v>8.4588239999999999</v>
      </c>
      <c r="E20" s="30">
        <v>8.3409700000000004</v>
      </c>
      <c r="F20" s="30">
        <v>8.2132140000000007</v>
      </c>
      <c r="G20" s="30">
        <v>7.9730749999999997</v>
      </c>
      <c r="H20" s="30">
        <v>7.5687300000000004</v>
      </c>
      <c r="I20" s="30">
        <v>7.2866119999999999</v>
      </c>
      <c r="J20" s="30">
        <v>7.3045549999999997</v>
      </c>
      <c r="K20" s="30">
        <v>7.033811</v>
      </c>
      <c r="L20" s="30">
        <v>6.9392820000000004</v>
      </c>
      <c r="M20" s="30">
        <v>6.9392820000000004</v>
      </c>
      <c r="N20" s="30">
        <v>6.9392820000000004</v>
      </c>
      <c r="O20" s="30">
        <v>6.9414049999999996</v>
      </c>
      <c r="P20" s="30">
        <v>6.945532</v>
      </c>
      <c r="Q20" s="30">
        <v>6.9517179999999996</v>
      </c>
      <c r="R20" s="30">
        <v>6.8420629999999996</v>
      </c>
      <c r="S20" s="30">
        <v>6.8523709999999998</v>
      </c>
      <c r="T20" s="30">
        <v>6.8626800000000001</v>
      </c>
      <c r="U20" s="30">
        <v>6.8729889999999996</v>
      </c>
      <c r="V20" s="30">
        <v>6.8832979999999999</v>
      </c>
      <c r="W20" s="30">
        <v>6.8936060000000001</v>
      </c>
      <c r="X20" s="30">
        <v>6.9039140000000003</v>
      </c>
      <c r="Y20" s="30">
        <v>6.9142229999999998</v>
      </c>
      <c r="Z20" s="30">
        <v>6.924531</v>
      </c>
      <c r="AA20" s="30">
        <v>6.9348400000000003</v>
      </c>
      <c r="AB20" s="30">
        <v>6.9451510000000001</v>
      </c>
      <c r="AC20" s="30">
        <v>6.9554559999999999</v>
      </c>
      <c r="AD20" s="30">
        <v>6.9657650000000002</v>
      </c>
      <c r="AE20" s="30">
        <v>6.9760759999999999</v>
      </c>
      <c r="AF20" s="30">
        <v>6.986383</v>
      </c>
      <c r="AG20" s="30">
        <v>6.9966920000000004</v>
      </c>
      <c r="AH20" s="30">
        <v>7.0070009999999998</v>
      </c>
      <c r="AI20" s="30">
        <v>7.0173110000000003</v>
      </c>
      <c r="AJ20" s="30">
        <v>7.0273320000000004</v>
      </c>
      <c r="AK20" s="31">
        <v>-5.777E-3</v>
      </c>
    </row>
    <row r="21" spans="1:37" ht="15" customHeight="1" x14ac:dyDescent="0.25">
      <c r="A21" s="25" t="s">
        <v>150</v>
      </c>
      <c r="B21" s="29" t="s">
        <v>151</v>
      </c>
      <c r="C21" s="30">
        <v>2.7576529999999999</v>
      </c>
      <c r="D21" s="30">
        <v>2.6110009999999999</v>
      </c>
      <c r="E21" s="30">
        <v>2.532883</v>
      </c>
      <c r="F21" s="30">
        <v>2.6623250000000001</v>
      </c>
      <c r="G21" s="30">
        <v>2.776697</v>
      </c>
      <c r="H21" s="30">
        <v>2.7322570000000002</v>
      </c>
      <c r="I21" s="30">
        <v>2.6978270000000002</v>
      </c>
      <c r="J21" s="30">
        <v>2.6666919999999998</v>
      </c>
      <c r="K21" s="30">
        <v>2.6519379999999999</v>
      </c>
      <c r="L21" s="30">
        <v>2.6249319999999998</v>
      </c>
      <c r="M21" s="30">
        <v>2.603545</v>
      </c>
      <c r="N21" s="30">
        <v>2.5850379999999999</v>
      </c>
      <c r="O21" s="30">
        <v>2.5691310000000001</v>
      </c>
      <c r="P21" s="30">
        <v>2.562516</v>
      </c>
      <c r="Q21" s="30">
        <v>2.5418769999999999</v>
      </c>
      <c r="R21" s="30">
        <v>2.5245060000000001</v>
      </c>
      <c r="S21" s="30">
        <v>2.5082520000000001</v>
      </c>
      <c r="T21" s="30">
        <v>2.500372</v>
      </c>
      <c r="U21" s="30">
        <v>2.4892599999999998</v>
      </c>
      <c r="V21" s="30">
        <v>2.4749850000000002</v>
      </c>
      <c r="W21" s="30">
        <v>2.4644720000000002</v>
      </c>
      <c r="X21" s="30">
        <v>2.4683060000000001</v>
      </c>
      <c r="Y21" s="30">
        <v>2.4653200000000002</v>
      </c>
      <c r="Z21" s="30">
        <v>2.4598049999999998</v>
      </c>
      <c r="AA21" s="30">
        <v>2.4571339999999999</v>
      </c>
      <c r="AB21" s="30">
        <v>2.4510740000000002</v>
      </c>
      <c r="AC21" s="30">
        <v>2.4435410000000002</v>
      </c>
      <c r="AD21" s="30">
        <v>2.4382730000000001</v>
      </c>
      <c r="AE21" s="30">
        <v>2.434482</v>
      </c>
      <c r="AF21" s="30">
        <v>2.4305810000000001</v>
      </c>
      <c r="AG21" s="30">
        <v>2.425087</v>
      </c>
      <c r="AH21" s="30">
        <v>2.4264549999999998</v>
      </c>
      <c r="AI21" s="30">
        <v>2.4218449999999998</v>
      </c>
      <c r="AJ21" s="30">
        <v>2.4228580000000002</v>
      </c>
      <c r="AK21" s="31">
        <v>-2.3340000000000001E-3</v>
      </c>
    </row>
    <row r="22" spans="1:37" ht="15" customHeight="1" x14ac:dyDescent="0.25">
      <c r="A22" s="25" t="s">
        <v>152</v>
      </c>
      <c r="B22" s="29" t="s">
        <v>153</v>
      </c>
      <c r="C22" s="30">
        <v>4.5675230000000004</v>
      </c>
      <c r="D22" s="30">
        <v>4.686445</v>
      </c>
      <c r="E22" s="30">
        <v>4.7024509999999999</v>
      </c>
      <c r="F22" s="30">
        <v>4.6321149999999998</v>
      </c>
      <c r="G22" s="30">
        <v>4.6669830000000001</v>
      </c>
      <c r="H22" s="30">
        <v>4.6904659999999998</v>
      </c>
      <c r="I22" s="30">
        <v>4.7188090000000003</v>
      </c>
      <c r="J22" s="30">
        <v>4.7537739999999999</v>
      </c>
      <c r="K22" s="30">
        <v>4.78864</v>
      </c>
      <c r="L22" s="30">
        <v>4.8157509999999997</v>
      </c>
      <c r="M22" s="30">
        <v>4.8342780000000003</v>
      </c>
      <c r="N22" s="30">
        <v>4.8599160000000001</v>
      </c>
      <c r="O22" s="30">
        <v>4.8876949999999999</v>
      </c>
      <c r="P22" s="30">
        <v>4.8995309999999996</v>
      </c>
      <c r="Q22" s="30">
        <v>4.8957949999999997</v>
      </c>
      <c r="R22" s="30">
        <v>4.9104910000000004</v>
      </c>
      <c r="S22" s="30">
        <v>4.9341689999999998</v>
      </c>
      <c r="T22" s="30">
        <v>4.962529</v>
      </c>
      <c r="U22" s="30">
        <v>4.9964909999999998</v>
      </c>
      <c r="V22" s="30">
        <v>5.0362239999999998</v>
      </c>
      <c r="W22" s="30">
        <v>5.0598650000000003</v>
      </c>
      <c r="X22" s="30">
        <v>5.0869419999999996</v>
      </c>
      <c r="Y22" s="30">
        <v>5.1074849999999996</v>
      </c>
      <c r="Z22" s="30">
        <v>5.128457</v>
      </c>
      <c r="AA22" s="30">
        <v>5.1517970000000002</v>
      </c>
      <c r="AB22" s="30">
        <v>5.168749</v>
      </c>
      <c r="AC22" s="30">
        <v>5.1835870000000002</v>
      </c>
      <c r="AD22" s="30">
        <v>5.2090490000000003</v>
      </c>
      <c r="AE22" s="30">
        <v>5.2381659999999997</v>
      </c>
      <c r="AF22" s="30">
        <v>5.2676590000000001</v>
      </c>
      <c r="AG22" s="30">
        <v>5.3027829999999998</v>
      </c>
      <c r="AH22" s="30">
        <v>5.3278790000000003</v>
      </c>
      <c r="AI22" s="30">
        <v>5.3542589999999999</v>
      </c>
      <c r="AJ22" s="30">
        <v>5.3826929999999997</v>
      </c>
      <c r="AK22" s="31">
        <v>4.3379999999999998E-3</v>
      </c>
    </row>
    <row r="23" spans="1:37" ht="15" customHeight="1" x14ac:dyDescent="0.25">
      <c r="A23" s="25" t="s">
        <v>154</v>
      </c>
      <c r="B23" s="29" t="s">
        <v>155</v>
      </c>
      <c r="C23" s="30">
        <v>3.4246240000000001</v>
      </c>
      <c r="D23" s="30">
        <v>3.7644570000000002</v>
      </c>
      <c r="E23" s="30">
        <v>3.9605160000000001</v>
      </c>
      <c r="F23" s="30">
        <v>4.3540770000000002</v>
      </c>
      <c r="G23" s="30">
        <v>4.7650670000000002</v>
      </c>
      <c r="H23" s="30">
        <v>4.9969130000000002</v>
      </c>
      <c r="I23" s="30">
        <v>5.2097519999999999</v>
      </c>
      <c r="J23" s="30">
        <v>5.2906630000000003</v>
      </c>
      <c r="K23" s="30">
        <v>5.3661070000000004</v>
      </c>
      <c r="L23" s="30">
        <v>5.4040280000000003</v>
      </c>
      <c r="M23" s="30">
        <v>5.4638140000000002</v>
      </c>
      <c r="N23" s="30">
        <v>5.5325870000000004</v>
      </c>
      <c r="O23" s="30">
        <v>5.6697480000000002</v>
      </c>
      <c r="P23" s="30">
        <v>5.7549549999999998</v>
      </c>
      <c r="Q23" s="30">
        <v>5.8686550000000004</v>
      </c>
      <c r="R23" s="30">
        <v>5.8990140000000002</v>
      </c>
      <c r="S23" s="30">
        <v>5.9398439999999999</v>
      </c>
      <c r="T23" s="30">
        <v>6.054894</v>
      </c>
      <c r="U23" s="30">
        <v>6.1828209999999997</v>
      </c>
      <c r="V23" s="30">
        <v>6.3752360000000001</v>
      </c>
      <c r="W23" s="30">
        <v>6.5578529999999997</v>
      </c>
      <c r="X23" s="30">
        <v>6.7634100000000004</v>
      </c>
      <c r="Y23" s="30">
        <v>6.986389</v>
      </c>
      <c r="Z23" s="30">
        <v>7.0460919999999998</v>
      </c>
      <c r="AA23" s="30">
        <v>7.2432619999999996</v>
      </c>
      <c r="AB23" s="30">
        <v>7.3045559999999998</v>
      </c>
      <c r="AC23" s="30">
        <v>7.5015840000000003</v>
      </c>
      <c r="AD23" s="30">
        <v>7.5858850000000002</v>
      </c>
      <c r="AE23" s="30">
        <v>7.6687019999999997</v>
      </c>
      <c r="AF23" s="30">
        <v>7.9104429999999999</v>
      </c>
      <c r="AG23" s="30">
        <v>8.1845619999999997</v>
      </c>
      <c r="AH23" s="30">
        <v>8.3174880000000009</v>
      </c>
      <c r="AI23" s="30">
        <v>8.5733859999999993</v>
      </c>
      <c r="AJ23" s="30">
        <v>8.7683</v>
      </c>
      <c r="AK23" s="31">
        <v>2.6775E-2</v>
      </c>
    </row>
    <row r="24" spans="1:37" ht="15" customHeight="1" x14ac:dyDescent="0.25">
      <c r="A24" s="25" t="s">
        <v>156</v>
      </c>
      <c r="B24" s="29" t="s">
        <v>157</v>
      </c>
      <c r="C24" s="30">
        <v>1.5259940000000001</v>
      </c>
      <c r="D24" s="30">
        <v>1.129046</v>
      </c>
      <c r="E24" s="30">
        <v>0.74073699999999998</v>
      </c>
      <c r="F24" s="30">
        <v>0.83703300000000003</v>
      </c>
      <c r="G24" s="30">
        <v>0.83504599999999995</v>
      </c>
      <c r="H24" s="30">
        <v>0.86382599999999998</v>
      </c>
      <c r="I24" s="30">
        <v>0.95579599999999998</v>
      </c>
      <c r="J24" s="30">
        <v>0.98044799999999999</v>
      </c>
      <c r="K24" s="30">
        <v>0.91494900000000001</v>
      </c>
      <c r="L24" s="30">
        <v>0.76197099999999995</v>
      </c>
      <c r="M24" s="30">
        <v>0.72730899999999998</v>
      </c>
      <c r="N24" s="30">
        <v>0.75151100000000004</v>
      </c>
      <c r="O24" s="30">
        <v>0.71954399999999996</v>
      </c>
      <c r="P24" s="30">
        <v>0.72250599999999998</v>
      </c>
      <c r="Q24" s="30">
        <v>0.71520799999999995</v>
      </c>
      <c r="R24" s="30">
        <v>0.71191899999999997</v>
      </c>
      <c r="S24" s="30">
        <v>0.69798000000000004</v>
      </c>
      <c r="T24" s="30">
        <v>0.71972899999999995</v>
      </c>
      <c r="U24" s="30">
        <v>0.72032600000000002</v>
      </c>
      <c r="V24" s="30">
        <v>0.71115899999999999</v>
      </c>
      <c r="W24" s="30">
        <v>0.73226400000000003</v>
      </c>
      <c r="X24" s="30">
        <v>0.73765400000000003</v>
      </c>
      <c r="Y24" s="30">
        <v>0.73797100000000004</v>
      </c>
      <c r="Z24" s="30">
        <v>0.74255700000000002</v>
      </c>
      <c r="AA24" s="30">
        <v>0.74783599999999995</v>
      </c>
      <c r="AB24" s="30">
        <v>0.73116300000000001</v>
      </c>
      <c r="AC24" s="30">
        <v>0.74830399999999997</v>
      </c>
      <c r="AD24" s="30">
        <v>0.75259600000000004</v>
      </c>
      <c r="AE24" s="30">
        <v>0.77895000000000003</v>
      </c>
      <c r="AF24" s="30">
        <v>0.77427900000000005</v>
      </c>
      <c r="AG24" s="30">
        <v>0.77711200000000002</v>
      </c>
      <c r="AH24" s="30">
        <v>0.77976500000000004</v>
      </c>
      <c r="AI24" s="30">
        <v>0.785609</v>
      </c>
      <c r="AJ24" s="30">
        <v>0.78484200000000004</v>
      </c>
      <c r="AK24" s="31">
        <v>-1.1299999999999999E-2</v>
      </c>
    </row>
    <row r="25" spans="1:37" ht="15" customHeight="1" x14ac:dyDescent="0.2">
      <c r="A25" s="25" t="s">
        <v>158</v>
      </c>
      <c r="B25" s="28" t="s">
        <v>159</v>
      </c>
      <c r="C25" s="32">
        <v>89.355675000000005</v>
      </c>
      <c r="D25" s="32">
        <v>95.176743000000002</v>
      </c>
      <c r="E25" s="32">
        <v>100.28085299999999</v>
      </c>
      <c r="F25" s="32">
        <v>103.95021800000001</v>
      </c>
      <c r="G25" s="32">
        <v>105.59317</v>
      </c>
      <c r="H25" s="32">
        <v>106.677925</v>
      </c>
      <c r="I25" s="32">
        <v>107.279984</v>
      </c>
      <c r="J25" s="32">
        <v>108.48807499999999</v>
      </c>
      <c r="K25" s="32">
        <v>109.188171</v>
      </c>
      <c r="L25" s="32">
        <v>110.490723</v>
      </c>
      <c r="M25" s="32">
        <v>111.20914500000001</v>
      </c>
      <c r="N25" s="32">
        <v>111.312836</v>
      </c>
      <c r="O25" s="32">
        <v>111.902298</v>
      </c>
      <c r="P25" s="32">
        <v>112.113113</v>
      </c>
      <c r="Q25" s="32">
        <v>112.49269099999999</v>
      </c>
      <c r="R25" s="32">
        <v>112.36940800000001</v>
      </c>
      <c r="S25" s="32">
        <v>112.455544</v>
      </c>
      <c r="T25" s="32">
        <v>112.452873</v>
      </c>
      <c r="U25" s="32">
        <v>112.581802</v>
      </c>
      <c r="V25" s="32">
        <v>112.939262</v>
      </c>
      <c r="W25" s="32">
        <v>113.167259</v>
      </c>
      <c r="X25" s="32">
        <v>113.602875</v>
      </c>
      <c r="Y25" s="32">
        <v>113.932709</v>
      </c>
      <c r="Z25" s="32">
        <v>114.160965</v>
      </c>
      <c r="AA25" s="32">
        <v>114.35425600000001</v>
      </c>
      <c r="AB25" s="32">
        <v>114.243973</v>
      </c>
      <c r="AC25" s="32">
        <v>113.970512</v>
      </c>
      <c r="AD25" s="32">
        <v>113.995239</v>
      </c>
      <c r="AE25" s="32">
        <v>113.944962</v>
      </c>
      <c r="AF25" s="32">
        <v>113.866951</v>
      </c>
      <c r="AG25" s="32">
        <v>113.849609</v>
      </c>
      <c r="AH25" s="32">
        <v>113.863007</v>
      </c>
      <c r="AI25" s="32">
        <v>113.66392500000001</v>
      </c>
      <c r="AJ25" s="32">
        <v>113.74380499999999</v>
      </c>
      <c r="AK25" s="33">
        <v>5.5849999999999997E-3</v>
      </c>
    </row>
    <row r="27" spans="1:37" ht="15" customHeight="1" x14ac:dyDescent="0.2">
      <c r="B27" s="28" t="s">
        <v>40</v>
      </c>
    </row>
    <row r="28" spans="1:37" ht="15" customHeight="1" x14ac:dyDescent="0.25">
      <c r="A28" s="25" t="s">
        <v>160</v>
      </c>
      <c r="B28" s="29" t="s">
        <v>161</v>
      </c>
      <c r="C28" s="30">
        <v>17.597546000000001</v>
      </c>
      <c r="D28" s="30">
        <v>17.322244999999999</v>
      </c>
      <c r="E28" s="30">
        <v>15.686208000000001</v>
      </c>
      <c r="F28" s="30">
        <v>14.391584999999999</v>
      </c>
      <c r="G28" s="30">
        <v>13.736548000000001</v>
      </c>
      <c r="H28" s="30">
        <v>12.555712</v>
      </c>
      <c r="I28" s="30">
        <v>12.7334</v>
      </c>
      <c r="J28" s="30">
        <v>12.145704</v>
      </c>
      <c r="K28" s="30">
        <v>12.427913999999999</v>
      </c>
      <c r="L28" s="30">
        <v>11.622156</v>
      </c>
      <c r="M28" s="30">
        <v>10.040508000000001</v>
      </c>
      <c r="N28" s="30">
        <v>10.754873</v>
      </c>
      <c r="O28" s="30">
        <v>10.702994</v>
      </c>
      <c r="P28" s="30">
        <v>10.707834999999999</v>
      </c>
      <c r="Q28" s="30">
        <v>10.75764</v>
      </c>
      <c r="R28" s="30">
        <v>10.699859</v>
      </c>
      <c r="S28" s="30">
        <v>10.563777999999999</v>
      </c>
      <c r="T28" s="30">
        <v>11.242691000000001</v>
      </c>
      <c r="U28" s="30">
        <v>11.492668999999999</v>
      </c>
      <c r="V28" s="30">
        <v>11.650881999999999</v>
      </c>
      <c r="W28" s="30">
        <v>12.242133000000001</v>
      </c>
      <c r="X28" s="30">
        <v>12.591239</v>
      </c>
      <c r="Y28" s="30">
        <v>12.523001000000001</v>
      </c>
      <c r="Z28" s="30">
        <v>12.90451</v>
      </c>
      <c r="AA28" s="30">
        <v>13.143815999999999</v>
      </c>
      <c r="AB28" s="30">
        <v>12.433774</v>
      </c>
      <c r="AC28" s="30">
        <v>13.747014</v>
      </c>
      <c r="AD28" s="30">
        <v>13.508012000000001</v>
      </c>
      <c r="AE28" s="30">
        <v>14.840528000000001</v>
      </c>
      <c r="AF28" s="30">
        <v>14.470508000000001</v>
      </c>
      <c r="AG28" s="30">
        <v>14.872374000000001</v>
      </c>
      <c r="AH28" s="30">
        <v>15.343517</v>
      </c>
      <c r="AI28" s="30">
        <v>15.753627</v>
      </c>
      <c r="AJ28" s="30">
        <v>16.289605999999999</v>
      </c>
      <c r="AK28" s="31">
        <v>-1.9189999999999999E-3</v>
      </c>
    </row>
    <row r="29" spans="1:37" ht="15" customHeight="1" x14ac:dyDescent="0.25">
      <c r="A29" s="25" t="s">
        <v>162</v>
      </c>
      <c r="B29" s="29" t="s">
        <v>163</v>
      </c>
      <c r="C29" s="30">
        <v>4.4332570000000002</v>
      </c>
      <c r="D29" s="30">
        <v>5.068613</v>
      </c>
      <c r="E29" s="30">
        <v>4.8694550000000003</v>
      </c>
      <c r="F29" s="30">
        <v>4.6404810000000003</v>
      </c>
      <c r="G29" s="30">
        <v>4.8100849999999999</v>
      </c>
      <c r="H29" s="30">
        <v>4.7613510000000003</v>
      </c>
      <c r="I29" s="30">
        <v>4.5999920000000003</v>
      </c>
      <c r="J29" s="30">
        <v>4.6612150000000003</v>
      </c>
      <c r="K29" s="30">
        <v>4.5384419999999999</v>
      </c>
      <c r="L29" s="30">
        <v>4.2620399999999998</v>
      </c>
      <c r="M29" s="30">
        <v>4.3987889999999998</v>
      </c>
      <c r="N29" s="30">
        <v>4.1367900000000004</v>
      </c>
      <c r="O29" s="30">
        <v>4.1071530000000003</v>
      </c>
      <c r="P29" s="30">
        <v>4.046576</v>
      </c>
      <c r="Q29" s="30">
        <v>4.051399</v>
      </c>
      <c r="R29" s="30">
        <v>4.0581870000000002</v>
      </c>
      <c r="S29" s="30">
        <v>4.0688639999999996</v>
      </c>
      <c r="T29" s="30">
        <v>3.9438080000000002</v>
      </c>
      <c r="U29" s="30">
        <v>3.8511860000000002</v>
      </c>
      <c r="V29" s="30">
        <v>3.997862</v>
      </c>
      <c r="W29" s="30">
        <v>3.8789159999999998</v>
      </c>
      <c r="X29" s="30">
        <v>3.8949530000000001</v>
      </c>
      <c r="Y29" s="30">
        <v>3.9398439999999999</v>
      </c>
      <c r="Z29" s="30">
        <v>3.9694379999999998</v>
      </c>
      <c r="AA29" s="30">
        <v>4.0171739999999998</v>
      </c>
      <c r="AB29" s="30">
        <v>4.010027</v>
      </c>
      <c r="AC29" s="30">
        <v>4.051094</v>
      </c>
      <c r="AD29" s="30">
        <v>4.1632959999999999</v>
      </c>
      <c r="AE29" s="30">
        <v>4.214124</v>
      </c>
      <c r="AF29" s="30">
        <v>4.1992440000000002</v>
      </c>
      <c r="AG29" s="30">
        <v>4.2757050000000003</v>
      </c>
      <c r="AH29" s="30">
        <v>4.3319530000000004</v>
      </c>
      <c r="AI29" s="30">
        <v>4.4332349999999998</v>
      </c>
      <c r="AJ29" s="30">
        <v>4.4889599999999996</v>
      </c>
      <c r="AK29" s="31">
        <v>-3.7880000000000001E-3</v>
      </c>
    </row>
    <row r="30" spans="1:37" ht="15" customHeight="1" x14ac:dyDescent="0.25">
      <c r="A30" s="25" t="s">
        <v>164</v>
      </c>
      <c r="B30" s="29" t="s">
        <v>165</v>
      </c>
      <c r="C30" s="30">
        <v>3.107542</v>
      </c>
      <c r="D30" s="30">
        <v>2.9923999999999999</v>
      </c>
      <c r="E30" s="30">
        <v>2.72485</v>
      </c>
      <c r="F30" s="30">
        <v>2.7066159999999999</v>
      </c>
      <c r="G30" s="30">
        <v>2.7396349999999998</v>
      </c>
      <c r="H30" s="30">
        <v>2.7587899999999999</v>
      </c>
      <c r="I30" s="30">
        <v>2.8257340000000002</v>
      </c>
      <c r="J30" s="30">
        <v>2.833672</v>
      </c>
      <c r="K30" s="30">
        <v>2.8870779999999998</v>
      </c>
      <c r="L30" s="30">
        <v>2.8357009999999998</v>
      </c>
      <c r="M30" s="30">
        <v>2.777444</v>
      </c>
      <c r="N30" s="30">
        <v>2.7990249999999999</v>
      </c>
      <c r="O30" s="30">
        <v>2.740129</v>
      </c>
      <c r="P30" s="30">
        <v>2.7221199999999999</v>
      </c>
      <c r="Q30" s="30">
        <v>2.7036850000000001</v>
      </c>
      <c r="R30" s="30">
        <v>2.7629250000000001</v>
      </c>
      <c r="S30" s="30">
        <v>2.7267610000000002</v>
      </c>
      <c r="T30" s="30">
        <v>2.6689600000000002</v>
      </c>
      <c r="U30" s="30">
        <v>2.6495570000000002</v>
      </c>
      <c r="V30" s="30">
        <v>2.598074</v>
      </c>
      <c r="W30" s="30">
        <v>2.5413950000000001</v>
      </c>
      <c r="X30" s="30">
        <v>2.4957349999999998</v>
      </c>
      <c r="Y30" s="30">
        <v>2.462221</v>
      </c>
      <c r="Z30" s="30">
        <v>2.4494479999999998</v>
      </c>
      <c r="AA30" s="30">
        <v>2.3902950000000001</v>
      </c>
      <c r="AB30" s="30">
        <v>2.3552300000000002</v>
      </c>
      <c r="AC30" s="30">
        <v>2.3271269999999999</v>
      </c>
      <c r="AD30" s="30">
        <v>2.233412</v>
      </c>
      <c r="AE30" s="30">
        <v>2.1867670000000001</v>
      </c>
      <c r="AF30" s="30">
        <v>2.1051169999999999</v>
      </c>
      <c r="AG30" s="30">
        <v>2.0342280000000001</v>
      </c>
      <c r="AH30" s="30">
        <v>1.974367</v>
      </c>
      <c r="AI30" s="30">
        <v>1.9202030000000001</v>
      </c>
      <c r="AJ30" s="30">
        <v>1.812929</v>
      </c>
      <c r="AK30" s="31">
        <v>-1.5538E-2</v>
      </c>
    </row>
    <row r="31" spans="1:37" ht="15" customHeight="1" x14ac:dyDescent="0.25">
      <c r="A31" s="25" t="s">
        <v>166</v>
      </c>
      <c r="B31" s="29" t="s">
        <v>167</v>
      </c>
      <c r="C31" s="30">
        <v>0.335644</v>
      </c>
      <c r="D31" s="30">
        <v>0.34121000000000001</v>
      </c>
      <c r="E31" s="30">
        <v>0.35064800000000002</v>
      </c>
      <c r="F31" s="30">
        <v>0.349435</v>
      </c>
      <c r="G31" s="30">
        <v>0.31547900000000001</v>
      </c>
      <c r="H31" s="30">
        <v>0.28324700000000003</v>
      </c>
      <c r="I31" s="30">
        <v>0.26867600000000003</v>
      </c>
      <c r="J31" s="30">
        <v>0.255299</v>
      </c>
      <c r="K31" s="30">
        <v>0.247303</v>
      </c>
      <c r="L31" s="30">
        <v>0.238652</v>
      </c>
      <c r="M31" s="30">
        <v>0.24047299999999999</v>
      </c>
      <c r="N31" s="30">
        <v>0.24979199999999999</v>
      </c>
      <c r="O31" s="30">
        <v>0.24682699999999999</v>
      </c>
      <c r="P31" s="30">
        <v>0.24785599999999999</v>
      </c>
      <c r="Q31" s="30">
        <v>0.24007000000000001</v>
      </c>
      <c r="R31" s="30">
        <v>0.24576899999999999</v>
      </c>
      <c r="S31" s="30">
        <v>0.24599499999999999</v>
      </c>
      <c r="T31" s="30">
        <v>0.25320900000000002</v>
      </c>
      <c r="U31" s="30">
        <v>0.24703600000000001</v>
      </c>
      <c r="V31" s="30">
        <v>0.247276</v>
      </c>
      <c r="W31" s="30">
        <v>0.247665</v>
      </c>
      <c r="X31" s="30">
        <v>0.24839900000000001</v>
      </c>
      <c r="Y31" s="30">
        <v>0.24945400000000001</v>
      </c>
      <c r="Z31" s="30">
        <v>0.25161499999999998</v>
      </c>
      <c r="AA31" s="30">
        <v>0.249332</v>
      </c>
      <c r="AB31" s="30">
        <v>0.24699299999999999</v>
      </c>
      <c r="AC31" s="30">
        <v>0.244729</v>
      </c>
      <c r="AD31" s="30">
        <v>0.24238100000000001</v>
      </c>
      <c r="AE31" s="30">
        <v>0.241143</v>
      </c>
      <c r="AF31" s="30">
        <v>0.23858599999999999</v>
      </c>
      <c r="AG31" s="30">
        <v>0.23676</v>
      </c>
      <c r="AH31" s="30">
        <v>0.235212</v>
      </c>
      <c r="AI31" s="30">
        <v>0.23433100000000001</v>
      </c>
      <c r="AJ31" s="30">
        <v>0.233486</v>
      </c>
      <c r="AK31" s="31">
        <v>-1.1786E-2</v>
      </c>
    </row>
    <row r="32" spans="1:37" ht="15" customHeight="1" x14ac:dyDescent="0.2">
      <c r="A32" s="25" t="s">
        <v>168</v>
      </c>
      <c r="B32" s="28" t="s">
        <v>159</v>
      </c>
      <c r="C32" s="32">
        <v>25.473987999999999</v>
      </c>
      <c r="D32" s="32">
        <v>25.724468000000002</v>
      </c>
      <c r="E32" s="32">
        <v>23.631159</v>
      </c>
      <c r="F32" s="32">
        <v>22.088115999999999</v>
      </c>
      <c r="G32" s="32">
        <v>21.601748000000001</v>
      </c>
      <c r="H32" s="32">
        <v>20.359100000000002</v>
      </c>
      <c r="I32" s="32">
        <v>20.427803000000001</v>
      </c>
      <c r="J32" s="32">
        <v>19.895889</v>
      </c>
      <c r="K32" s="32">
        <v>20.100735</v>
      </c>
      <c r="L32" s="32">
        <v>18.958548</v>
      </c>
      <c r="M32" s="32">
        <v>17.457214</v>
      </c>
      <c r="N32" s="32">
        <v>17.940480999999998</v>
      </c>
      <c r="O32" s="32">
        <v>17.797104000000001</v>
      </c>
      <c r="P32" s="32">
        <v>17.724388000000001</v>
      </c>
      <c r="Q32" s="32">
        <v>17.752791999999999</v>
      </c>
      <c r="R32" s="32">
        <v>17.766739000000001</v>
      </c>
      <c r="S32" s="32">
        <v>17.605398000000001</v>
      </c>
      <c r="T32" s="32">
        <v>18.108668999999999</v>
      </c>
      <c r="U32" s="32">
        <v>18.240448000000001</v>
      </c>
      <c r="V32" s="32">
        <v>18.494095000000002</v>
      </c>
      <c r="W32" s="32">
        <v>18.910108999999999</v>
      </c>
      <c r="X32" s="32">
        <v>19.230326000000002</v>
      </c>
      <c r="Y32" s="32">
        <v>19.174520000000001</v>
      </c>
      <c r="Z32" s="32">
        <v>19.575012000000001</v>
      </c>
      <c r="AA32" s="32">
        <v>19.800616999999999</v>
      </c>
      <c r="AB32" s="32">
        <v>19.046023999999999</v>
      </c>
      <c r="AC32" s="32">
        <v>20.369965000000001</v>
      </c>
      <c r="AD32" s="32">
        <v>20.147099999999998</v>
      </c>
      <c r="AE32" s="32">
        <v>21.482558999999998</v>
      </c>
      <c r="AF32" s="32">
        <v>21.013453999999999</v>
      </c>
      <c r="AG32" s="32">
        <v>21.419065</v>
      </c>
      <c r="AH32" s="32">
        <v>21.88505</v>
      </c>
      <c r="AI32" s="32">
        <v>22.341394000000001</v>
      </c>
      <c r="AJ32" s="32">
        <v>22.824981999999999</v>
      </c>
      <c r="AK32" s="33">
        <v>-3.7299999999999998E-3</v>
      </c>
    </row>
    <row r="34" spans="1:37" ht="15" customHeight="1" x14ac:dyDescent="0.2">
      <c r="B34" s="28" t="s">
        <v>45</v>
      </c>
    </row>
    <row r="35" spans="1:37" ht="15" customHeight="1" x14ac:dyDescent="0.25">
      <c r="A35" s="25" t="s">
        <v>169</v>
      </c>
      <c r="B35" s="29" t="s">
        <v>170</v>
      </c>
      <c r="C35" s="30">
        <v>12.180483000000001</v>
      </c>
      <c r="D35" s="30">
        <v>15.159198</v>
      </c>
      <c r="E35" s="30">
        <v>15.085165</v>
      </c>
      <c r="F35" s="30">
        <v>17.709354000000001</v>
      </c>
      <c r="G35" s="30">
        <v>18.743577999999999</v>
      </c>
      <c r="H35" s="30">
        <v>18.512791</v>
      </c>
      <c r="I35" s="30">
        <v>18.824449999999999</v>
      </c>
      <c r="J35" s="30">
        <v>18.989325999999998</v>
      </c>
      <c r="K35" s="30">
        <v>19.637322999999999</v>
      </c>
      <c r="L35" s="30">
        <v>19.507847000000002</v>
      </c>
      <c r="M35" s="30">
        <v>18.721785000000001</v>
      </c>
      <c r="N35" s="30">
        <v>19.075248999999999</v>
      </c>
      <c r="O35" s="30">
        <v>19.196159000000002</v>
      </c>
      <c r="P35" s="30">
        <v>19.425515999999998</v>
      </c>
      <c r="Q35" s="30">
        <v>19.810037999999999</v>
      </c>
      <c r="R35" s="30">
        <v>19.758690000000001</v>
      </c>
      <c r="S35" s="30">
        <v>19.806301000000001</v>
      </c>
      <c r="T35" s="30">
        <v>20.314032000000001</v>
      </c>
      <c r="U35" s="30">
        <v>20.333696</v>
      </c>
      <c r="V35" s="30">
        <v>20.570875000000001</v>
      </c>
      <c r="W35" s="30">
        <v>20.720677999999999</v>
      </c>
      <c r="X35" s="30">
        <v>20.954986999999999</v>
      </c>
      <c r="Y35" s="30">
        <v>20.794986999999999</v>
      </c>
      <c r="Z35" s="30">
        <v>21.041799999999999</v>
      </c>
      <c r="AA35" s="30">
        <v>20.992211999999999</v>
      </c>
      <c r="AB35" s="30">
        <v>19.808838000000002</v>
      </c>
      <c r="AC35" s="30">
        <v>20.411937999999999</v>
      </c>
      <c r="AD35" s="30">
        <v>19.619116000000002</v>
      </c>
      <c r="AE35" s="30">
        <v>20.205631</v>
      </c>
      <c r="AF35" s="30">
        <v>19.150261</v>
      </c>
      <c r="AG35" s="30">
        <v>18.906524999999998</v>
      </c>
      <c r="AH35" s="30">
        <v>18.621884999999999</v>
      </c>
      <c r="AI35" s="30">
        <v>18.299939999999999</v>
      </c>
      <c r="AJ35" s="30">
        <v>18.191023000000001</v>
      </c>
      <c r="AK35" s="31">
        <v>5.7140000000000003E-3</v>
      </c>
    </row>
    <row r="36" spans="1:37" ht="15" customHeight="1" x14ac:dyDescent="0.25">
      <c r="A36" s="25" t="s">
        <v>171</v>
      </c>
      <c r="B36" s="29" t="s">
        <v>165</v>
      </c>
      <c r="C36" s="30">
        <v>3.1944560000000002</v>
      </c>
      <c r="D36" s="30">
        <v>3.719814</v>
      </c>
      <c r="E36" s="30">
        <v>5.1849049999999997</v>
      </c>
      <c r="F36" s="30">
        <v>5.9446750000000002</v>
      </c>
      <c r="G36" s="30">
        <v>6.2597529999999999</v>
      </c>
      <c r="H36" s="30">
        <v>6.5217049999999999</v>
      </c>
      <c r="I36" s="30">
        <v>7.0866499999999997</v>
      </c>
      <c r="J36" s="30">
        <v>7.6415610000000003</v>
      </c>
      <c r="K36" s="30">
        <v>8.1409889999999994</v>
      </c>
      <c r="L36" s="30">
        <v>8.5168379999999999</v>
      </c>
      <c r="M36" s="30">
        <v>8.7502700000000004</v>
      </c>
      <c r="N36" s="30">
        <v>8.9835390000000004</v>
      </c>
      <c r="O36" s="30">
        <v>9.1464300000000005</v>
      </c>
      <c r="P36" s="30">
        <v>9.2279359999999997</v>
      </c>
      <c r="Q36" s="30">
        <v>9.2549159999999997</v>
      </c>
      <c r="R36" s="30">
        <v>9.2813180000000006</v>
      </c>
      <c r="S36" s="30">
        <v>9.2832000000000008</v>
      </c>
      <c r="T36" s="30">
        <v>9.3355160000000001</v>
      </c>
      <c r="U36" s="30">
        <v>9.3657850000000007</v>
      </c>
      <c r="V36" s="30">
        <v>9.4578190000000006</v>
      </c>
      <c r="W36" s="30">
        <v>9.4967579999999998</v>
      </c>
      <c r="X36" s="30">
        <v>9.5351520000000001</v>
      </c>
      <c r="Y36" s="30">
        <v>9.579523</v>
      </c>
      <c r="Z36" s="30">
        <v>9.6456370000000007</v>
      </c>
      <c r="AA36" s="30">
        <v>9.6702589999999997</v>
      </c>
      <c r="AB36" s="30">
        <v>9.7156649999999996</v>
      </c>
      <c r="AC36" s="30">
        <v>9.7582579999999997</v>
      </c>
      <c r="AD36" s="30">
        <v>9.8694240000000004</v>
      </c>
      <c r="AE36" s="30">
        <v>9.8894570000000002</v>
      </c>
      <c r="AF36" s="30">
        <v>9.956156</v>
      </c>
      <c r="AG36" s="30">
        <v>10.020769</v>
      </c>
      <c r="AH36" s="30">
        <v>10.09263</v>
      </c>
      <c r="AI36" s="30">
        <v>10.106496999999999</v>
      </c>
      <c r="AJ36" s="30">
        <v>10.127119</v>
      </c>
      <c r="AK36" s="31">
        <v>3.1793000000000002E-2</v>
      </c>
    </row>
    <row r="37" spans="1:37" ht="15" customHeight="1" x14ac:dyDescent="0.25">
      <c r="A37" s="25" t="s">
        <v>172</v>
      </c>
      <c r="B37" s="29" t="s">
        <v>173</v>
      </c>
      <c r="C37" s="30">
        <v>2.5419999999999998</v>
      </c>
      <c r="D37" s="30">
        <v>2.6141209999999999</v>
      </c>
      <c r="E37" s="30">
        <v>2.5730970000000002</v>
      </c>
      <c r="F37" s="30">
        <v>2.4758079999999998</v>
      </c>
      <c r="G37" s="30">
        <v>2.1269019999999998</v>
      </c>
      <c r="H37" s="30">
        <v>2.1703359999999998</v>
      </c>
      <c r="I37" s="30">
        <v>2.1269019999999998</v>
      </c>
      <c r="J37" s="30">
        <v>2.1703359999999998</v>
      </c>
      <c r="K37" s="30">
        <v>2.1269019999999998</v>
      </c>
      <c r="L37" s="30">
        <v>2.1703359999999998</v>
      </c>
      <c r="M37" s="30">
        <v>2.1269019999999998</v>
      </c>
      <c r="N37" s="30">
        <v>1.9150050000000001</v>
      </c>
      <c r="O37" s="30">
        <v>2.0061710000000001</v>
      </c>
      <c r="P37" s="30">
        <v>1.906876</v>
      </c>
      <c r="Q37" s="30">
        <v>1.867057</v>
      </c>
      <c r="R37" s="30">
        <v>1.9066080000000001</v>
      </c>
      <c r="S37" s="30">
        <v>1.882072</v>
      </c>
      <c r="T37" s="30">
        <v>1.695878</v>
      </c>
      <c r="U37" s="30">
        <v>1.7152510000000001</v>
      </c>
      <c r="V37" s="30">
        <v>1.753241</v>
      </c>
      <c r="W37" s="30">
        <v>1.7730049999999999</v>
      </c>
      <c r="X37" s="30">
        <v>1.793971</v>
      </c>
      <c r="Y37" s="30">
        <v>1.801634</v>
      </c>
      <c r="Z37" s="30">
        <v>1.7660070000000001</v>
      </c>
      <c r="AA37" s="30">
        <v>1.7928599999999999</v>
      </c>
      <c r="AB37" s="30">
        <v>1.756688</v>
      </c>
      <c r="AC37" s="30">
        <v>1.7102440000000001</v>
      </c>
      <c r="AD37" s="30">
        <v>1.6986209999999999</v>
      </c>
      <c r="AE37" s="30">
        <v>1.743868</v>
      </c>
      <c r="AF37" s="30">
        <v>1.6301859999999999</v>
      </c>
      <c r="AG37" s="30">
        <v>1.541012</v>
      </c>
      <c r="AH37" s="30">
        <v>1.541012</v>
      </c>
      <c r="AI37" s="30">
        <v>1.541012</v>
      </c>
      <c r="AJ37" s="30">
        <v>1.541012</v>
      </c>
      <c r="AK37" s="31">
        <v>-1.6379999999999999E-2</v>
      </c>
    </row>
    <row r="38" spans="1:37" ht="15" customHeight="1" x14ac:dyDescent="0.2">
      <c r="A38" s="25" t="s">
        <v>174</v>
      </c>
      <c r="B38" s="28" t="s">
        <v>159</v>
      </c>
      <c r="C38" s="32">
        <v>17.916938999999999</v>
      </c>
      <c r="D38" s="32">
        <v>21.493131999999999</v>
      </c>
      <c r="E38" s="32">
        <v>22.843166</v>
      </c>
      <c r="F38" s="32">
        <v>26.129836999999998</v>
      </c>
      <c r="G38" s="32">
        <v>27.130231999999999</v>
      </c>
      <c r="H38" s="32">
        <v>27.204832</v>
      </c>
      <c r="I38" s="32">
        <v>28.038001999999999</v>
      </c>
      <c r="J38" s="32">
        <v>28.801224000000001</v>
      </c>
      <c r="K38" s="32">
        <v>29.905214000000001</v>
      </c>
      <c r="L38" s="32">
        <v>30.195021000000001</v>
      </c>
      <c r="M38" s="32">
        <v>29.598955</v>
      </c>
      <c r="N38" s="32">
        <v>29.973793000000001</v>
      </c>
      <c r="O38" s="32">
        <v>30.348763000000002</v>
      </c>
      <c r="P38" s="32">
        <v>30.560327999999998</v>
      </c>
      <c r="Q38" s="32">
        <v>30.932010999999999</v>
      </c>
      <c r="R38" s="32">
        <v>30.946617</v>
      </c>
      <c r="S38" s="32">
        <v>30.971572999999999</v>
      </c>
      <c r="T38" s="32">
        <v>31.345424999999999</v>
      </c>
      <c r="U38" s="32">
        <v>31.414733999999999</v>
      </c>
      <c r="V38" s="32">
        <v>31.781935000000001</v>
      </c>
      <c r="W38" s="32">
        <v>31.990442000000002</v>
      </c>
      <c r="X38" s="32">
        <v>32.284111000000003</v>
      </c>
      <c r="Y38" s="32">
        <v>32.176144000000001</v>
      </c>
      <c r="Z38" s="32">
        <v>32.453442000000003</v>
      </c>
      <c r="AA38" s="32">
        <v>32.455329999999996</v>
      </c>
      <c r="AB38" s="32">
        <v>31.281189000000001</v>
      </c>
      <c r="AC38" s="32">
        <v>31.88044</v>
      </c>
      <c r="AD38" s="32">
        <v>31.187162000000001</v>
      </c>
      <c r="AE38" s="32">
        <v>31.838957000000001</v>
      </c>
      <c r="AF38" s="32">
        <v>30.736602999999999</v>
      </c>
      <c r="AG38" s="32">
        <v>30.468305999999998</v>
      </c>
      <c r="AH38" s="32">
        <v>30.255527000000001</v>
      </c>
      <c r="AI38" s="32">
        <v>29.947448999999999</v>
      </c>
      <c r="AJ38" s="32">
        <v>29.859154</v>
      </c>
      <c r="AK38" s="33">
        <v>1.0326999999999999E-2</v>
      </c>
    </row>
    <row r="40" spans="1:37" ht="15" customHeight="1" x14ac:dyDescent="0.2">
      <c r="A40" s="25" t="s">
        <v>175</v>
      </c>
      <c r="B40" s="28" t="s">
        <v>176</v>
      </c>
      <c r="C40" s="32">
        <v>-0.49335899999999999</v>
      </c>
      <c r="D40" s="32">
        <v>-0.72059799999999996</v>
      </c>
      <c r="E40" s="32">
        <v>0.80676800000000004</v>
      </c>
      <c r="F40" s="32">
        <v>-0.27586699999999997</v>
      </c>
      <c r="G40" s="32">
        <v>2.3159999999999999E-3</v>
      </c>
      <c r="H40" s="32">
        <v>-5.4251000000000001E-2</v>
      </c>
      <c r="I40" s="32">
        <v>2.8830999999999999E-2</v>
      </c>
      <c r="J40" s="32">
        <v>3.9017000000000003E-2</v>
      </c>
      <c r="K40" s="32">
        <v>8.0369999999999997E-2</v>
      </c>
      <c r="L40" s="32">
        <v>0.10353900000000001</v>
      </c>
      <c r="M40" s="32">
        <v>-2.99E-4</v>
      </c>
      <c r="N40" s="32">
        <v>9.0452000000000005E-2</v>
      </c>
      <c r="O40" s="32">
        <v>0.11666899999999999</v>
      </c>
      <c r="P40" s="32">
        <v>0.11479</v>
      </c>
      <c r="Q40" s="32">
        <v>0.12595700000000001</v>
      </c>
      <c r="R40" s="32">
        <v>0.13042400000000001</v>
      </c>
      <c r="S40" s="32">
        <v>5.2588000000000003E-2</v>
      </c>
      <c r="T40" s="32">
        <v>0.119614</v>
      </c>
      <c r="U40" s="32">
        <v>0.13539899999999999</v>
      </c>
      <c r="V40" s="32">
        <v>7.5922000000000003E-2</v>
      </c>
      <c r="W40" s="32">
        <v>0.17043900000000001</v>
      </c>
      <c r="X40" s="32">
        <v>0.176315</v>
      </c>
      <c r="Y40" s="32">
        <v>0.172321</v>
      </c>
      <c r="Z40" s="32">
        <v>0.130772</v>
      </c>
      <c r="AA40" s="32">
        <v>0.153561</v>
      </c>
      <c r="AB40" s="32">
        <v>9.2655000000000001E-2</v>
      </c>
      <c r="AC40" s="32">
        <v>0.134018</v>
      </c>
      <c r="AD40" s="32">
        <v>0.113457</v>
      </c>
      <c r="AE40" s="32">
        <v>0.15137700000000001</v>
      </c>
      <c r="AF40" s="32">
        <v>0.12784999999999999</v>
      </c>
      <c r="AG40" s="32">
        <v>0.131027</v>
      </c>
      <c r="AH40" s="32">
        <v>0.140432</v>
      </c>
      <c r="AI40" s="32">
        <v>0.142954</v>
      </c>
      <c r="AJ40" s="32">
        <v>0.15792800000000001</v>
      </c>
      <c r="AK40" s="33" t="s">
        <v>177</v>
      </c>
    </row>
    <row r="42" spans="1:37" ht="15" customHeight="1" x14ac:dyDescent="0.2">
      <c r="B42" s="28" t="s">
        <v>178</v>
      </c>
    </row>
    <row r="43" spans="1:37" ht="15" customHeight="1" x14ac:dyDescent="0.25">
      <c r="A43" s="25" t="s">
        <v>179</v>
      </c>
      <c r="B43" s="29" t="s">
        <v>180</v>
      </c>
      <c r="C43" s="30">
        <v>37.637428</v>
      </c>
      <c r="D43" s="30">
        <v>38.338230000000003</v>
      </c>
      <c r="E43" s="30">
        <v>38.796470999999997</v>
      </c>
      <c r="F43" s="30">
        <v>38.257393</v>
      </c>
      <c r="G43" s="30">
        <v>38.020114999999997</v>
      </c>
      <c r="H43" s="30">
        <v>37.846080999999998</v>
      </c>
      <c r="I43" s="30">
        <v>37.542338999999998</v>
      </c>
      <c r="J43" s="30">
        <v>37.207732999999998</v>
      </c>
      <c r="K43" s="30">
        <v>36.887421000000003</v>
      </c>
      <c r="L43" s="30">
        <v>36.596530999999999</v>
      </c>
      <c r="M43" s="30">
        <v>36.390098999999999</v>
      </c>
      <c r="N43" s="30">
        <v>36.238300000000002</v>
      </c>
      <c r="O43" s="30">
        <v>36.042957000000001</v>
      </c>
      <c r="P43" s="30">
        <v>35.847298000000002</v>
      </c>
      <c r="Q43" s="30">
        <v>35.735973000000001</v>
      </c>
      <c r="R43" s="30">
        <v>35.608967</v>
      </c>
      <c r="S43" s="30">
        <v>35.480224999999997</v>
      </c>
      <c r="T43" s="30">
        <v>35.390681999999998</v>
      </c>
      <c r="U43" s="30">
        <v>35.304920000000003</v>
      </c>
      <c r="V43" s="30">
        <v>35.275714999999998</v>
      </c>
      <c r="W43" s="30">
        <v>35.349285000000002</v>
      </c>
      <c r="X43" s="30">
        <v>35.433559000000002</v>
      </c>
      <c r="Y43" s="30">
        <v>35.489604999999997</v>
      </c>
      <c r="Z43" s="30">
        <v>35.567695999999998</v>
      </c>
      <c r="AA43" s="30">
        <v>35.676837999999996</v>
      </c>
      <c r="AB43" s="30">
        <v>35.774875999999999</v>
      </c>
      <c r="AC43" s="30">
        <v>35.902133999999997</v>
      </c>
      <c r="AD43" s="30">
        <v>36.088614999999997</v>
      </c>
      <c r="AE43" s="30">
        <v>36.266269999999999</v>
      </c>
      <c r="AF43" s="30">
        <v>36.489826000000001</v>
      </c>
      <c r="AG43" s="30">
        <v>36.723869000000001</v>
      </c>
      <c r="AH43" s="30">
        <v>36.982242999999997</v>
      </c>
      <c r="AI43" s="30">
        <v>37.129631000000003</v>
      </c>
      <c r="AJ43" s="30">
        <v>37.338005000000003</v>
      </c>
      <c r="AK43" s="31">
        <v>-8.2600000000000002E-4</v>
      </c>
    </row>
    <row r="44" spans="1:37" ht="15" customHeight="1" x14ac:dyDescent="0.25">
      <c r="A44" s="25" t="s">
        <v>181</v>
      </c>
      <c r="B44" s="29" t="s">
        <v>165</v>
      </c>
      <c r="C44" s="30">
        <v>28.082671999999999</v>
      </c>
      <c r="D44" s="30">
        <v>30.417995000000001</v>
      </c>
      <c r="E44" s="30">
        <v>30.688364</v>
      </c>
      <c r="F44" s="30">
        <v>31.361294000000001</v>
      </c>
      <c r="G44" s="30">
        <v>31.56287</v>
      </c>
      <c r="H44" s="30">
        <v>31.865003999999999</v>
      </c>
      <c r="I44" s="30">
        <v>32.001209000000003</v>
      </c>
      <c r="J44" s="30">
        <v>32.033596000000003</v>
      </c>
      <c r="K44" s="30">
        <v>32.333781999999999</v>
      </c>
      <c r="L44" s="30">
        <v>32.659461999999998</v>
      </c>
      <c r="M44" s="30">
        <v>32.82996</v>
      </c>
      <c r="N44" s="30">
        <v>33.065502000000002</v>
      </c>
      <c r="O44" s="30">
        <v>32.970298999999997</v>
      </c>
      <c r="P44" s="30">
        <v>32.961269000000001</v>
      </c>
      <c r="Q44" s="30">
        <v>33.160057000000002</v>
      </c>
      <c r="R44" s="30">
        <v>33.549197999999997</v>
      </c>
      <c r="S44" s="30">
        <v>33.594977999999998</v>
      </c>
      <c r="T44" s="30">
        <v>33.720714999999998</v>
      </c>
      <c r="U44" s="30">
        <v>33.855980000000002</v>
      </c>
      <c r="V44" s="30">
        <v>33.963833000000001</v>
      </c>
      <c r="W44" s="30">
        <v>34.096553999999998</v>
      </c>
      <c r="X44" s="30">
        <v>34.234389999999998</v>
      </c>
      <c r="Y44" s="30">
        <v>34.327323999999997</v>
      </c>
      <c r="Z44" s="30">
        <v>34.546936000000002</v>
      </c>
      <c r="AA44" s="30">
        <v>34.668816</v>
      </c>
      <c r="AB44" s="30">
        <v>34.886139</v>
      </c>
      <c r="AC44" s="30">
        <v>34.994529999999997</v>
      </c>
      <c r="AD44" s="30">
        <v>35.198901999999997</v>
      </c>
      <c r="AE44" s="30">
        <v>35.462563000000003</v>
      </c>
      <c r="AF44" s="30">
        <v>35.562781999999999</v>
      </c>
      <c r="AG44" s="30">
        <v>35.658664999999999</v>
      </c>
      <c r="AH44" s="30">
        <v>35.891162999999999</v>
      </c>
      <c r="AI44" s="30">
        <v>36.013947000000002</v>
      </c>
      <c r="AJ44" s="30">
        <v>36.198188999999999</v>
      </c>
      <c r="AK44" s="31">
        <v>5.4520000000000002E-3</v>
      </c>
    </row>
    <row r="45" spans="1:37" ht="15" customHeight="1" x14ac:dyDescent="0.25">
      <c r="A45" s="25" t="s">
        <v>182</v>
      </c>
      <c r="B45" s="29" t="s">
        <v>183</v>
      </c>
      <c r="C45" s="30">
        <v>13.762893</v>
      </c>
      <c r="D45" s="30">
        <v>13.174994999999999</v>
      </c>
      <c r="E45" s="30">
        <v>12.584531</v>
      </c>
      <c r="F45" s="30">
        <v>11.922504</v>
      </c>
      <c r="G45" s="30">
        <v>11.510320999999999</v>
      </c>
      <c r="H45" s="30">
        <v>11.408146</v>
      </c>
      <c r="I45" s="30">
        <v>11.410247</v>
      </c>
      <c r="J45" s="30">
        <v>11.513738999999999</v>
      </c>
      <c r="K45" s="30">
        <v>11.465545000000001</v>
      </c>
      <c r="L45" s="30">
        <v>11.332532</v>
      </c>
      <c r="M45" s="30">
        <v>11.216919000000001</v>
      </c>
      <c r="N45" s="30">
        <v>11.162229999999999</v>
      </c>
      <c r="O45" s="30">
        <v>11.341563000000001</v>
      </c>
      <c r="P45" s="30">
        <v>11.372939000000001</v>
      </c>
      <c r="Q45" s="30">
        <v>11.205752</v>
      </c>
      <c r="R45" s="30">
        <v>10.889246</v>
      </c>
      <c r="S45" s="30">
        <v>10.888958000000001</v>
      </c>
      <c r="T45" s="30">
        <v>10.758525000000001</v>
      </c>
      <c r="U45" s="30">
        <v>10.734076</v>
      </c>
      <c r="V45" s="30">
        <v>10.729797</v>
      </c>
      <c r="W45" s="30">
        <v>10.656091</v>
      </c>
      <c r="X45" s="30">
        <v>10.640605000000001</v>
      </c>
      <c r="Y45" s="30">
        <v>10.62372</v>
      </c>
      <c r="Z45" s="30">
        <v>10.627834999999999</v>
      </c>
      <c r="AA45" s="30">
        <v>10.564292</v>
      </c>
      <c r="AB45" s="30">
        <v>10.536868</v>
      </c>
      <c r="AC45" s="30">
        <v>10.496587999999999</v>
      </c>
      <c r="AD45" s="30">
        <v>10.509181</v>
      </c>
      <c r="AE45" s="30">
        <v>10.546925999999999</v>
      </c>
      <c r="AF45" s="30">
        <v>10.525779999999999</v>
      </c>
      <c r="AG45" s="30">
        <v>10.536016</v>
      </c>
      <c r="AH45" s="30">
        <v>10.558588</v>
      </c>
      <c r="AI45" s="30">
        <v>10.562956</v>
      </c>
      <c r="AJ45" s="30">
        <v>10.572284</v>
      </c>
      <c r="AK45" s="31">
        <v>-6.8539999999999998E-3</v>
      </c>
    </row>
    <row r="46" spans="1:37" ht="15" customHeight="1" x14ac:dyDescent="0.25">
      <c r="A46" s="25" t="s">
        <v>184</v>
      </c>
      <c r="B46" s="29" t="s">
        <v>149</v>
      </c>
      <c r="C46" s="30">
        <v>8.4205839999999998</v>
      </c>
      <c r="D46" s="30">
        <v>8.4588239999999999</v>
      </c>
      <c r="E46" s="30">
        <v>8.3409700000000004</v>
      </c>
      <c r="F46" s="30">
        <v>8.2132140000000007</v>
      </c>
      <c r="G46" s="30">
        <v>7.9730749999999997</v>
      </c>
      <c r="H46" s="30">
        <v>7.5687300000000004</v>
      </c>
      <c r="I46" s="30">
        <v>7.2866119999999999</v>
      </c>
      <c r="J46" s="30">
        <v>7.3045549999999997</v>
      </c>
      <c r="K46" s="30">
        <v>7.033811</v>
      </c>
      <c r="L46" s="30">
        <v>6.9392820000000004</v>
      </c>
      <c r="M46" s="30">
        <v>6.9392820000000004</v>
      </c>
      <c r="N46" s="30">
        <v>6.9392820000000004</v>
      </c>
      <c r="O46" s="30">
        <v>6.9414049999999996</v>
      </c>
      <c r="P46" s="30">
        <v>6.945532</v>
      </c>
      <c r="Q46" s="30">
        <v>6.9517179999999996</v>
      </c>
      <c r="R46" s="30">
        <v>6.8420629999999996</v>
      </c>
      <c r="S46" s="30">
        <v>6.8523709999999998</v>
      </c>
      <c r="T46" s="30">
        <v>6.8626800000000001</v>
      </c>
      <c r="U46" s="30">
        <v>6.8729889999999996</v>
      </c>
      <c r="V46" s="30">
        <v>6.8832979999999999</v>
      </c>
      <c r="W46" s="30">
        <v>6.8936060000000001</v>
      </c>
      <c r="X46" s="30">
        <v>6.9039140000000003</v>
      </c>
      <c r="Y46" s="30">
        <v>6.9142229999999998</v>
      </c>
      <c r="Z46" s="30">
        <v>6.924531</v>
      </c>
      <c r="AA46" s="30">
        <v>6.9348400000000003</v>
      </c>
      <c r="AB46" s="30">
        <v>6.9451510000000001</v>
      </c>
      <c r="AC46" s="30">
        <v>6.9554559999999999</v>
      </c>
      <c r="AD46" s="30">
        <v>6.9657650000000002</v>
      </c>
      <c r="AE46" s="30">
        <v>6.9760759999999999</v>
      </c>
      <c r="AF46" s="30">
        <v>6.986383</v>
      </c>
      <c r="AG46" s="30">
        <v>6.9966920000000004</v>
      </c>
      <c r="AH46" s="30">
        <v>7.0070009999999998</v>
      </c>
      <c r="AI46" s="30">
        <v>7.0173110000000003</v>
      </c>
      <c r="AJ46" s="30">
        <v>7.0273320000000004</v>
      </c>
      <c r="AK46" s="31">
        <v>-5.777E-3</v>
      </c>
    </row>
    <row r="47" spans="1:37" ht="15" customHeight="1" x14ac:dyDescent="0.25">
      <c r="A47" s="25" t="s">
        <v>185</v>
      </c>
      <c r="B47" s="29" t="s">
        <v>151</v>
      </c>
      <c r="C47" s="30">
        <v>2.7576529999999999</v>
      </c>
      <c r="D47" s="30">
        <v>2.6110009999999999</v>
      </c>
      <c r="E47" s="30">
        <v>2.532883</v>
      </c>
      <c r="F47" s="30">
        <v>2.6623250000000001</v>
      </c>
      <c r="G47" s="30">
        <v>2.776697</v>
      </c>
      <c r="H47" s="30">
        <v>2.7322570000000002</v>
      </c>
      <c r="I47" s="30">
        <v>2.6978270000000002</v>
      </c>
      <c r="J47" s="30">
        <v>2.6666919999999998</v>
      </c>
      <c r="K47" s="30">
        <v>2.6519379999999999</v>
      </c>
      <c r="L47" s="30">
        <v>2.6249319999999998</v>
      </c>
      <c r="M47" s="30">
        <v>2.603545</v>
      </c>
      <c r="N47" s="30">
        <v>2.5850379999999999</v>
      </c>
      <c r="O47" s="30">
        <v>2.5691310000000001</v>
      </c>
      <c r="P47" s="30">
        <v>2.562516</v>
      </c>
      <c r="Q47" s="30">
        <v>2.5418769999999999</v>
      </c>
      <c r="R47" s="30">
        <v>2.5245060000000001</v>
      </c>
      <c r="S47" s="30">
        <v>2.5082520000000001</v>
      </c>
      <c r="T47" s="30">
        <v>2.500372</v>
      </c>
      <c r="U47" s="30">
        <v>2.4892599999999998</v>
      </c>
      <c r="V47" s="30">
        <v>2.4749850000000002</v>
      </c>
      <c r="W47" s="30">
        <v>2.4644720000000002</v>
      </c>
      <c r="X47" s="30">
        <v>2.4683060000000001</v>
      </c>
      <c r="Y47" s="30">
        <v>2.4653200000000002</v>
      </c>
      <c r="Z47" s="30">
        <v>2.4598049999999998</v>
      </c>
      <c r="AA47" s="30">
        <v>2.4571339999999999</v>
      </c>
      <c r="AB47" s="30">
        <v>2.4510740000000002</v>
      </c>
      <c r="AC47" s="30">
        <v>2.4435410000000002</v>
      </c>
      <c r="AD47" s="30">
        <v>2.4382730000000001</v>
      </c>
      <c r="AE47" s="30">
        <v>2.434482</v>
      </c>
      <c r="AF47" s="30">
        <v>2.4305810000000001</v>
      </c>
      <c r="AG47" s="30">
        <v>2.425087</v>
      </c>
      <c r="AH47" s="30">
        <v>2.4264549999999998</v>
      </c>
      <c r="AI47" s="30">
        <v>2.4218449999999998</v>
      </c>
      <c r="AJ47" s="30">
        <v>2.4228580000000002</v>
      </c>
      <c r="AK47" s="31">
        <v>-2.3340000000000001E-3</v>
      </c>
    </row>
    <row r="48" spans="1:37" ht="15" customHeight="1" x14ac:dyDescent="0.25">
      <c r="A48" s="25" t="s">
        <v>186</v>
      </c>
      <c r="B48" s="29" t="s">
        <v>187</v>
      </c>
      <c r="C48" s="30">
        <v>3.0031919999999999</v>
      </c>
      <c r="D48" s="30">
        <v>3.0535359999999998</v>
      </c>
      <c r="E48" s="30">
        <v>3.0411630000000001</v>
      </c>
      <c r="F48" s="30">
        <v>3.0967660000000001</v>
      </c>
      <c r="G48" s="30">
        <v>3.13083</v>
      </c>
      <c r="H48" s="30">
        <v>3.155548</v>
      </c>
      <c r="I48" s="30">
        <v>3.1830250000000002</v>
      </c>
      <c r="J48" s="30">
        <v>3.2164489999999999</v>
      </c>
      <c r="K48" s="30">
        <v>3.2513190000000001</v>
      </c>
      <c r="L48" s="30">
        <v>3.278578</v>
      </c>
      <c r="M48" s="30">
        <v>3.2972800000000002</v>
      </c>
      <c r="N48" s="30">
        <v>3.3217310000000002</v>
      </c>
      <c r="O48" s="30">
        <v>3.3494079999999999</v>
      </c>
      <c r="P48" s="30">
        <v>3.36015</v>
      </c>
      <c r="Q48" s="30">
        <v>3.3704010000000002</v>
      </c>
      <c r="R48" s="30">
        <v>3.3861289999999999</v>
      </c>
      <c r="S48" s="30">
        <v>3.4109799999999999</v>
      </c>
      <c r="T48" s="30">
        <v>3.439343</v>
      </c>
      <c r="U48" s="30">
        <v>3.4679449999999998</v>
      </c>
      <c r="V48" s="30">
        <v>3.5072670000000001</v>
      </c>
      <c r="W48" s="30">
        <v>3.5320360000000002</v>
      </c>
      <c r="X48" s="30">
        <v>3.560416</v>
      </c>
      <c r="Y48" s="30">
        <v>3.5821390000000002</v>
      </c>
      <c r="Z48" s="30">
        <v>3.6056689999999998</v>
      </c>
      <c r="AA48" s="30">
        <v>3.6289790000000002</v>
      </c>
      <c r="AB48" s="30">
        <v>3.6470989999999999</v>
      </c>
      <c r="AC48" s="30">
        <v>3.663198</v>
      </c>
      <c r="AD48" s="30">
        <v>3.6875369999999998</v>
      </c>
      <c r="AE48" s="30">
        <v>3.715001</v>
      </c>
      <c r="AF48" s="30">
        <v>3.7445550000000001</v>
      </c>
      <c r="AG48" s="30">
        <v>3.7797260000000001</v>
      </c>
      <c r="AH48" s="30">
        <v>3.8048850000000001</v>
      </c>
      <c r="AI48" s="30">
        <v>3.831318</v>
      </c>
      <c r="AJ48" s="30">
        <v>3.859823</v>
      </c>
      <c r="AK48" s="31">
        <v>7.3489999999999996E-3</v>
      </c>
    </row>
    <row r="49" spans="1:37" ht="15" customHeight="1" x14ac:dyDescent="0.25">
      <c r="A49" s="25" t="s">
        <v>188</v>
      </c>
      <c r="B49" s="29" t="s">
        <v>155</v>
      </c>
      <c r="C49" s="30">
        <v>3.4246240000000001</v>
      </c>
      <c r="D49" s="30">
        <v>3.7644570000000002</v>
      </c>
      <c r="E49" s="30">
        <v>3.9605160000000001</v>
      </c>
      <c r="F49" s="30">
        <v>4.3540770000000002</v>
      </c>
      <c r="G49" s="30">
        <v>4.7650670000000002</v>
      </c>
      <c r="H49" s="30">
        <v>4.9969130000000002</v>
      </c>
      <c r="I49" s="30">
        <v>5.2097519999999999</v>
      </c>
      <c r="J49" s="30">
        <v>5.2906630000000003</v>
      </c>
      <c r="K49" s="30">
        <v>5.3661070000000004</v>
      </c>
      <c r="L49" s="30">
        <v>5.4040280000000003</v>
      </c>
      <c r="M49" s="30">
        <v>5.4638140000000002</v>
      </c>
      <c r="N49" s="30">
        <v>5.5325870000000004</v>
      </c>
      <c r="O49" s="30">
        <v>5.6697480000000002</v>
      </c>
      <c r="P49" s="30">
        <v>5.7549549999999998</v>
      </c>
      <c r="Q49" s="30">
        <v>5.8686550000000004</v>
      </c>
      <c r="R49" s="30">
        <v>5.8990140000000002</v>
      </c>
      <c r="S49" s="30">
        <v>5.9398439999999999</v>
      </c>
      <c r="T49" s="30">
        <v>6.054894</v>
      </c>
      <c r="U49" s="30">
        <v>6.1828209999999997</v>
      </c>
      <c r="V49" s="30">
        <v>6.3752360000000001</v>
      </c>
      <c r="W49" s="30">
        <v>6.5578529999999997</v>
      </c>
      <c r="X49" s="30">
        <v>6.7634100000000004</v>
      </c>
      <c r="Y49" s="30">
        <v>6.986389</v>
      </c>
      <c r="Z49" s="30">
        <v>7.0460919999999998</v>
      </c>
      <c r="AA49" s="30">
        <v>7.2432619999999996</v>
      </c>
      <c r="AB49" s="30">
        <v>7.3045559999999998</v>
      </c>
      <c r="AC49" s="30">
        <v>7.5015840000000003</v>
      </c>
      <c r="AD49" s="30">
        <v>7.5858850000000002</v>
      </c>
      <c r="AE49" s="30">
        <v>7.6687019999999997</v>
      </c>
      <c r="AF49" s="30">
        <v>7.9104429999999999</v>
      </c>
      <c r="AG49" s="30">
        <v>8.1845619999999997</v>
      </c>
      <c r="AH49" s="30">
        <v>8.3174880000000009</v>
      </c>
      <c r="AI49" s="30">
        <v>8.5733859999999993</v>
      </c>
      <c r="AJ49" s="30">
        <v>8.7683</v>
      </c>
      <c r="AK49" s="31">
        <v>2.6775E-2</v>
      </c>
    </row>
    <row r="50" spans="1:37" ht="15" customHeight="1" x14ac:dyDescent="0.25">
      <c r="A50" s="25" t="s">
        <v>189</v>
      </c>
      <c r="B50" s="29" t="s">
        <v>190</v>
      </c>
      <c r="C50" s="30">
        <v>0.31703999999999999</v>
      </c>
      <c r="D50" s="30">
        <v>0.309639</v>
      </c>
      <c r="E50" s="30">
        <v>0.31717600000000001</v>
      </c>
      <c r="F50" s="30">
        <v>0.316805</v>
      </c>
      <c r="G50" s="30">
        <v>0.32339600000000002</v>
      </c>
      <c r="H50" s="30">
        <v>0.31376999999999999</v>
      </c>
      <c r="I50" s="30">
        <v>0.30993900000000002</v>
      </c>
      <c r="J50" s="30">
        <v>0.31029099999999998</v>
      </c>
      <c r="K50" s="30">
        <v>0.31339</v>
      </c>
      <c r="L50" s="30">
        <v>0.31535400000000002</v>
      </c>
      <c r="M50" s="30">
        <v>0.326797</v>
      </c>
      <c r="N50" s="30">
        <v>0.34439500000000001</v>
      </c>
      <c r="O50" s="30">
        <v>0.34945900000000002</v>
      </c>
      <c r="P50" s="30">
        <v>0.35772799999999999</v>
      </c>
      <c r="Q50" s="30">
        <v>0.35308800000000001</v>
      </c>
      <c r="R50" s="30">
        <v>0.35998599999999997</v>
      </c>
      <c r="S50" s="30">
        <v>0.361178</v>
      </c>
      <c r="T50" s="30">
        <v>0.36929600000000001</v>
      </c>
      <c r="U50" s="30">
        <v>0.36412600000000001</v>
      </c>
      <c r="V50" s="30">
        <v>0.365367</v>
      </c>
      <c r="W50" s="30">
        <v>0.36659199999999997</v>
      </c>
      <c r="X50" s="30">
        <v>0.36816300000000002</v>
      </c>
      <c r="Y50" s="30">
        <v>0.370056</v>
      </c>
      <c r="Z50" s="30">
        <v>0.37320199999999998</v>
      </c>
      <c r="AA50" s="30">
        <v>0.371811</v>
      </c>
      <c r="AB50" s="30">
        <v>0.370396</v>
      </c>
      <c r="AC50" s="30">
        <v>0.368977</v>
      </c>
      <c r="AD50" s="30">
        <v>0.367562</v>
      </c>
      <c r="AE50" s="30">
        <v>0.36716100000000002</v>
      </c>
      <c r="AF50" s="30">
        <v>0.36560300000000001</v>
      </c>
      <c r="AG50" s="30">
        <v>0.36471999999999999</v>
      </c>
      <c r="AH50" s="30">
        <v>0.36427399999999999</v>
      </c>
      <c r="AI50" s="30">
        <v>0.36451699999999998</v>
      </c>
      <c r="AJ50" s="30">
        <v>0.36491800000000002</v>
      </c>
      <c r="AK50" s="31">
        <v>5.1460000000000004E-3</v>
      </c>
    </row>
    <row r="51" spans="1:37" ht="15" customHeight="1" x14ac:dyDescent="0.2">
      <c r="A51" s="25" t="s">
        <v>191</v>
      </c>
      <c r="B51" s="28" t="s">
        <v>192</v>
      </c>
      <c r="C51" s="32">
        <v>97.406081999999998</v>
      </c>
      <c r="D51" s="32">
        <v>100.128677</v>
      </c>
      <c r="E51" s="32">
        <v>100.26207700000001</v>
      </c>
      <c r="F51" s="32">
        <v>100.184364</v>
      </c>
      <c r="G51" s="32">
        <v>100.06237</v>
      </c>
      <c r="H51" s="32">
        <v>99.886443999999997</v>
      </c>
      <c r="I51" s="32">
        <v>99.640952999999996</v>
      </c>
      <c r="J51" s="32">
        <v>99.543723999999997</v>
      </c>
      <c r="K51" s="32">
        <v>99.303321999999994</v>
      </c>
      <c r="L51" s="32">
        <v>99.150711000000001</v>
      </c>
      <c r="M51" s="32">
        <v>99.067702999999995</v>
      </c>
      <c r="N51" s="32">
        <v>99.189071999999996</v>
      </c>
      <c r="O51" s="32">
        <v>99.233970999999997</v>
      </c>
      <c r="P51" s="32">
        <v>99.162384000000003</v>
      </c>
      <c r="Q51" s="32">
        <v>99.187515000000005</v>
      </c>
      <c r="R51" s="32">
        <v>99.059105000000002</v>
      </c>
      <c r="S51" s="32">
        <v>99.036781000000005</v>
      </c>
      <c r="T51" s="32">
        <v>99.096503999999996</v>
      </c>
      <c r="U51" s="32">
        <v>99.272118000000006</v>
      </c>
      <c r="V51" s="32">
        <v>99.575500000000005</v>
      </c>
      <c r="W51" s="32">
        <v>99.916488999999999</v>
      </c>
      <c r="X51" s="32">
        <v>100.372772</v>
      </c>
      <c r="Y51" s="32">
        <v>100.75876599999999</v>
      </c>
      <c r="Z51" s="32">
        <v>101.151764</v>
      </c>
      <c r="AA51" s="32">
        <v>101.545982</v>
      </c>
      <c r="AB51" s="32">
        <v>101.91615299999999</v>
      </c>
      <c r="AC51" s="32">
        <v>102.326019</v>
      </c>
      <c r="AD51" s="32">
        <v>102.84172100000001</v>
      </c>
      <c r="AE51" s="32">
        <v>103.43718699999999</v>
      </c>
      <c r="AF51" s="32">
        <v>104.015953</v>
      </c>
      <c r="AG51" s="32">
        <v>104.669342</v>
      </c>
      <c r="AH51" s="32">
        <v>105.352097</v>
      </c>
      <c r="AI51" s="32">
        <v>105.914917</v>
      </c>
      <c r="AJ51" s="32">
        <v>106.551704</v>
      </c>
      <c r="AK51" s="33">
        <v>1.9449999999999999E-3</v>
      </c>
    </row>
    <row r="53" spans="1:37" ht="15" customHeight="1" x14ac:dyDescent="0.2">
      <c r="B53" s="28" t="s">
        <v>193</v>
      </c>
    </row>
    <row r="54" spans="1:37" ht="15" customHeight="1" x14ac:dyDescent="0.25">
      <c r="A54" s="25" t="s">
        <v>194</v>
      </c>
      <c r="B54" s="29" t="s">
        <v>195</v>
      </c>
      <c r="C54" s="30">
        <v>55.214503999999998</v>
      </c>
      <c r="D54" s="30">
        <v>74.429001</v>
      </c>
      <c r="E54" s="30">
        <v>73.257606999999993</v>
      </c>
      <c r="F54" s="30">
        <v>73.266105999999994</v>
      </c>
      <c r="G54" s="30">
        <v>74.433693000000005</v>
      </c>
      <c r="H54" s="30">
        <v>74.398231999999993</v>
      </c>
      <c r="I54" s="30">
        <v>76.210883999999993</v>
      </c>
      <c r="J54" s="30">
        <v>79.322982999999994</v>
      </c>
      <c r="K54" s="30">
        <v>81.732917999999998</v>
      </c>
      <c r="L54" s="30">
        <v>84.865409999999997</v>
      </c>
      <c r="M54" s="30">
        <v>87.495482999999993</v>
      </c>
      <c r="N54" s="30">
        <v>89.418518000000006</v>
      </c>
      <c r="O54" s="30">
        <v>91.247551000000001</v>
      </c>
      <c r="P54" s="30">
        <v>92.982558999999995</v>
      </c>
      <c r="Q54" s="30">
        <v>94.623581000000001</v>
      </c>
      <c r="R54" s="30">
        <v>96.170569999999998</v>
      </c>
      <c r="S54" s="30">
        <v>97.623558000000003</v>
      </c>
      <c r="T54" s="30">
        <v>98.982535999999996</v>
      </c>
      <c r="U54" s="30">
        <v>100.247505</v>
      </c>
      <c r="V54" s="30">
        <v>101.418449</v>
      </c>
      <c r="W54" s="30">
        <v>102.49539900000001</v>
      </c>
      <c r="X54" s="30">
        <v>103.478325</v>
      </c>
      <c r="Y54" s="30">
        <v>104.367256</v>
      </c>
      <c r="Z54" s="30">
        <v>105.162155</v>
      </c>
      <c r="AA54" s="30">
        <v>105.863068</v>
      </c>
      <c r="AB54" s="30">
        <v>106.469955</v>
      </c>
      <c r="AC54" s="30">
        <v>106.982834</v>
      </c>
      <c r="AD54" s="30">
        <v>107.401703</v>
      </c>
      <c r="AE54" s="30">
        <v>107.726562</v>
      </c>
      <c r="AF54" s="30">
        <v>107.957397</v>
      </c>
      <c r="AG54" s="30">
        <v>108.094238</v>
      </c>
      <c r="AH54" s="30">
        <v>108.137062</v>
      </c>
      <c r="AI54" s="30">
        <v>108.085869</v>
      </c>
      <c r="AJ54" s="30">
        <v>107.940681</v>
      </c>
      <c r="AK54" s="31">
        <v>1.1684999999999999E-2</v>
      </c>
    </row>
    <row r="55" spans="1:37" ht="15" customHeight="1" x14ac:dyDescent="0.25">
      <c r="A55" s="25" t="s">
        <v>196</v>
      </c>
      <c r="B55" s="29" t="s">
        <v>197</v>
      </c>
      <c r="C55" s="30">
        <v>51.789535999999998</v>
      </c>
      <c r="D55" s="30">
        <v>68.463997000000006</v>
      </c>
      <c r="E55" s="30">
        <v>67.884033000000002</v>
      </c>
      <c r="F55" s="30">
        <v>69.722983999999997</v>
      </c>
      <c r="G55" s="30">
        <v>71.232567000000003</v>
      </c>
      <c r="H55" s="30">
        <v>70.517876000000001</v>
      </c>
      <c r="I55" s="30">
        <v>72.098442000000006</v>
      </c>
      <c r="J55" s="30">
        <v>75.207099999999997</v>
      </c>
      <c r="K55" s="30">
        <v>77.915436</v>
      </c>
      <c r="L55" s="30">
        <v>80.036957000000001</v>
      </c>
      <c r="M55" s="30">
        <v>82.337890999999999</v>
      </c>
      <c r="N55" s="30">
        <v>84.052093999999997</v>
      </c>
      <c r="O55" s="30">
        <v>85.959564</v>
      </c>
      <c r="P55" s="30">
        <v>87.344787999999994</v>
      </c>
      <c r="Q55" s="30">
        <v>89.209793000000005</v>
      </c>
      <c r="R55" s="30">
        <v>90.343200999999993</v>
      </c>
      <c r="S55" s="30">
        <v>93.033378999999996</v>
      </c>
      <c r="T55" s="30">
        <v>93.656341999999995</v>
      </c>
      <c r="U55" s="30">
        <v>95.197754000000003</v>
      </c>
      <c r="V55" s="30">
        <v>97.117416000000006</v>
      </c>
      <c r="W55" s="30">
        <v>96.790642000000005</v>
      </c>
      <c r="X55" s="30">
        <v>97.973938000000004</v>
      </c>
      <c r="Y55" s="30">
        <v>98.730873000000003</v>
      </c>
      <c r="Z55" s="30">
        <v>100.18422700000001</v>
      </c>
      <c r="AA55" s="30">
        <v>100.78424099999999</v>
      </c>
      <c r="AB55" s="30">
        <v>102.143822</v>
      </c>
      <c r="AC55" s="30">
        <v>102.428619</v>
      </c>
      <c r="AD55" s="30">
        <v>102.979614</v>
      </c>
      <c r="AE55" s="30">
        <v>103.530373</v>
      </c>
      <c r="AF55" s="30">
        <v>103.890556</v>
      </c>
      <c r="AG55" s="30">
        <v>104.19703699999999</v>
      </c>
      <c r="AH55" s="30">
        <v>104.497467</v>
      </c>
      <c r="AI55" s="30">
        <v>104.558632</v>
      </c>
      <c r="AJ55" s="30">
        <v>104.52319300000001</v>
      </c>
      <c r="AK55" s="31">
        <v>1.3310000000000001E-2</v>
      </c>
    </row>
    <row r="56" spans="1:37" ht="15" customHeight="1" x14ac:dyDescent="0.25">
      <c r="A56" s="25" t="s">
        <v>198</v>
      </c>
      <c r="B56" s="29" t="s">
        <v>199</v>
      </c>
      <c r="C56" s="30">
        <v>3.0836299999999999</v>
      </c>
      <c r="D56" s="30">
        <v>2.9923649999999999</v>
      </c>
      <c r="E56" s="30">
        <v>3.026332</v>
      </c>
      <c r="F56" s="30">
        <v>3.083942</v>
      </c>
      <c r="G56" s="30">
        <v>2.99987</v>
      </c>
      <c r="H56" s="30">
        <v>3.002637</v>
      </c>
      <c r="I56" s="30">
        <v>3.1302289999999999</v>
      </c>
      <c r="J56" s="30">
        <v>3.3051210000000002</v>
      </c>
      <c r="K56" s="30">
        <v>3.533318</v>
      </c>
      <c r="L56" s="30">
        <v>3.6049769999999999</v>
      </c>
      <c r="M56" s="30">
        <v>3.6287340000000001</v>
      </c>
      <c r="N56" s="30">
        <v>3.707767</v>
      </c>
      <c r="O56" s="30">
        <v>3.724675</v>
      </c>
      <c r="P56" s="30">
        <v>3.7618130000000001</v>
      </c>
      <c r="Q56" s="30">
        <v>3.7471329999999998</v>
      </c>
      <c r="R56" s="30">
        <v>3.8803160000000001</v>
      </c>
      <c r="S56" s="30">
        <v>3.9389460000000001</v>
      </c>
      <c r="T56" s="30">
        <v>3.981436</v>
      </c>
      <c r="U56" s="30">
        <v>4.0224710000000004</v>
      </c>
      <c r="V56" s="30">
        <v>4.0987640000000001</v>
      </c>
      <c r="W56" s="30">
        <v>4.1185590000000003</v>
      </c>
      <c r="X56" s="30">
        <v>4.1283919999999998</v>
      </c>
      <c r="Y56" s="30">
        <v>4.1498549999999996</v>
      </c>
      <c r="Z56" s="30">
        <v>4.2088070000000002</v>
      </c>
      <c r="AA56" s="30">
        <v>4.1960259999999998</v>
      </c>
      <c r="AB56" s="30">
        <v>4.2374489999999998</v>
      </c>
      <c r="AC56" s="30">
        <v>4.2976609999999997</v>
      </c>
      <c r="AD56" s="30">
        <v>4.37676</v>
      </c>
      <c r="AE56" s="30">
        <v>4.4488190000000003</v>
      </c>
      <c r="AF56" s="30">
        <v>4.499123</v>
      </c>
      <c r="AG56" s="30">
        <v>4.5666700000000002</v>
      </c>
      <c r="AH56" s="30">
        <v>4.6923170000000001</v>
      </c>
      <c r="AI56" s="30">
        <v>4.7867629999999997</v>
      </c>
      <c r="AJ56" s="30">
        <v>4.8660560000000004</v>
      </c>
      <c r="AK56" s="31">
        <v>1.5310000000000001E-2</v>
      </c>
    </row>
    <row r="57" spans="1:37" ht="15" customHeight="1" x14ac:dyDescent="0.25">
      <c r="A57" s="25" t="s">
        <v>200</v>
      </c>
      <c r="B57" s="29" t="s">
        <v>201</v>
      </c>
      <c r="C57" s="30">
        <v>36.697848999999998</v>
      </c>
      <c r="D57" s="30">
        <v>33.627673999999999</v>
      </c>
      <c r="E57" s="30">
        <v>32.703133000000001</v>
      </c>
      <c r="F57" s="30">
        <v>32.847999999999999</v>
      </c>
      <c r="G57" s="30">
        <v>32.373829000000001</v>
      </c>
      <c r="H57" s="30">
        <v>33.017128</v>
      </c>
      <c r="I57" s="30">
        <v>33.309443999999999</v>
      </c>
      <c r="J57" s="30">
        <v>32.686957999999997</v>
      </c>
      <c r="K57" s="30">
        <v>32.767741999999998</v>
      </c>
      <c r="L57" s="30">
        <v>32.929248999999999</v>
      </c>
      <c r="M57" s="30">
        <v>33.062308999999999</v>
      </c>
      <c r="N57" s="30">
        <v>32.441467000000003</v>
      </c>
      <c r="O57" s="30">
        <v>32.411552</v>
      </c>
      <c r="P57" s="30">
        <v>32.001877</v>
      </c>
      <c r="Q57" s="30">
        <v>32.022984000000001</v>
      </c>
      <c r="R57" s="30">
        <v>32.305477000000003</v>
      </c>
      <c r="S57" s="30">
        <v>32.312835999999997</v>
      </c>
      <c r="T57" s="30">
        <v>32.149925000000003</v>
      </c>
      <c r="U57" s="30">
        <v>32.299858</v>
      </c>
      <c r="V57" s="30">
        <v>32.401313999999999</v>
      </c>
      <c r="W57" s="30">
        <v>32.627482999999998</v>
      </c>
      <c r="X57" s="30">
        <v>32.804405000000003</v>
      </c>
      <c r="Y57" s="30">
        <v>32.865475000000004</v>
      </c>
      <c r="Z57" s="30">
        <v>32.742328999999998</v>
      </c>
      <c r="AA57" s="30">
        <v>32.768177000000001</v>
      </c>
      <c r="AB57" s="30">
        <v>32.740375999999998</v>
      </c>
      <c r="AC57" s="30">
        <v>32.718246000000001</v>
      </c>
      <c r="AD57" s="30">
        <v>32.780399000000003</v>
      </c>
      <c r="AE57" s="30">
        <v>33.013992000000002</v>
      </c>
      <c r="AF57" s="30">
        <v>32.878352999999997</v>
      </c>
      <c r="AG57" s="30">
        <v>32.743130000000001</v>
      </c>
      <c r="AH57" s="30">
        <v>32.889476999999999</v>
      </c>
      <c r="AI57" s="30">
        <v>32.964146</v>
      </c>
      <c r="AJ57" s="30">
        <v>32.974831000000002</v>
      </c>
      <c r="AK57" s="31">
        <v>-6.1200000000000002E-4</v>
      </c>
    </row>
    <row r="58" spans="1:37" ht="15" customHeight="1" x14ac:dyDescent="0.25">
      <c r="A58" s="25" t="s">
        <v>202</v>
      </c>
      <c r="B58" s="29" t="s">
        <v>203</v>
      </c>
      <c r="C58" s="30">
        <v>1.7821260000000001</v>
      </c>
      <c r="D58" s="30">
        <v>1.6452340000000001</v>
      </c>
      <c r="E58" s="30">
        <v>1.6071089999999999</v>
      </c>
      <c r="F58" s="30">
        <v>1.6049819999999999</v>
      </c>
      <c r="G58" s="30">
        <v>1.5897889999999999</v>
      </c>
      <c r="H58" s="30">
        <v>1.6063339999999999</v>
      </c>
      <c r="I58" s="30">
        <v>1.612806</v>
      </c>
      <c r="J58" s="30">
        <v>1.58473</v>
      </c>
      <c r="K58" s="30">
        <v>1.58901</v>
      </c>
      <c r="L58" s="30">
        <v>1.5953139999999999</v>
      </c>
      <c r="M58" s="30">
        <v>1.6028</v>
      </c>
      <c r="N58" s="30">
        <v>1.579664</v>
      </c>
      <c r="O58" s="30">
        <v>1.580935</v>
      </c>
      <c r="P58" s="30">
        <v>1.567699</v>
      </c>
      <c r="Q58" s="30">
        <v>1.5698259999999999</v>
      </c>
      <c r="R58" s="30">
        <v>1.5790930000000001</v>
      </c>
      <c r="S58" s="30">
        <v>1.5816920000000001</v>
      </c>
      <c r="T58" s="30">
        <v>1.578722</v>
      </c>
      <c r="U58" s="30">
        <v>1.585404</v>
      </c>
      <c r="V58" s="30">
        <v>1.5908599999999999</v>
      </c>
      <c r="W58" s="30">
        <v>1.5995729999999999</v>
      </c>
      <c r="X58" s="30">
        <v>1.607629</v>
      </c>
      <c r="Y58" s="30">
        <v>1.61147</v>
      </c>
      <c r="Z58" s="30">
        <v>1.607175</v>
      </c>
      <c r="AA58" s="30">
        <v>1.6076410000000001</v>
      </c>
      <c r="AB58" s="30">
        <v>1.607542</v>
      </c>
      <c r="AC58" s="30">
        <v>1.6074189999999999</v>
      </c>
      <c r="AD58" s="30">
        <v>1.610417</v>
      </c>
      <c r="AE58" s="30">
        <v>1.6193660000000001</v>
      </c>
      <c r="AF58" s="30">
        <v>1.6150929999999999</v>
      </c>
      <c r="AG58" s="30">
        <v>1.610079</v>
      </c>
      <c r="AH58" s="30">
        <v>1.6156029999999999</v>
      </c>
      <c r="AI58" s="30">
        <v>1.6203339999999999</v>
      </c>
      <c r="AJ58" s="30">
        <v>1.6206020000000001</v>
      </c>
      <c r="AK58" s="31">
        <v>-4.7100000000000001E-4</v>
      </c>
    </row>
    <row r="59" spans="1:37" ht="15" customHeight="1" x14ac:dyDescent="0.25">
      <c r="A59" s="25" t="s">
        <v>204</v>
      </c>
      <c r="B59" s="29" t="s">
        <v>205</v>
      </c>
      <c r="C59" s="30">
        <v>2.227144</v>
      </c>
      <c r="D59" s="30">
        <v>2.2960989999999999</v>
      </c>
      <c r="E59" s="30">
        <v>2.288043</v>
      </c>
      <c r="F59" s="30">
        <v>2.2918590000000001</v>
      </c>
      <c r="G59" s="30">
        <v>2.366663</v>
      </c>
      <c r="H59" s="30">
        <v>2.3722050000000001</v>
      </c>
      <c r="I59" s="30">
        <v>2.3701159999999999</v>
      </c>
      <c r="J59" s="30">
        <v>2.3359830000000001</v>
      </c>
      <c r="K59" s="30">
        <v>2.3504179999999999</v>
      </c>
      <c r="L59" s="30">
        <v>2.3506019999999999</v>
      </c>
      <c r="M59" s="30">
        <v>2.3590779999999998</v>
      </c>
      <c r="N59" s="30">
        <v>2.3652730000000002</v>
      </c>
      <c r="O59" s="30">
        <v>2.3849749999999998</v>
      </c>
      <c r="P59" s="30">
        <v>2.4031440000000002</v>
      </c>
      <c r="Q59" s="30">
        <v>2.4041440000000001</v>
      </c>
      <c r="R59" s="30">
        <v>2.3992840000000002</v>
      </c>
      <c r="S59" s="30">
        <v>2.4017379999999999</v>
      </c>
      <c r="T59" s="30">
        <v>2.4025690000000002</v>
      </c>
      <c r="U59" s="30">
        <v>2.4079519999999999</v>
      </c>
      <c r="V59" s="30">
        <v>2.4154949999999999</v>
      </c>
      <c r="W59" s="30">
        <v>2.4236040000000001</v>
      </c>
      <c r="X59" s="30">
        <v>2.4302640000000002</v>
      </c>
      <c r="Y59" s="30">
        <v>2.436096</v>
      </c>
      <c r="Z59" s="30">
        <v>2.4386399999999999</v>
      </c>
      <c r="AA59" s="30">
        <v>2.4410120000000002</v>
      </c>
      <c r="AB59" s="30">
        <v>2.4410180000000001</v>
      </c>
      <c r="AC59" s="30">
        <v>2.4401169999999999</v>
      </c>
      <c r="AD59" s="30">
        <v>2.438885</v>
      </c>
      <c r="AE59" s="30">
        <v>2.4406699999999999</v>
      </c>
      <c r="AF59" s="30">
        <v>2.4413939999999998</v>
      </c>
      <c r="AG59" s="30">
        <v>2.4395859999999998</v>
      </c>
      <c r="AH59" s="30">
        <v>2.4403280000000001</v>
      </c>
      <c r="AI59" s="30">
        <v>2.4420829999999998</v>
      </c>
      <c r="AJ59" s="30">
        <v>2.4424260000000002</v>
      </c>
      <c r="AK59" s="31">
        <v>1.933E-3</v>
      </c>
    </row>
    <row r="60" spans="1:37" ht="15" customHeight="1" x14ac:dyDescent="0.25">
      <c r="A60" s="25" t="s">
        <v>206</v>
      </c>
      <c r="B60" s="29" t="s">
        <v>207</v>
      </c>
      <c r="C60" s="34">
        <v>10.803350999999999</v>
      </c>
      <c r="D60" s="34">
        <v>10.555153000000001</v>
      </c>
      <c r="E60" s="34">
        <v>10.452851000000001</v>
      </c>
      <c r="F60" s="34">
        <v>10.240713</v>
      </c>
      <c r="G60" s="34">
        <v>10.114269</v>
      </c>
      <c r="H60" s="34">
        <v>10.111283</v>
      </c>
      <c r="I60" s="34">
        <v>10.127075</v>
      </c>
      <c r="J60" s="34">
        <v>10.200208999999999</v>
      </c>
      <c r="K60" s="34">
        <v>10.319483</v>
      </c>
      <c r="L60" s="34">
        <v>10.392035999999999</v>
      </c>
      <c r="M60" s="34">
        <v>10.400949000000001</v>
      </c>
      <c r="N60" s="34">
        <v>10.422434000000001</v>
      </c>
      <c r="O60" s="34">
        <v>10.413136</v>
      </c>
      <c r="P60" s="34">
        <v>10.447011</v>
      </c>
      <c r="Q60" s="34">
        <v>10.461817</v>
      </c>
      <c r="R60" s="34">
        <v>10.516177000000001</v>
      </c>
      <c r="S60" s="34">
        <v>10.541268000000001</v>
      </c>
      <c r="T60" s="34">
        <v>10.556597</v>
      </c>
      <c r="U60" s="34">
        <v>10.558515999999999</v>
      </c>
      <c r="V60" s="34">
        <v>10.577109</v>
      </c>
      <c r="W60" s="34">
        <v>10.597333000000001</v>
      </c>
      <c r="X60" s="34">
        <v>10.586905</v>
      </c>
      <c r="Y60" s="34">
        <v>10.566421</v>
      </c>
      <c r="Z60" s="34">
        <v>10.518877</v>
      </c>
      <c r="AA60" s="34">
        <v>10.544485999999999</v>
      </c>
      <c r="AB60" s="34">
        <v>10.514459</v>
      </c>
      <c r="AC60" s="34">
        <v>10.503579</v>
      </c>
      <c r="AD60" s="34">
        <v>10.487422</v>
      </c>
      <c r="AE60" s="34">
        <v>10.490791</v>
      </c>
      <c r="AF60" s="34">
        <v>10.499860999999999</v>
      </c>
      <c r="AG60" s="34">
        <v>10.511697</v>
      </c>
      <c r="AH60" s="34">
        <v>10.524551000000001</v>
      </c>
      <c r="AI60" s="34">
        <v>10.524112000000001</v>
      </c>
      <c r="AJ60" s="34">
        <v>10.505855</v>
      </c>
      <c r="AK60" s="31">
        <v>-1.46E-4</v>
      </c>
    </row>
    <row r="63" spans="1:37" ht="15" customHeight="1" x14ac:dyDescent="0.2">
      <c r="B63" s="28" t="s">
        <v>208</v>
      </c>
    </row>
    <row r="64" spans="1:37" ht="15" customHeight="1" x14ac:dyDescent="0.25">
      <c r="A64" s="25" t="s">
        <v>209</v>
      </c>
      <c r="B64" s="29" t="s">
        <v>195</v>
      </c>
      <c r="C64" s="30">
        <v>54.151001000000001</v>
      </c>
      <c r="D64" s="30">
        <v>74.429001</v>
      </c>
      <c r="E64" s="30">
        <v>75.063004000000006</v>
      </c>
      <c r="F64" s="30">
        <v>77.148781</v>
      </c>
      <c r="G64" s="30">
        <v>80.468941000000001</v>
      </c>
      <c r="H64" s="30">
        <v>82.477271999999999</v>
      </c>
      <c r="I64" s="30">
        <v>86.573234999999997</v>
      </c>
      <c r="J64" s="30">
        <v>92.241028</v>
      </c>
      <c r="K64" s="30">
        <v>97.226166000000006</v>
      </c>
      <c r="L64" s="30">
        <v>103.252098</v>
      </c>
      <c r="M64" s="30">
        <v>108.871307</v>
      </c>
      <c r="N64" s="30">
        <v>113.76338200000001</v>
      </c>
      <c r="O64" s="30">
        <v>118.676323</v>
      </c>
      <c r="P64" s="30">
        <v>123.545815</v>
      </c>
      <c r="Q64" s="30">
        <v>128.430328</v>
      </c>
      <c r="R64" s="30">
        <v>133.366028</v>
      </c>
      <c r="S64" s="30">
        <v>138.34072900000001</v>
      </c>
      <c r="T64" s="30">
        <v>143.338562</v>
      </c>
      <c r="U64" s="30">
        <v>148.38800000000001</v>
      </c>
      <c r="V64" s="30">
        <v>153.48461900000001</v>
      </c>
      <c r="W64" s="30">
        <v>158.58805799999999</v>
      </c>
      <c r="X64" s="30">
        <v>163.692566</v>
      </c>
      <c r="Y64" s="30">
        <v>168.80641199999999</v>
      </c>
      <c r="Z64" s="30">
        <v>173.94075000000001</v>
      </c>
      <c r="AA64" s="30">
        <v>179.10041799999999</v>
      </c>
      <c r="AB64" s="30">
        <v>184.25718699999999</v>
      </c>
      <c r="AC64" s="30">
        <v>189.44558699999999</v>
      </c>
      <c r="AD64" s="30">
        <v>194.63145399999999</v>
      </c>
      <c r="AE64" s="30">
        <v>199.829285</v>
      </c>
      <c r="AF64" s="30">
        <v>205.002106</v>
      </c>
      <c r="AG64" s="30">
        <v>210.17541499999999</v>
      </c>
      <c r="AH64" s="30">
        <v>215.36634799999999</v>
      </c>
      <c r="AI64" s="30">
        <v>220.55384799999999</v>
      </c>
      <c r="AJ64" s="30">
        <v>225.735626</v>
      </c>
      <c r="AK64" s="31">
        <v>3.5281E-2</v>
      </c>
    </row>
    <row r="65" spans="1:37" ht="15" customHeight="1" x14ac:dyDescent="0.25">
      <c r="A65" s="25" t="s">
        <v>210</v>
      </c>
      <c r="B65" s="29" t="s">
        <v>197</v>
      </c>
      <c r="C65" s="30">
        <v>50.792000000000002</v>
      </c>
      <c r="D65" s="30">
        <v>68.463997000000006</v>
      </c>
      <c r="E65" s="30">
        <v>69.556999000000005</v>
      </c>
      <c r="F65" s="30">
        <v>73.417884999999998</v>
      </c>
      <c r="G65" s="30">
        <v>77.008262999999999</v>
      </c>
      <c r="H65" s="30">
        <v>78.175545</v>
      </c>
      <c r="I65" s="30">
        <v>81.901627000000005</v>
      </c>
      <c r="J65" s="30">
        <v>87.454857000000004</v>
      </c>
      <c r="K65" s="30">
        <v>92.685051000000001</v>
      </c>
      <c r="L65" s="30">
        <v>97.377525000000006</v>
      </c>
      <c r="M65" s="30">
        <v>102.45367400000001</v>
      </c>
      <c r="N65" s="30">
        <v>106.935913</v>
      </c>
      <c r="O65" s="30">
        <v>111.79879</v>
      </c>
      <c r="P65" s="30">
        <v>116.05490899999999</v>
      </c>
      <c r="Q65" s="30">
        <v>121.082336</v>
      </c>
      <c r="R65" s="30">
        <v>125.28482099999999</v>
      </c>
      <c r="S65" s="30">
        <v>131.83606</v>
      </c>
      <c r="T65" s="30">
        <v>135.625595</v>
      </c>
      <c r="U65" s="30">
        <v>140.913284</v>
      </c>
      <c r="V65" s="30">
        <v>146.975525</v>
      </c>
      <c r="W65" s="30">
        <v>149.76126099999999</v>
      </c>
      <c r="X65" s="30">
        <v>154.985153</v>
      </c>
      <c r="Y65" s="30">
        <v>159.689987</v>
      </c>
      <c r="Z65" s="30">
        <v>165.707123</v>
      </c>
      <c r="AA65" s="30">
        <v>170.50799599999999</v>
      </c>
      <c r="AB65" s="30">
        <v>176.77037000000001</v>
      </c>
      <c r="AC65" s="30">
        <v>181.380966</v>
      </c>
      <c r="AD65" s="30">
        <v>186.617828</v>
      </c>
      <c r="AE65" s="30">
        <v>192.04548600000001</v>
      </c>
      <c r="AF65" s="30">
        <v>197.27950999999999</v>
      </c>
      <c r="AG65" s="30">
        <v>202.59780900000001</v>
      </c>
      <c r="AH65" s="30">
        <v>208.11772199999999</v>
      </c>
      <c r="AI65" s="30">
        <v>213.356369</v>
      </c>
      <c r="AJ65" s="30">
        <v>218.58865399999999</v>
      </c>
      <c r="AK65" s="31">
        <v>3.6943999999999998E-2</v>
      </c>
    </row>
    <row r="66" spans="1:37" ht="15" customHeight="1" x14ac:dyDescent="0.25">
      <c r="A66" s="25" t="s">
        <v>211</v>
      </c>
      <c r="B66" s="29" t="s">
        <v>199</v>
      </c>
      <c r="C66" s="30">
        <v>3.024235</v>
      </c>
      <c r="D66" s="30">
        <v>2.9923649999999999</v>
      </c>
      <c r="E66" s="30">
        <v>3.1009139999999999</v>
      </c>
      <c r="F66" s="30">
        <v>3.2473730000000001</v>
      </c>
      <c r="G66" s="30">
        <v>3.243106</v>
      </c>
      <c r="H66" s="30">
        <v>3.3286989999999999</v>
      </c>
      <c r="I66" s="30">
        <v>3.555844</v>
      </c>
      <c r="J66" s="30">
        <v>3.8433730000000002</v>
      </c>
      <c r="K66" s="30">
        <v>4.2030919999999998</v>
      </c>
      <c r="L66" s="30">
        <v>4.3860200000000003</v>
      </c>
      <c r="M66" s="30">
        <v>4.5152609999999997</v>
      </c>
      <c r="N66" s="30">
        <v>4.7172340000000004</v>
      </c>
      <c r="O66" s="30">
        <v>4.8443019999999999</v>
      </c>
      <c r="P66" s="30">
        <v>4.998316</v>
      </c>
      <c r="Q66" s="30">
        <v>5.0858949999999998</v>
      </c>
      <c r="R66" s="30">
        <v>5.3810880000000001</v>
      </c>
      <c r="S66" s="30">
        <v>5.5818149999999997</v>
      </c>
      <c r="T66" s="30">
        <v>5.7655969999999996</v>
      </c>
      <c r="U66" s="30">
        <v>5.9541279999999999</v>
      </c>
      <c r="V66" s="30">
        <v>6.2029860000000001</v>
      </c>
      <c r="W66" s="30">
        <v>6.372522</v>
      </c>
      <c r="X66" s="30">
        <v>6.53071</v>
      </c>
      <c r="Y66" s="30">
        <v>6.7120879999999996</v>
      </c>
      <c r="Z66" s="30">
        <v>6.9614669999999998</v>
      </c>
      <c r="AA66" s="30">
        <v>7.0988879999999996</v>
      </c>
      <c r="AB66" s="30">
        <v>7.3333399999999997</v>
      </c>
      <c r="AC66" s="30">
        <v>7.6103139999999998</v>
      </c>
      <c r="AD66" s="30">
        <v>7.9314869999999997</v>
      </c>
      <c r="AE66" s="30">
        <v>8.2524149999999992</v>
      </c>
      <c r="AF66" s="30">
        <v>8.5434590000000004</v>
      </c>
      <c r="AG66" s="30">
        <v>8.8793070000000007</v>
      </c>
      <c r="AH66" s="30">
        <v>9.345243</v>
      </c>
      <c r="AI66" s="30">
        <v>9.767595</v>
      </c>
      <c r="AJ66" s="30">
        <v>10.176351</v>
      </c>
      <c r="AK66" s="31">
        <v>3.8990999999999998E-2</v>
      </c>
    </row>
    <row r="67" spans="1:37" ht="15" customHeight="1" x14ac:dyDescent="0.25">
      <c r="A67" s="25" t="s">
        <v>212</v>
      </c>
      <c r="B67" s="29" t="s">
        <v>201</v>
      </c>
      <c r="C67" s="30">
        <v>35.991000999999997</v>
      </c>
      <c r="D67" s="30">
        <v>33.627673999999999</v>
      </c>
      <c r="E67" s="30">
        <v>33.509082999999997</v>
      </c>
      <c r="F67" s="30">
        <v>34.588749</v>
      </c>
      <c r="G67" s="30">
        <v>34.998767999999998</v>
      </c>
      <c r="H67" s="30">
        <v>36.602516000000001</v>
      </c>
      <c r="I67" s="30">
        <v>37.838509000000002</v>
      </c>
      <c r="J67" s="30">
        <v>38.010151</v>
      </c>
      <c r="K67" s="30">
        <v>38.979179000000002</v>
      </c>
      <c r="L67" s="30">
        <v>40.063602000000003</v>
      </c>
      <c r="M67" s="30">
        <v>41.139687000000002</v>
      </c>
      <c r="N67" s="30">
        <v>41.273902999999997</v>
      </c>
      <c r="O67" s="30">
        <v>42.154381000000001</v>
      </c>
      <c r="P67" s="30">
        <v>42.520854999999997</v>
      </c>
      <c r="Q67" s="30">
        <v>43.464035000000003</v>
      </c>
      <c r="R67" s="30">
        <v>44.800117</v>
      </c>
      <c r="S67" s="30">
        <v>45.789985999999999</v>
      </c>
      <c r="T67" s="30">
        <v>46.556941999999999</v>
      </c>
      <c r="U67" s="30">
        <v>47.810780000000001</v>
      </c>
      <c r="V67" s="30">
        <v>49.035488000000001</v>
      </c>
      <c r="W67" s="30">
        <v>50.483524000000003</v>
      </c>
      <c r="X67" s="30">
        <v>51.893349000000001</v>
      </c>
      <c r="Y67" s="30">
        <v>53.157508999999997</v>
      </c>
      <c r="Z67" s="30">
        <v>54.156601000000002</v>
      </c>
      <c r="AA67" s="30">
        <v>55.437603000000003</v>
      </c>
      <c r="AB67" s="30">
        <v>56.660575999999999</v>
      </c>
      <c r="AC67" s="30">
        <v>57.937587999999998</v>
      </c>
      <c r="AD67" s="30">
        <v>59.404057000000002</v>
      </c>
      <c r="AE67" s="30">
        <v>61.239882999999999</v>
      </c>
      <c r="AF67" s="30">
        <v>62.433253999999998</v>
      </c>
      <c r="AG67" s="30">
        <v>63.664828999999997</v>
      </c>
      <c r="AH67" s="30">
        <v>65.502860999999996</v>
      </c>
      <c r="AI67" s="30">
        <v>67.264747999999997</v>
      </c>
      <c r="AJ67" s="30">
        <v>68.960044999999994</v>
      </c>
      <c r="AK67" s="31">
        <v>2.2696999999999998E-2</v>
      </c>
    </row>
    <row r="68" spans="1:37" ht="15" customHeight="1" x14ac:dyDescent="0.25">
      <c r="A68" s="25" t="s">
        <v>213</v>
      </c>
      <c r="B68" s="29" t="s">
        <v>203</v>
      </c>
      <c r="C68" s="30">
        <v>1.7478</v>
      </c>
      <c r="D68" s="30">
        <v>1.6452340000000001</v>
      </c>
      <c r="E68" s="30">
        <v>1.6467149999999999</v>
      </c>
      <c r="F68" s="30">
        <v>1.690037</v>
      </c>
      <c r="G68" s="30">
        <v>1.7186920000000001</v>
      </c>
      <c r="H68" s="30">
        <v>1.780769</v>
      </c>
      <c r="I68" s="30">
        <v>1.832098</v>
      </c>
      <c r="J68" s="30">
        <v>1.8428100000000001</v>
      </c>
      <c r="K68" s="30">
        <v>1.8902209999999999</v>
      </c>
      <c r="L68" s="30">
        <v>1.94095</v>
      </c>
      <c r="M68" s="30">
        <v>1.9943770000000001</v>
      </c>
      <c r="N68" s="30">
        <v>2.0097390000000002</v>
      </c>
      <c r="O68" s="30">
        <v>2.0561600000000002</v>
      </c>
      <c r="P68" s="30">
        <v>2.082999</v>
      </c>
      <c r="Q68" s="30">
        <v>2.130687</v>
      </c>
      <c r="R68" s="30">
        <v>2.1898309999999999</v>
      </c>
      <c r="S68" s="30">
        <v>2.2413889999999999</v>
      </c>
      <c r="T68" s="30">
        <v>2.286178</v>
      </c>
      <c r="U68" s="30">
        <v>2.3467410000000002</v>
      </c>
      <c r="V68" s="30">
        <v>2.407575</v>
      </c>
      <c r="W68" s="30">
        <v>2.4749720000000002</v>
      </c>
      <c r="X68" s="30">
        <v>2.5431119999999998</v>
      </c>
      <c r="Y68" s="30">
        <v>2.6064349999999998</v>
      </c>
      <c r="Z68" s="30">
        <v>2.6583070000000002</v>
      </c>
      <c r="AA68" s="30">
        <v>2.7198259999999999</v>
      </c>
      <c r="AB68" s="30">
        <v>2.782016</v>
      </c>
      <c r="AC68" s="30">
        <v>2.8464239999999998</v>
      </c>
      <c r="AD68" s="30">
        <v>2.9183680000000001</v>
      </c>
      <c r="AE68" s="30">
        <v>3.0038719999999999</v>
      </c>
      <c r="AF68" s="30">
        <v>3.066926</v>
      </c>
      <c r="AG68" s="30">
        <v>3.130592</v>
      </c>
      <c r="AH68" s="30">
        <v>3.2176439999999999</v>
      </c>
      <c r="AI68" s="30">
        <v>3.306362</v>
      </c>
      <c r="AJ68" s="30">
        <v>3.3891550000000001</v>
      </c>
      <c r="AK68" s="31">
        <v>2.2841E-2</v>
      </c>
    </row>
    <row r="69" spans="1:37" ht="15" customHeight="1" x14ac:dyDescent="0.25">
      <c r="A69" s="25" t="s">
        <v>214</v>
      </c>
      <c r="B69" s="29" t="s">
        <v>205</v>
      </c>
      <c r="C69" s="30">
        <v>2.184247</v>
      </c>
      <c r="D69" s="30">
        <v>2.2960989999999999</v>
      </c>
      <c r="E69" s="30">
        <v>2.3444310000000002</v>
      </c>
      <c r="F69" s="30">
        <v>2.4133140000000002</v>
      </c>
      <c r="G69" s="30">
        <v>2.5585580000000001</v>
      </c>
      <c r="H69" s="30">
        <v>2.629807</v>
      </c>
      <c r="I69" s="30">
        <v>2.6923789999999999</v>
      </c>
      <c r="J69" s="30">
        <v>2.7164060000000001</v>
      </c>
      <c r="K69" s="30">
        <v>2.7959619999999998</v>
      </c>
      <c r="L69" s="30">
        <v>2.859877</v>
      </c>
      <c r="M69" s="30">
        <v>2.9354200000000001</v>
      </c>
      <c r="N69" s="30">
        <v>3.0092370000000002</v>
      </c>
      <c r="O69" s="30">
        <v>3.1018919999999999</v>
      </c>
      <c r="P69" s="30">
        <v>3.1930540000000001</v>
      </c>
      <c r="Q69" s="30">
        <v>3.2630880000000002</v>
      </c>
      <c r="R69" s="30">
        <v>3.3272439999999999</v>
      </c>
      <c r="S69" s="30">
        <v>3.4034629999999999</v>
      </c>
      <c r="T69" s="30">
        <v>3.4792079999999999</v>
      </c>
      <c r="U69" s="30">
        <v>3.5642909999999999</v>
      </c>
      <c r="V69" s="30">
        <v>3.6555599999999999</v>
      </c>
      <c r="W69" s="30">
        <v>3.7499699999999998</v>
      </c>
      <c r="X69" s="30">
        <v>3.8444379999999998</v>
      </c>
      <c r="Y69" s="30">
        <v>3.9402080000000002</v>
      </c>
      <c r="Z69" s="30">
        <v>4.033569</v>
      </c>
      <c r="AA69" s="30">
        <v>4.129734</v>
      </c>
      <c r="AB69" s="30">
        <v>4.2244320000000002</v>
      </c>
      <c r="AC69" s="30">
        <v>4.3209679999999997</v>
      </c>
      <c r="AD69" s="30">
        <v>4.4197040000000003</v>
      </c>
      <c r="AE69" s="30">
        <v>4.5273630000000002</v>
      </c>
      <c r="AF69" s="30">
        <v>4.6360039999999998</v>
      </c>
      <c r="AG69" s="30">
        <v>4.7434640000000003</v>
      </c>
      <c r="AH69" s="30">
        <v>4.8601700000000001</v>
      </c>
      <c r="AI69" s="30">
        <v>4.983174</v>
      </c>
      <c r="AJ69" s="30">
        <v>5.1078289999999997</v>
      </c>
      <c r="AK69" s="31">
        <v>2.5301000000000001E-2</v>
      </c>
    </row>
    <row r="70" spans="1:37" ht="15" customHeight="1" x14ac:dyDescent="0.25">
      <c r="A70" s="25" t="s">
        <v>215</v>
      </c>
      <c r="B70" s="29" t="s">
        <v>207</v>
      </c>
      <c r="C70" s="34">
        <v>10.595264</v>
      </c>
      <c r="D70" s="34">
        <v>10.555153000000001</v>
      </c>
      <c r="E70" s="34">
        <v>10.710457</v>
      </c>
      <c r="F70" s="34">
        <v>10.78341</v>
      </c>
      <c r="G70" s="34">
        <v>10.934357</v>
      </c>
      <c r="H70" s="34">
        <v>11.209286000000001</v>
      </c>
      <c r="I70" s="34">
        <v>11.504047</v>
      </c>
      <c r="J70" s="34">
        <v>11.86135</v>
      </c>
      <c r="K70" s="34">
        <v>12.275639999999999</v>
      </c>
      <c r="L70" s="34">
        <v>12.643544</v>
      </c>
      <c r="M70" s="34">
        <v>12.941981999999999</v>
      </c>
      <c r="N70" s="34">
        <v>13.260019</v>
      </c>
      <c r="O70" s="34">
        <v>13.543298</v>
      </c>
      <c r="P70" s="34">
        <v>13.880931</v>
      </c>
      <c r="Q70" s="34">
        <v>14.199576</v>
      </c>
      <c r="R70" s="34">
        <v>14.583470999999999</v>
      </c>
      <c r="S70" s="34">
        <v>14.937856</v>
      </c>
      <c r="T70" s="34">
        <v>15.287216000000001</v>
      </c>
      <c r="U70" s="34">
        <v>15.628888</v>
      </c>
      <c r="V70" s="34">
        <v>16.007183000000001</v>
      </c>
      <c r="W70" s="34">
        <v>16.396934999999999</v>
      </c>
      <c r="X70" s="34">
        <v>16.747444000000002</v>
      </c>
      <c r="Y70" s="34">
        <v>17.090413999999999</v>
      </c>
      <c r="Z70" s="34">
        <v>17.398475999999999</v>
      </c>
      <c r="AA70" s="34">
        <v>17.839290999999999</v>
      </c>
      <c r="AB70" s="34">
        <v>18.196349999999999</v>
      </c>
      <c r="AC70" s="34">
        <v>18.599775000000001</v>
      </c>
      <c r="AD70" s="34">
        <v>19.005119000000001</v>
      </c>
      <c r="AE70" s="34">
        <v>19.460079</v>
      </c>
      <c r="AF70" s="34">
        <v>19.938362000000001</v>
      </c>
      <c r="AG70" s="34">
        <v>20.438648000000001</v>
      </c>
      <c r="AH70" s="34">
        <v>20.960751999999999</v>
      </c>
      <c r="AI70" s="34">
        <v>21.474899000000001</v>
      </c>
      <c r="AJ70" s="34">
        <v>21.970822999999999</v>
      </c>
      <c r="AK70" s="31">
        <v>2.3174E-2</v>
      </c>
    </row>
    <row r="71" spans="1:37" ht="15" customHeight="1" thickBot="1" x14ac:dyDescent="0.25"/>
    <row r="72" spans="1:37" ht="15" customHeight="1" x14ac:dyDescent="0.2">
      <c r="B72" s="266" t="s">
        <v>216</v>
      </c>
      <c r="C72" s="266"/>
      <c r="D72" s="266"/>
      <c r="E72" s="266"/>
      <c r="F72" s="266"/>
      <c r="G72" s="266"/>
      <c r="H72" s="266"/>
      <c r="I72" s="266"/>
      <c r="J72" s="266"/>
      <c r="K72" s="266"/>
      <c r="L72" s="266"/>
      <c r="M72" s="266"/>
      <c r="N72" s="266"/>
      <c r="O72" s="266"/>
      <c r="P72" s="266"/>
      <c r="Q72" s="266"/>
      <c r="R72" s="266"/>
      <c r="S72" s="266"/>
      <c r="T72" s="266"/>
      <c r="U72" s="266"/>
      <c r="V72" s="266"/>
      <c r="W72" s="266"/>
      <c r="X72" s="266"/>
      <c r="Y72" s="266"/>
      <c r="Z72" s="266"/>
      <c r="AA72" s="266"/>
      <c r="AB72" s="266"/>
      <c r="AC72" s="266"/>
      <c r="AD72" s="266"/>
      <c r="AE72" s="266"/>
      <c r="AF72" s="266"/>
      <c r="AG72" s="266"/>
      <c r="AH72" s="266"/>
      <c r="AI72" s="266"/>
      <c r="AJ72" s="266"/>
      <c r="AK72" s="266"/>
    </row>
    <row r="73" spans="1:37" ht="15" customHeight="1" x14ac:dyDescent="0.2">
      <c r="B73" s="35" t="s">
        <v>217</v>
      </c>
    </row>
    <row r="74" spans="1:37" ht="15" customHeight="1" x14ac:dyDescent="0.2">
      <c r="B74" s="35" t="s">
        <v>218</v>
      </c>
    </row>
    <row r="75" spans="1:37" ht="15" customHeight="1" x14ac:dyDescent="0.2">
      <c r="B75" s="35" t="s">
        <v>219</v>
      </c>
    </row>
    <row r="76" spans="1:37" ht="15" customHeight="1" x14ac:dyDescent="0.2">
      <c r="B76" s="35" t="s">
        <v>220</v>
      </c>
    </row>
    <row r="77" spans="1:37" ht="15" customHeight="1" x14ac:dyDescent="0.2">
      <c r="B77" s="35" t="s">
        <v>221</v>
      </c>
    </row>
    <row r="78" spans="1:37" ht="15" customHeight="1" x14ac:dyDescent="0.2">
      <c r="B78" s="35" t="s">
        <v>222</v>
      </c>
    </row>
    <row r="79" spans="1:37" ht="15" customHeight="1" x14ac:dyDescent="0.2">
      <c r="B79" s="35" t="s">
        <v>223</v>
      </c>
    </row>
    <row r="80" spans="1:37" ht="15" customHeight="1" x14ac:dyDescent="0.2">
      <c r="B80" s="35" t="s">
        <v>224</v>
      </c>
    </row>
    <row r="81" spans="2:2" ht="15" customHeight="1" x14ac:dyDescent="0.2">
      <c r="B81" s="35" t="s">
        <v>225</v>
      </c>
    </row>
    <row r="82" spans="2:2" ht="15" customHeight="1" x14ac:dyDescent="0.2">
      <c r="B82" s="35" t="s">
        <v>226</v>
      </c>
    </row>
    <row r="83" spans="2:2" ht="15" customHeight="1" x14ac:dyDescent="0.2">
      <c r="B83" s="35" t="s">
        <v>227</v>
      </c>
    </row>
    <row r="84" spans="2:2" ht="15" customHeight="1" x14ac:dyDescent="0.2">
      <c r="B84" s="35" t="s">
        <v>228</v>
      </c>
    </row>
    <row r="85" spans="2:2" ht="15" customHeight="1" x14ac:dyDescent="0.2">
      <c r="B85" s="35" t="s">
        <v>229</v>
      </c>
    </row>
    <row r="86" spans="2:2" ht="15" customHeight="1" x14ac:dyDescent="0.2">
      <c r="B86" s="35" t="s">
        <v>230</v>
      </c>
    </row>
    <row r="87" spans="2:2" ht="15" customHeight="1" x14ac:dyDescent="0.2">
      <c r="B87" s="35" t="s">
        <v>231</v>
      </c>
    </row>
    <row r="88" spans="2:2" ht="15" customHeight="1" x14ac:dyDescent="0.2">
      <c r="B88" s="35" t="s">
        <v>232</v>
      </c>
    </row>
    <row r="89" spans="2:2" ht="15" customHeight="1" x14ac:dyDescent="0.2">
      <c r="B89" s="35" t="s">
        <v>233</v>
      </c>
    </row>
    <row r="90" spans="2:2" ht="15" customHeight="1" x14ac:dyDescent="0.2">
      <c r="B90" s="35" t="s">
        <v>234</v>
      </c>
    </row>
    <row r="91" spans="2:2" ht="15" customHeight="1" x14ac:dyDescent="0.2">
      <c r="B91" s="35" t="s">
        <v>235</v>
      </c>
    </row>
    <row r="92" spans="2:2" ht="15" customHeight="1" x14ac:dyDescent="0.2">
      <c r="B92" s="35" t="s">
        <v>236</v>
      </c>
    </row>
    <row r="93" spans="2:2" ht="15" customHeight="1" x14ac:dyDescent="0.2">
      <c r="B93" s="35" t="s">
        <v>237</v>
      </c>
    </row>
    <row r="94" spans="2:2" ht="15" customHeight="1" x14ac:dyDescent="0.2">
      <c r="B94" s="35" t="s">
        <v>238</v>
      </c>
    </row>
    <row r="95" spans="2:2" ht="15" customHeight="1" x14ac:dyDescent="0.2">
      <c r="B95" s="35" t="s">
        <v>239</v>
      </c>
    </row>
    <row r="96" spans="2:2" ht="15" customHeight="1" x14ac:dyDescent="0.2">
      <c r="B96" s="35" t="s">
        <v>240</v>
      </c>
    </row>
    <row r="97" spans="2:2" ht="15" customHeight="1" x14ac:dyDescent="0.2">
      <c r="B97" s="35" t="s">
        <v>241</v>
      </c>
    </row>
    <row r="98" spans="2:2" ht="15" customHeight="1" x14ac:dyDescent="0.2">
      <c r="B98" s="35" t="s">
        <v>242</v>
      </c>
    </row>
    <row r="99" spans="2:2" ht="15" customHeight="1" x14ac:dyDescent="0.2">
      <c r="B99" s="35" t="s">
        <v>243</v>
      </c>
    </row>
    <row r="100" spans="2:2" ht="15" customHeight="1" x14ac:dyDescent="0.2">
      <c r="B100" s="35" t="s">
        <v>244</v>
      </c>
    </row>
    <row r="101" spans="2:2" ht="15" customHeight="1" x14ac:dyDescent="0.2">
      <c r="B101" s="35" t="s">
        <v>245</v>
      </c>
    </row>
    <row r="102" spans="2:2" ht="15" customHeight="1" x14ac:dyDescent="0.2">
      <c r="B102" s="35" t="s">
        <v>246</v>
      </c>
    </row>
    <row r="103" spans="2:2" ht="15" customHeight="1" x14ac:dyDescent="0.2">
      <c r="B103" s="35" t="s">
        <v>247</v>
      </c>
    </row>
    <row r="104" spans="2:2" ht="15" customHeight="1" x14ac:dyDescent="0.2">
      <c r="B104" s="35" t="s">
        <v>248</v>
      </c>
    </row>
    <row r="105" spans="2:2" ht="15" customHeight="1" x14ac:dyDescent="0.2">
      <c r="B105" s="35" t="s">
        <v>249</v>
      </c>
    </row>
    <row r="106" spans="2:2" ht="15" customHeight="1" x14ac:dyDescent="0.2">
      <c r="B106" s="35" t="s">
        <v>250</v>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workbookViewId="0">
      <selection activeCell="I20" sqref="I20"/>
    </sheetView>
  </sheetViews>
  <sheetFormatPr defaultRowHeight="15" x14ac:dyDescent="0.25"/>
  <cols>
    <col min="1" max="1" width="10.5703125" customWidth="1"/>
    <col min="2" max="4" width="11.7109375" customWidth="1"/>
    <col min="5" max="5" width="23.28515625" customWidth="1"/>
  </cols>
  <sheetData>
    <row r="1" spans="1:5" x14ac:dyDescent="0.25">
      <c r="A1" s="2" t="s">
        <v>251</v>
      </c>
      <c r="B1" s="8"/>
      <c r="C1" s="8"/>
      <c r="D1" s="8"/>
      <c r="E1" s="8"/>
    </row>
    <row r="2" spans="1:5" x14ac:dyDescent="0.25">
      <c r="B2" t="s">
        <v>139</v>
      </c>
      <c r="C2" t="s">
        <v>40</v>
      </c>
      <c r="D2" t="s">
        <v>45</v>
      </c>
      <c r="E2" t="s">
        <v>120</v>
      </c>
    </row>
    <row r="3" spans="1:5" x14ac:dyDescent="0.25">
      <c r="A3">
        <v>2017</v>
      </c>
      <c r="B3">
        <v>3</v>
      </c>
      <c r="C3">
        <v>40</v>
      </c>
      <c r="D3">
        <v>0</v>
      </c>
      <c r="E3" t="s">
        <v>252</v>
      </c>
    </row>
    <row r="5" spans="1:5" x14ac:dyDescent="0.25">
      <c r="A5" s="2" t="s">
        <v>288</v>
      </c>
      <c r="B5" s="8"/>
      <c r="C5" s="8"/>
      <c r="D5" s="8"/>
      <c r="E5" s="8"/>
    </row>
    <row r="6" spans="1:5" s="5" customFormat="1" x14ac:dyDescent="0.25">
      <c r="A6" s="47">
        <v>0.09</v>
      </c>
      <c r="B6" s="5" t="s">
        <v>284</v>
      </c>
    </row>
    <row r="7" spans="1:5" s="5" customFormat="1" x14ac:dyDescent="0.25">
      <c r="A7" s="5">
        <v>775</v>
      </c>
      <c r="B7" s="5" t="s">
        <v>285</v>
      </c>
    </row>
    <row r="8" spans="1:5" s="5" customFormat="1" x14ac:dyDescent="0.25">
      <c r="A8" s="5">
        <v>97</v>
      </c>
      <c r="B8" s="5" t="s">
        <v>286</v>
      </c>
    </row>
    <row r="9" spans="1:5" s="5" customFormat="1" x14ac:dyDescent="0.25">
      <c r="A9" s="5">
        <v>6</v>
      </c>
      <c r="B9" s="5" t="s">
        <v>287</v>
      </c>
    </row>
    <row r="10" spans="1:5" s="5" customFormat="1" x14ac:dyDescent="0.25">
      <c r="A10" s="36" t="s">
        <v>289</v>
      </c>
    </row>
    <row r="11" spans="1:5" s="5" customFormat="1" x14ac:dyDescent="0.25"/>
    <row r="12" spans="1:5" x14ac:dyDescent="0.25">
      <c r="B12" t="s">
        <v>139</v>
      </c>
      <c r="C12" t="s">
        <v>40</v>
      </c>
      <c r="D12" t="s">
        <v>45</v>
      </c>
      <c r="E12" t="s">
        <v>120</v>
      </c>
    </row>
    <row r="13" spans="1:5" x14ac:dyDescent="0.25">
      <c r="A13" t="s">
        <v>283</v>
      </c>
      <c r="B13" s="48">
        <f>A7*(1-A6)</f>
        <v>705.25</v>
      </c>
      <c r="C13">
        <f>A9</f>
        <v>6</v>
      </c>
      <c r="D13">
        <f>A8</f>
        <v>97</v>
      </c>
      <c r="E13" t="s">
        <v>253</v>
      </c>
    </row>
    <row r="14" spans="1:5" x14ac:dyDescent="0.25">
      <c r="A14" t="s">
        <v>290</v>
      </c>
      <c r="B14" s="48">
        <f>A6*A7</f>
        <v>69.75</v>
      </c>
      <c r="C14">
        <v>0</v>
      </c>
      <c r="D14">
        <v>0</v>
      </c>
      <c r="E14" t="s">
        <v>253</v>
      </c>
    </row>
    <row r="15" spans="1:5" x14ac:dyDescent="0.25">
      <c r="A15" s="5"/>
    </row>
    <row r="16" spans="1:5" x14ac:dyDescent="0.25">
      <c r="A16" s="2" t="s">
        <v>291</v>
      </c>
      <c r="B16" s="8"/>
      <c r="C16" s="8"/>
      <c r="D16" s="8"/>
      <c r="E16" s="8"/>
    </row>
    <row r="17" spans="1:5" x14ac:dyDescent="0.25">
      <c r="A17" s="1" t="s">
        <v>295</v>
      </c>
    </row>
    <row r="18" spans="1:5" x14ac:dyDescent="0.25">
      <c r="A18" s="50">
        <v>262.39999999999998</v>
      </c>
      <c r="B18" s="49" t="s">
        <v>296</v>
      </c>
    </row>
    <row r="19" spans="1:5" x14ac:dyDescent="0.25">
      <c r="A19" s="51">
        <v>33.57</v>
      </c>
      <c r="B19" s="49" t="s">
        <v>297</v>
      </c>
    </row>
    <row r="20" spans="1:5" x14ac:dyDescent="0.25">
      <c r="A20" s="52">
        <v>67.8</v>
      </c>
      <c r="B20" s="49" t="s">
        <v>298</v>
      </c>
    </row>
    <row r="21" spans="1:5" x14ac:dyDescent="0.25">
      <c r="A21" s="52">
        <v>23.4</v>
      </c>
      <c r="B21" s="49" t="s">
        <v>299</v>
      </c>
    </row>
    <row r="22" spans="1:5" x14ac:dyDescent="0.25">
      <c r="A22" s="52">
        <v>137.69999999999999</v>
      </c>
      <c r="B22" s="49" t="s">
        <v>300</v>
      </c>
    </row>
    <row r="24" spans="1:5" x14ac:dyDescent="0.25">
      <c r="A24" s="53" t="s">
        <v>301</v>
      </c>
    </row>
    <row r="25" spans="1:5" x14ac:dyDescent="0.25">
      <c r="A25" t="s">
        <v>302</v>
      </c>
    </row>
    <row r="26" spans="1:5" x14ac:dyDescent="0.25">
      <c r="A26" t="s">
        <v>308</v>
      </c>
    </row>
    <row r="27" spans="1:5" x14ac:dyDescent="0.25">
      <c r="A27" s="3" t="s">
        <v>309</v>
      </c>
      <c r="D27" t="s">
        <v>307</v>
      </c>
    </row>
    <row r="28" spans="1:5" x14ac:dyDescent="0.25">
      <c r="E28" s="4"/>
    </row>
    <row r="30" spans="1:5" x14ac:dyDescent="0.25">
      <c r="A30" t="s">
        <v>303</v>
      </c>
    </row>
    <row r="31" spans="1:5" x14ac:dyDescent="0.25">
      <c r="A31" t="s">
        <v>304</v>
      </c>
    </row>
    <row r="32" spans="1:5" x14ac:dyDescent="0.25">
      <c r="A32" t="s">
        <v>305</v>
      </c>
    </row>
    <row r="34" spans="1:5" x14ac:dyDescent="0.25">
      <c r="A34" s="2" t="s">
        <v>65</v>
      </c>
      <c r="B34" s="8"/>
      <c r="C34" s="8"/>
      <c r="D34" s="8"/>
      <c r="E34" s="8"/>
    </row>
    <row r="35" spans="1:5" x14ac:dyDescent="0.25">
      <c r="A35">
        <v>10</v>
      </c>
      <c r="B35" t="s">
        <v>306</v>
      </c>
    </row>
    <row r="36" spans="1:5" x14ac:dyDescent="0.25">
      <c r="A36" t="s">
        <v>313</v>
      </c>
    </row>
    <row r="38" spans="1:5" x14ac:dyDescent="0.25">
      <c r="A38" t="s">
        <v>314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85"/>
  <sheetViews>
    <sheetView tabSelected="1" workbookViewId="0">
      <pane xSplit="2" ySplit="1" topLeftCell="C2" activePane="bottomRight" state="frozen"/>
      <selection activeCell="B1" sqref="B1"/>
      <selection pane="topRight" activeCell="B1" sqref="B1"/>
      <selection pane="bottomLeft" activeCell="B1" sqref="B1"/>
      <selection pane="bottomRight" activeCell="C16" sqref="C16"/>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63" t="s">
        <v>124</v>
      </c>
      <c r="C1" s="64">
        <v>2017</v>
      </c>
      <c r="D1" s="64">
        <v>2018</v>
      </c>
      <c r="E1" s="64">
        <v>2019</v>
      </c>
      <c r="F1" s="64">
        <v>2020</v>
      </c>
      <c r="G1" s="64">
        <v>2021</v>
      </c>
      <c r="H1" s="64">
        <v>2022</v>
      </c>
      <c r="I1" s="64">
        <v>2023</v>
      </c>
      <c r="J1" s="64">
        <v>2024</v>
      </c>
      <c r="K1" s="64">
        <v>2025</v>
      </c>
      <c r="L1" s="64">
        <v>2026</v>
      </c>
      <c r="M1" s="64">
        <v>2027</v>
      </c>
      <c r="N1" s="64">
        <v>2028</v>
      </c>
      <c r="O1" s="64">
        <v>2029</v>
      </c>
      <c r="P1" s="64">
        <v>2030</v>
      </c>
      <c r="Q1" s="64">
        <v>2031</v>
      </c>
      <c r="R1" s="64">
        <v>2032</v>
      </c>
      <c r="S1" s="64">
        <v>2033</v>
      </c>
      <c r="T1" s="64">
        <v>2034</v>
      </c>
      <c r="U1" s="64">
        <v>2035</v>
      </c>
      <c r="V1" s="64">
        <v>2036</v>
      </c>
      <c r="W1" s="64">
        <v>2037</v>
      </c>
      <c r="X1" s="64">
        <v>2038</v>
      </c>
      <c r="Y1" s="64">
        <v>2039</v>
      </c>
      <c r="Z1" s="64">
        <v>2040</v>
      </c>
      <c r="AA1" s="64">
        <v>2041</v>
      </c>
      <c r="AB1" s="64">
        <v>2042</v>
      </c>
      <c r="AC1" s="64">
        <v>2043</v>
      </c>
      <c r="AD1" s="64">
        <v>2044</v>
      </c>
      <c r="AE1" s="64">
        <v>2045</v>
      </c>
      <c r="AF1" s="64">
        <v>2046</v>
      </c>
      <c r="AG1" s="64">
        <v>2047</v>
      </c>
      <c r="AH1" s="64">
        <v>2048</v>
      </c>
      <c r="AI1" s="64">
        <v>2049</v>
      </c>
      <c r="AJ1" s="64">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316</v>
      </c>
      <c r="B10" s="65" t="s">
        <v>317</v>
      </c>
    </row>
    <row r="11" spans="1:37" ht="15" customHeight="1" x14ac:dyDescent="0.2">
      <c r="B11" s="63" t="s">
        <v>318</v>
      </c>
    </row>
    <row r="12" spans="1:37" ht="15" customHeight="1" x14ac:dyDescent="0.2">
      <c r="B12" s="63"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64" t="s">
        <v>136</v>
      </c>
      <c r="C13" s="64">
        <v>2017</v>
      </c>
      <c r="D13" s="64">
        <v>2018</v>
      </c>
      <c r="E13" s="64">
        <v>2019</v>
      </c>
      <c r="F13" s="64">
        <v>2020</v>
      </c>
      <c r="G13" s="64">
        <v>2021</v>
      </c>
      <c r="H13" s="64">
        <v>2022</v>
      </c>
      <c r="I13" s="64">
        <v>2023</v>
      </c>
      <c r="J13" s="64">
        <v>2024</v>
      </c>
      <c r="K13" s="64">
        <v>2025</v>
      </c>
      <c r="L13" s="64">
        <v>2026</v>
      </c>
      <c r="M13" s="64">
        <v>2027</v>
      </c>
      <c r="N13" s="64">
        <v>2028</v>
      </c>
      <c r="O13" s="64">
        <v>2029</v>
      </c>
      <c r="P13" s="64">
        <v>2030</v>
      </c>
      <c r="Q13" s="64">
        <v>2031</v>
      </c>
      <c r="R13" s="64">
        <v>2032</v>
      </c>
      <c r="S13" s="64">
        <v>2033</v>
      </c>
      <c r="T13" s="64">
        <v>2034</v>
      </c>
      <c r="U13" s="64">
        <v>2035</v>
      </c>
      <c r="V13" s="64">
        <v>2036</v>
      </c>
      <c r="W13" s="64">
        <v>2037</v>
      </c>
      <c r="X13" s="64">
        <v>2038</v>
      </c>
      <c r="Y13" s="64">
        <v>2039</v>
      </c>
      <c r="Z13" s="64">
        <v>2040</v>
      </c>
      <c r="AA13" s="64">
        <v>2041</v>
      </c>
      <c r="AB13" s="64">
        <v>2042</v>
      </c>
      <c r="AC13" s="64">
        <v>2043</v>
      </c>
      <c r="AD13" s="64">
        <v>2044</v>
      </c>
      <c r="AE13" s="64">
        <v>2045</v>
      </c>
      <c r="AF13" s="64">
        <v>2046</v>
      </c>
      <c r="AG13" s="64">
        <v>2047</v>
      </c>
      <c r="AH13" s="64">
        <v>2048</v>
      </c>
      <c r="AI13" s="64">
        <v>2049</v>
      </c>
      <c r="AJ13" s="64">
        <v>2050</v>
      </c>
      <c r="AK13" s="64">
        <v>2050</v>
      </c>
    </row>
    <row r="14" spans="1:37" ht="15" customHeight="1" thickTop="1" x14ac:dyDescent="0.2">
      <c r="B14" s="66" t="s">
        <v>319</v>
      </c>
    </row>
    <row r="15" spans="1:37" ht="15" customHeight="1" x14ac:dyDescent="0.2">
      <c r="B15" s="66" t="s">
        <v>320</v>
      </c>
    </row>
    <row r="16" spans="1:37" ht="15" customHeight="1" x14ac:dyDescent="0.25">
      <c r="A16" s="25" t="s">
        <v>321</v>
      </c>
      <c r="B16" s="67" t="s">
        <v>322</v>
      </c>
      <c r="C16" s="68">
        <v>6.6360000000000001</v>
      </c>
      <c r="D16" s="68">
        <v>6.6360000000000001</v>
      </c>
      <c r="E16" s="68">
        <v>6.6360000000000001</v>
      </c>
      <c r="F16" s="68">
        <v>6.6360000000000001</v>
      </c>
      <c r="G16" s="68">
        <v>6.6360000000000001</v>
      </c>
      <c r="H16" s="68">
        <v>6.6360000000000001</v>
      </c>
      <c r="I16" s="68">
        <v>6.6360000000000001</v>
      </c>
      <c r="J16" s="68">
        <v>6.6360000000000001</v>
      </c>
      <c r="K16" s="68">
        <v>6.6360000000000001</v>
      </c>
      <c r="L16" s="68">
        <v>6.6360000000000001</v>
      </c>
      <c r="M16" s="68">
        <v>6.6360000000000001</v>
      </c>
      <c r="N16" s="68">
        <v>6.6360000000000001</v>
      </c>
      <c r="O16" s="68">
        <v>6.6360000000000001</v>
      </c>
      <c r="P16" s="68">
        <v>6.6360000000000001</v>
      </c>
      <c r="Q16" s="68">
        <v>6.6360000000000001</v>
      </c>
      <c r="R16" s="68">
        <v>6.6360000000000001</v>
      </c>
      <c r="S16" s="68">
        <v>6.6360000000000001</v>
      </c>
      <c r="T16" s="68">
        <v>6.6360000000000001</v>
      </c>
      <c r="U16" s="68">
        <v>6.6360000000000001</v>
      </c>
      <c r="V16" s="68">
        <v>6.6360000000000001</v>
      </c>
      <c r="W16" s="68">
        <v>6.6360000000000001</v>
      </c>
      <c r="X16" s="68">
        <v>6.6360000000000001</v>
      </c>
      <c r="Y16" s="68">
        <v>6.6360000000000001</v>
      </c>
      <c r="Z16" s="68">
        <v>6.6360000000000001</v>
      </c>
      <c r="AA16" s="68">
        <v>6.6360000000000001</v>
      </c>
      <c r="AB16" s="68">
        <v>6.6360000000000001</v>
      </c>
      <c r="AC16" s="68">
        <v>6.6360000000000001</v>
      </c>
      <c r="AD16" s="68">
        <v>6.6360000000000001</v>
      </c>
      <c r="AE16" s="68">
        <v>6.6360000000000001</v>
      </c>
      <c r="AF16" s="68">
        <v>6.6360000000000001</v>
      </c>
      <c r="AG16" s="68">
        <v>6.6360000000000001</v>
      </c>
      <c r="AH16" s="68">
        <v>6.6360000000000001</v>
      </c>
      <c r="AI16" s="68">
        <v>6.6360000000000001</v>
      </c>
      <c r="AJ16" s="68">
        <v>6.6360000000000001</v>
      </c>
      <c r="AK16" s="69">
        <v>0</v>
      </c>
    </row>
    <row r="17" spans="1:37" ht="15" customHeight="1" x14ac:dyDescent="0.25">
      <c r="A17" s="25" t="s">
        <v>323</v>
      </c>
      <c r="B17" s="67" t="s">
        <v>324</v>
      </c>
      <c r="C17" s="68">
        <v>5.048</v>
      </c>
      <c r="D17" s="68">
        <v>5.048</v>
      </c>
      <c r="E17" s="68">
        <v>5.048</v>
      </c>
      <c r="F17" s="68">
        <v>5.048</v>
      </c>
      <c r="G17" s="68">
        <v>5.048</v>
      </c>
      <c r="H17" s="68">
        <v>5.048</v>
      </c>
      <c r="I17" s="68">
        <v>5.048</v>
      </c>
      <c r="J17" s="68">
        <v>5.048</v>
      </c>
      <c r="K17" s="68">
        <v>5.048</v>
      </c>
      <c r="L17" s="68">
        <v>5.048</v>
      </c>
      <c r="M17" s="68">
        <v>5.048</v>
      </c>
      <c r="N17" s="68">
        <v>5.048</v>
      </c>
      <c r="O17" s="68">
        <v>5.048</v>
      </c>
      <c r="P17" s="68">
        <v>5.048</v>
      </c>
      <c r="Q17" s="68">
        <v>5.048</v>
      </c>
      <c r="R17" s="68">
        <v>5.048</v>
      </c>
      <c r="S17" s="68">
        <v>5.048</v>
      </c>
      <c r="T17" s="68">
        <v>5.048</v>
      </c>
      <c r="U17" s="68">
        <v>5.048</v>
      </c>
      <c r="V17" s="68">
        <v>5.048</v>
      </c>
      <c r="W17" s="68">
        <v>5.048</v>
      </c>
      <c r="X17" s="68">
        <v>5.048</v>
      </c>
      <c r="Y17" s="68">
        <v>5.048</v>
      </c>
      <c r="Z17" s="68">
        <v>5.048</v>
      </c>
      <c r="AA17" s="68">
        <v>5.048</v>
      </c>
      <c r="AB17" s="68">
        <v>5.048</v>
      </c>
      <c r="AC17" s="68">
        <v>5.048</v>
      </c>
      <c r="AD17" s="68">
        <v>5.048</v>
      </c>
      <c r="AE17" s="68">
        <v>5.048</v>
      </c>
      <c r="AF17" s="68">
        <v>5.048</v>
      </c>
      <c r="AG17" s="68">
        <v>5.048</v>
      </c>
      <c r="AH17" s="68">
        <v>5.048</v>
      </c>
      <c r="AI17" s="68">
        <v>5.048</v>
      </c>
      <c r="AJ17" s="68">
        <v>5.048</v>
      </c>
      <c r="AK17" s="69">
        <v>0</v>
      </c>
    </row>
    <row r="18" spans="1:37" ht="15" customHeight="1" x14ac:dyDescent="0.25">
      <c r="A18" s="25" t="s">
        <v>325</v>
      </c>
      <c r="B18" s="67" t="s">
        <v>326</v>
      </c>
      <c r="C18" s="68">
        <v>5.359</v>
      </c>
      <c r="D18" s="68">
        <v>5.359</v>
      </c>
      <c r="E18" s="68">
        <v>5.359</v>
      </c>
      <c r="F18" s="68">
        <v>5.359</v>
      </c>
      <c r="G18" s="68">
        <v>5.359</v>
      </c>
      <c r="H18" s="68">
        <v>5.359</v>
      </c>
      <c r="I18" s="68">
        <v>5.359</v>
      </c>
      <c r="J18" s="68">
        <v>5.359</v>
      </c>
      <c r="K18" s="68">
        <v>5.359</v>
      </c>
      <c r="L18" s="68">
        <v>5.359</v>
      </c>
      <c r="M18" s="68">
        <v>5.359</v>
      </c>
      <c r="N18" s="68">
        <v>5.359</v>
      </c>
      <c r="O18" s="68">
        <v>5.359</v>
      </c>
      <c r="P18" s="68">
        <v>5.359</v>
      </c>
      <c r="Q18" s="68">
        <v>5.359</v>
      </c>
      <c r="R18" s="68">
        <v>5.359</v>
      </c>
      <c r="S18" s="68">
        <v>5.359</v>
      </c>
      <c r="T18" s="68">
        <v>5.359</v>
      </c>
      <c r="U18" s="68">
        <v>5.359</v>
      </c>
      <c r="V18" s="68">
        <v>5.359</v>
      </c>
      <c r="W18" s="68">
        <v>5.359</v>
      </c>
      <c r="X18" s="68">
        <v>5.359</v>
      </c>
      <c r="Y18" s="68">
        <v>5.359</v>
      </c>
      <c r="Z18" s="68">
        <v>5.359</v>
      </c>
      <c r="AA18" s="68">
        <v>5.359</v>
      </c>
      <c r="AB18" s="68">
        <v>5.359</v>
      </c>
      <c r="AC18" s="68">
        <v>5.359</v>
      </c>
      <c r="AD18" s="68">
        <v>5.359</v>
      </c>
      <c r="AE18" s="68">
        <v>5.359</v>
      </c>
      <c r="AF18" s="68">
        <v>5.359</v>
      </c>
      <c r="AG18" s="68">
        <v>5.359</v>
      </c>
      <c r="AH18" s="68">
        <v>5.359</v>
      </c>
      <c r="AI18" s="68">
        <v>5.359</v>
      </c>
      <c r="AJ18" s="68">
        <v>5.359</v>
      </c>
      <c r="AK18" s="69">
        <v>0</v>
      </c>
    </row>
    <row r="19" spans="1:37" ht="15" customHeight="1" x14ac:dyDescent="0.25">
      <c r="A19" s="25" t="s">
        <v>327</v>
      </c>
      <c r="B19" s="67" t="s">
        <v>328</v>
      </c>
      <c r="C19" s="68">
        <v>5.8250000000000002</v>
      </c>
      <c r="D19" s="68">
        <v>5.8250000000000002</v>
      </c>
      <c r="E19" s="68">
        <v>5.8250000000000002</v>
      </c>
      <c r="F19" s="68">
        <v>5.8250000000000002</v>
      </c>
      <c r="G19" s="68">
        <v>5.8250000000000002</v>
      </c>
      <c r="H19" s="68">
        <v>5.8250000000000002</v>
      </c>
      <c r="I19" s="68">
        <v>5.8250000000000002</v>
      </c>
      <c r="J19" s="68">
        <v>5.8250000000000002</v>
      </c>
      <c r="K19" s="68">
        <v>5.8250000000000002</v>
      </c>
      <c r="L19" s="68">
        <v>5.8250000000000002</v>
      </c>
      <c r="M19" s="68">
        <v>5.8250000000000002</v>
      </c>
      <c r="N19" s="68">
        <v>5.8250000000000002</v>
      </c>
      <c r="O19" s="68">
        <v>5.8250000000000002</v>
      </c>
      <c r="P19" s="68">
        <v>5.8250000000000002</v>
      </c>
      <c r="Q19" s="68">
        <v>5.8250000000000002</v>
      </c>
      <c r="R19" s="68">
        <v>5.8250000000000002</v>
      </c>
      <c r="S19" s="68">
        <v>5.8250000000000002</v>
      </c>
      <c r="T19" s="68">
        <v>5.8250000000000002</v>
      </c>
      <c r="U19" s="68">
        <v>5.8250000000000002</v>
      </c>
      <c r="V19" s="68">
        <v>5.8250000000000002</v>
      </c>
      <c r="W19" s="68">
        <v>5.8250000000000002</v>
      </c>
      <c r="X19" s="68">
        <v>5.8250000000000002</v>
      </c>
      <c r="Y19" s="68">
        <v>5.8250000000000002</v>
      </c>
      <c r="Z19" s="68">
        <v>5.8250000000000002</v>
      </c>
      <c r="AA19" s="68">
        <v>5.8250000000000002</v>
      </c>
      <c r="AB19" s="68">
        <v>5.8250000000000002</v>
      </c>
      <c r="AC19" s="68">
        <v>5.8250000000000002</v>
      </c>
      <c r="AD19" s="68">
        <v>5.8250000000000002</v>
      </c>
      <c r="AE19" s="68">
        <v>5.8250000000000002</v>
      </c>
      <c r="AF19" s="68">
        <v>5.8250000000000002</v>
      </c>
      <c r="AG19" s="68">
        <v>5.8250000000000002</v>
      </c>
      <c r="AH19" s="68">
        <v>5.8250000000000002</v>
      </c>
      <c r="AI19" s="68">
        <v>5.8250000000000002</v>
      </c>
      <c r="AJ19" s="68">
        <v>5.8250000000000002</v>
      </c>
      <c r="AK19" s="69">
        <v>0</v>
      </c>
    </row>
    <row r="20" spans="1:37" ht="15" customHeight="1" x14ac:dyDescent="0.25">
      <c r="A20" s="25" t="s">
        <v>329</v>
      </c>
      <c r="B20" s="67" t="s">
        <v>330</v>
      </c>
      <c r="C20" s="68">
        <v>5.7746510000000004</v>
      </c>
      <c r="D20" s="68">
        <v>5.7738240000000003</v>
      </c>
      <c r="E20" s="68">
        <v>5.7736289999999997</v>
      </c>
      <c r="F20" s="68">
        <v>5.7729280000000003</v>
      </c>
      <c r="G20" s="68">
        <v>5.7731190000000003</v>
      </c>
      <c r="H20" s="68">
        <v>5.7737270000000001</v>
      </c>
      <c r="I20" s="68">
        <v>5.7724289999999998</v>
      </c>
      <c r="J20" s="68">
        <v>5.773784</v>
      </c>
      <c r="K20" s="68">
        <v>5.7726059999999997</v>
      </c>
      <c r="L20" s="68">
        <v>5.7733230000000004</v>
      </c>
      <c r="M20" s="68">
        <v>5.7745470000000001</v>
      </c>
      <c r="N20" s="68">
        <v>5.7747440000000001</v>
      </c>
      <c r="O20" s="68">
        <v>5.7735219999999998</v>
      </c>
      <c r="P20" s="68">
        <v>5.7736159999999996</v>
      </c>
      <c r="Q20" s="68">
        <v>5.7735810000000001</v>
      </c>
      <c r="R20" s="68">
        <v>5.7734930000000002</v>
      </c>
      <c r="S20" s="68">
        <v>5.7744850000000003</v>
      </c>
      <c r="T20" s="68">
        <v>5.7733730000000003</v>
      </c>
      <c r="U20" s="68">
        <v>5.7733169999999996</v>
      </c>
      <c r="V20" s="68">
        <v>5.7729939999999997</v>
      </c>
      <c r="W20" s="68">
        <v>5.7732359999999998</v>
      </c>
      <c r="X20" s="68">
        <v>5.7731630000000003</v>
      </c>
      <c r="Y20" s="68">
        <v>5.7730449999999998</v>
      </c>
      <c r="Z20" s="68">
        <v>5.773002</v>
      </c>
      <c r="AA20" s="68">
        <v>5.7729929999999996</v>
      </c>
      <c r="AB20" s="68">
        <v>5.7727380000000004</v>
      </c>
      <c r="AC20" s="68">
        <v>5.772945</v>
      </c>
      <c r="AD20" s="68">
        <v>5.7726160000000002</v>
      </c>
      <c r="AE20" s="68">
        <v>5.7726569999999997</v>
      </c>
      <c r="AF20" s="68">
        <v>5.7725039999999996</v>
      </c>
      <c r="AG20" s="68">
        <v>5.7722730000000002</v>
      </c>
      <c r="AH20" s="68">
        <v>5.7721470000000004</v>
      </c>
      <c r="AI20" s="68">
        <v>5.7719480000000001</v>
      </c>
      <c r="AJ20" s="68">
        <v>5.7717749999999999</v>
      </c>
      <c r="AK20" s="69">
        <v>-1.1E-5</v>
      </c>
    </row>
    <row r="21" spans="1:37" ht="15" customHeight="1" x14ac:dyDescent="0.25">
      <c r="A21" s="25" t="s">
        <v>331</v>
      </c>
      <c r="B21" s="67" t="s">
        <v>332</v>
      </c>
      <c r="C21" s="68">
        <v>5.7746510000000004</v>
      </c>
      <c r="D21" s="68">
        <v>5.7738240000000003</v>
      </c>
      <c r="E21" s="68">
        <v>5.7736289999999997</v>
      </c>
      <c r="F21" s="68">
        <v>5.7729280000000003</v>
      </c>
      <c r="G21" s="68">
        <v>5.7731190000000003</v>
      </c>
      <c r="H21" s="68">
        <v>5.7737270000000001</v>
      </c>
      <c r="I21" s="68">
        <v>5.7724289999999998</v>
      </c>
      <c r="J21" s="68">
        <v>5.773784</v>
      </c>
      <c r="K21" s="68">
        <v>5.7726059999999997</v>
      </c>
      <c r="L21" s="68">
        <v>5.7733230000000004</v>
      </c>
      <c r="M21" s="68">
        <v>5.7745470000000001</v>
      </c>
      <c r="N21" s="68">
        <v>5.7747440000000001</v>
      </c>
      <c r="O21" s="68">
        <v>5.7735219999999998</v>
      </c>
      <c r="P21" s="68">
        <v>5.7736159999999996</v>
      </c>
      <c r="Q21" s="68">
        <v>5.7735810000000001</v>
      </c>
      <c r="R21" s="68">
        <v>5.7734930000000002</v>
      </c>
      <c r="S21" s="68">
        <v>5.7744850000000003</v>
      </c>
      <c r="T21" s="68">
        <v>5.7733730000000003</v>
      </c>
      <c r="U21" s="68">
        <v>5.7733169999999996</v>
      </c>
      <c r="V21" s="68">
        <v>5.7729939999999997</v>
      </c>
      <c r="W21" s="68">
        <v>5.7732359999999998</v>
      </c>
      <c r="X21" s="68">
        <v>5.7731630000000003</v>
      </c>
      <c r="Y21" s="68">
        <v>5.7730449999999998</v>
      </c>
      <c r="Z21" s="68">
        <v>5.773002</v>
      </c>
      <c r="AA21" s="68">
        <v>5.7729929999999996</v>
      </c>
      <c r="AB21" s="68">
        <v>5.7727380000000004</v>
      </c>
      <c r="AC21" s="68">
        <v>5.772945</v>
      </c>
      <c r="AD21" s="68">
        <v>5.7726160000000002</v>
      </c>
      <c r="AE21" s="68">
        <v>5.7726569999999997</v>
      </c>
      <c r="AF21" s="68">
        <v>5.7725039999999996</v>
      </c>
      <c r="AG21" s="68">
        <v>5.7722730000000002</v>
      </c>
      <c r="AH21" s="68">
        <v>5.7721470000000004</v>
      </c>
      <c r="AI21" s="68">
        <v>5.7719480000000001</v>
      </c>
      <c r="AJ21" s="68">
        <v>5.7717749999999999</v>
      </c>
      <c r="AK21" s="69">
        <v>-1.1E-5</v>
      </c>
    </row>
    <row r="22" spans="1:37" ht="15" customHeight="1" x14ac:dyDescent="0.25">
      <c r="A22" s="25" t="s">
        <v>333</v>
      </c>
      <c r="B22" s="67" t="s">
        <v>334</v>
      </c>
      <c r="C22" s="68">
        <v>5.7746510000000004</v>
      </c>
      <c r="D22" s="68">
        <v>5.7738240000000003</v>
      </c>
      <c r="E22" s="68">
        <v>5.7736289999999997</v>
      </c>
      <c r="F22" s="68">
        <v>5.7729280000000003</v>
      </c>
      <c r="G22" s="68">
        <v>5.7731190000000003</v>
      </c>
      <c r="H22" s="68">
        <v>5.7737270000000001</v>
      </c>
      <c r="I22" s="68">
        <v>5.7724289999999998</v>
      </c>
      <c r="J22" s="68">
        <v>5.773784</v>
      </c>
      <c r="K22" s="68">
        <v>5.7726059999999997</v>
      </c>
      <c r="L22" s="68">
        <v>5.7733230000000004</v>
      </c>
      <c r="M22" s="68">
        <v>5.7745470000000001</v>
      </c>
      <c r="N22" s="68">
        <v>5.7747440000000001</v>
      </c>
      <c r="O22" s="68">
        <v>5.7735219999999998</v>
      </c>
      <c r="P22" s="68">
        <v>5.7736159999999996</v>
      </c>
      <c r="Q22" s="68">
        <v>5.7735810000000001</v>
      </c>
      <c r="R22" s="68">
        <v>5.7734930000000002</v>
      </c>
      <c r="S22" s="68">
        <v>5.7744850000000003</v>
      </c>
      <c r="T22" s="68">
        <v>5.7733730000000003</v>
      </c>
      <c r="U22" s="68">
        <v>5.7733169999999996</v>
      </c>
      <c r="V22" s="68">
        <v>5.7729939999999997</v>
      </c>
      <c r="W22" s="68">
        <v>5.7732359999999998</v>
      </c>
      <c r="X22" s="68">
        <v>5.7731630000000003</v>
      </c>
      <c r="Y22" s="68">
        <v>5.7730449999999998</v>
      </c>
      <c r="Z22" s="68">
        <v>5.773002</v>
      </c>
      <c r="AA22" s="68">
        <v>5.7729929999999996</v>
      </c>
      <c r="AB22" s="68">
        <v>5.7727380000000004</v>
      </c>
      <c r="AC22" s="68">
        <v>5.772945</v>
      </c>
      <c r="AD22" s="68">
        <v>5.7726160000000002</v>
      </c>
      <c r="AE22" s="68">
        <v>5.7726569999999997</v>
      </c>
      <c r="AF22" s="68">
        <v>5.7725039999999996</v>
      </c>
      <c r="AG22" s="68">
        <v>5.7722730000000002</v>
      </c>
      <c r="AH22" s="68">
        <v>5.7721470000000004</v>
      </c>
      <c r="AI22" s="68">
        <v>5.7719480000000001</v>
      </c>
      <c r="AJ22" s="68">
        <v>5.7717749999999999</v>
      </c>
      <c r="AK22" s="69">
        <v>-1.1E-5</v>
      </c>
    </row>
    <row r="23" spans="1:37" ht="15" customHeight="1" x14ac:dyDescent="0.25">
      <c r="A23" s="25" t="s">
        <v>335</v>
      </c>
      <c r="B23" s="67" t="s">
        <v>336</v>
      </c>
      <c r="C23" s="68">
        <v>5.7746510000000004</v>
      </c>
      <c r="D23" s="68">
        <v>5.7738240000000003</v>
      </c>
      <c r="E23" s="68">
        <v>5.7736289999999997</v>
      </c>
      <c r="F23" s="68">
        <v>5.7729280000000003</v>
      </c>
      <c r="G23" s="68">
        <v>5.7731190000000003</v>
      </c>
      <c r="H23" s="68">
        <v>5.7737270000000001</v>
      </c>
      <c r="I23" s="68">
        <v>5.7724289999999998</v>
      </c>
      <c r="J23" s="68">
        <v>5.773784</v>
      </c>
      <c r="K23" s="68">
        <v>5.7726059999999997</v>
      </c>
      <c r="L23" s="68">
        <v>5.7733230000000004</v>
      </c>
      <c r="M23" s="68">
        <v>5.7745470000000001</v>
      </c>
      <c r="N23" s="68">
        <v>5.7747440000000001</v>
      </c>
      <c r="O23" s="68">
        <v>5.7735219999999998</v>
      </c>
      <c r="P23" s="68">
        <v>5.7736159999999996</v>
      </c>
      <c r="Q23" s="68">
        <v>5.7735810000000001</v>
      </c>
      <c r="R23" s="68">
        <v>5.7734930000000002</v>
      </c>
      <c r="S23" s="68">
        <v>5.7744850000000003</v>
      </c>
      <c r="T23" s="68">
        <v>5.7733730000000003</v>
      </c>
      <c r="U23" s="68">
        <v>5.7733169999999996</v>
      </c>
      <c r="V23" s="68">
        <v>5.7729939999999997</v>
      </c>
      <c r="W23" s="68">
        <v>5.7732359999999998</v>
      </c>
      <c r="X23" s="68">
        <v>5.7731630000000003</v>
      </c>
      <c r="Y23" s="68">
        <v>5.7730449999999998</v>
      </c>
      <c r="Z23" s="68">
        <v>5.773002</v>
      </c>
      <c r="AA23" s="68">
        <v>5.7729929999999996</v>
      </c>
      <c r="AB23" s="68">
        <v>5.7727380000000004</v>
      </c>
      <c r="AC23" s="68">
        <v>5.772945</v>
      </c>
      <c r="AD23" s="68">
        <v>5.7726160000000002</v>
      </c>
      <c r="AE23" s="68">
        <v>5.7726569999999997</v>
      </c>
      <c r="AF23" s="68">
        <v>5.7725039999999996</v>
      </c>
      <c r="AG23" s="68">
        <v>5.7722730000000002</v>
      </c>
      <c r="AH23" s="68">
        <v>5.7721470000000004</v>
      </c>
      <c r="AI23" s="68">
        <v>5.7719480000000001</v>
      </c>
      <c r="AJ23" s="68">
        <v>5.7717749999999999</v>
      </c>
      <c r="AK23" s="69">
        <v>-1.1E-5</v>
      </c>
    </row>
    <row r="24" spans="1:37" ht="15" customHeight="1" x14ac:dyDescent="0.25">
      <c r="A24" s="25" t="s">
        <v>337</v>
      </c>
      <c r="B24" s="67" t="s">
        <v>338</v>
      </c>
      <c r="C24" s="68">
        <v>5.7746510000000004</v>
      </c>
      <c r="D24" s="68">
        <v>5.7738240000000003</v>
      </c>
      <c r="E24" s="68">
        <v>5.7736289999999997</v>
      </c>
      <c r="F24" s="68">
        <v>5.7729280000000003</v>
      </c>
      <c r="G24" s="68">
        <v>5.7731190000000003</v>
      </c>
      <c r="H24" s="68">
        <v>5.7737270000000001</v>
      </c>
      <c r="I24" s="68">
        <v>5.7724289999999998</v>
      </c>
      <c r="J24" s="68">
        <v>5.773784</v>
      </c>
      <c r="K24" s="68">
        <v>5.7726059999999997</v>
      </c>
      <c r="L24" s="68">
        <v>5.7733230000000004</v>
      </c>
      <c r="M24" s="68">
        <v>5.7745470000000001</v>
      </c>
      <c r="N24" s="68">
        <v>5.7747440000000001</v>
      </c>
      <c r="O24" s="68">
        <v>5.7735219999999998</v>
      </c>
      <c r="P24" s="68">
        <v>5.7736159999999996</v>
      </c>
      <c r="Q24" s="68">
        <v>5.7735810000000001</v>
      </c>
      <c r="R24" s="68">
        <v>5.7734930000000002</v>
      </c>
      <c r="S24" s="68">
        <v>5.7744850000000003</v>
      </c>
      <c r="T24" s="68">
        <v>5.7733730000000003</v>
      </c>
      <c r="U24" s="68">
        <v>5.7733169999999996</v>
      </c>
      <c r="V24" s="68">
        <v>5.7729939999999997</v>
      </c>
      <c r="W24" s="68">
        <v>5.7732359999999998</v>
      </c>
      <c r="X24" s="68">
        <v>5.7731630000000003</v>
      </c>
      <c r="Y24" s="68">
        <v>5.7730449999999998</v>
      </c>
      <c r="Z24" s="68">
        <v>5.773002</v>
      </c>
      <c r="AA24" s="68">
        <v>5.7729929999999996</v>
      </c>
      <c r="AB24" s="68">
        <v>5.7727380000000004</v>
      </c>
      <c r="AC24" s="68">
        <v>5.772945</v>
      </c>
      <c r="AD24" s="68">
        <v>5.7726160000000002</v>
      </c>
      <c r="AE24" s="68">
        <v>5.7726569999999997</v>
      </c>
      <c r="AF24" s="68">
        <v>5.7725039999999996</v>
      </c>
      <c r="AG24" s="68">
        <v>5.7722730000000002</v>
      </c>
      <c r="AH24" s="68">
        <v>5.7721470000000004</v>
      </c>
      <c r="AI24" s="68">
        <v>5.7719480000000001</v>
      </c>
      <c r="AJ24" s="68">
        <v>5.7717749999999999</v>
      </c>
      <c r="AK24" s="69">
        <v>-1.1E-5</v>
      </c>
    </row>
    <row r="25" spans="1:37" ht="15" customHeight="1" x14ac:dyDescent="0.25">
      <c r="A25" s="25" t="s">
        <v>339</v>
      </c>
      <c r="B25" s="67" t="s">
        <v>340</v>
      </c>
      <c r="C25" s="68">
        <v>5.7746510000000004</v>
      </c>
      <c r="D25" s="68">
        <v>5.7738240000000003</v>
      </c>
      <c r="E25" s="68">
        <v>5.7736280000000004</v>
      </c>
      <c r="F25" s="68">
        <v>5.7729270000000001</v>
      </c>
      <c r="G25" s="68">
        <v>5.7731190000000003</v>
      </c>
      <c r="H25" s="68">
        <v>5.7737270000000001</v>
      </c>
      <c r="I25" s="68">
        <v>5.7724289999999998</v>
      </c>
      <c r="J25" s="68">
        <v>5.773784</v>
      </c>
      <c r="K25" s="68">
        <v>5.7726059999999997</v>
      </c>
      <c r="L25" s="68">
        <v>5.7733220000000003</v>
      </c>
      <c r="M25" s="68">
        <v>5.7745480000000002</v>
      </c>
      <c r="N25" s="68">
        <v>5.7747440000000001</v>
      </c>
      <c r="O25" s="68">
        <v>5.7735219999999998</v>
      </c>
      <c r="P25" s="68">
        <v>5.7736159999999996</v>
      </c>
      <c r="Q25" s="68">
        <v>5.7735799999999999</v>
      </c>
      <c r="R25" s="68">
        <v>5.7734930000000002</v>
      </c>
      <c r="S25" s="68">
        <v>5.7744850000000003</v>
      </c>
      <c r="T25" s="68">
        <v>5.7733730000000003</v>
      </c>
      <c r="U25" s="68">
        <v>5.7733169999999996</v>
      </c>
      <c r="V25" s="68">
        <v>5.7729939999999997</v>
      </c>
      <c r="W25" s="68">
        <v>5.7732359999999998</v>
      </c>
      <c r="X25" s="68">
        <v>5.7731620000000001</v>
      </c>
      <c r="Y25" s="68">
        <v>5.7730439999999996</v>
      </c>
      <c r="Z25" s="68">
        <v>5.773002</v>
      </c>
      <c r="AA25" s="68">
        <v>5.7729929999999996</v>
      </c>
      <c r="AB25" s="68">
        <v>5.7727380000000004</v>
      </c>
      <c r="AC25" s="68">
        <v>5.772945</v>
      </c>
      <c r="AD25" s="68">
        <v>5.7726170000000003</v>
      </c>
      <c r="AE25" s="68">
        <v>5.7726559999999996</v>
      </c>
      <c r="AF25" s="68">
        <v>5.7725039999999996</v>
      </c>
      <c r="AG25" s="68">
        <v>5.7722740000000003</v>
      </c>
      <c r="AH25" s="68">
        <v>5.7721470000000004</v>
      </c>
      <c r="AI25" s="68">
        <v>5.7719480000000001</v>
      </c>
      <c r="AJ25" s="68">
        <v>5.7717749999999999</v>
      </c>
      <c r="AK25" s="69">
        <v>-1.1E-5</v>
      </c>
    </row>
    <row r="26" spans="1:37" ht="15" customHeight="1" x14ac:dyDescent="0.25">
      <c r="A26" s="25" t="s">
        <v>341</v>
      </c>
      <c r="B26" s="67" t="s">
        <v>342</v>
      </c>
      <c r="C26" s="68">
        <v>5.8170000000000002</v>
      </c>
      <c r="D26" s="68">
        <v>5.8170000000000002</v>
      </c>
      <c r="E26" s="68">
        <v>5.8170000000000002</v>
      </c>
      <c r="F26" s="68">
        <v>5.8170000000000002</v>
      </c>
      <c r="G26" s="68">
        <v>5.8170000000000002</v>
      </c>
      <c r="H26" s="68">
        <v>5.8170000000000002</v>
      </c>
      <c r="I26" s="68">
        <v>5.8170000000000002</v>
      </c>
      <c r="J26" s="68">
        <v>5.8170000000000002</v>
      </c>
      <c r="K26" s="68">
        <v>5.8170000000000002</v>
      </c>
      <c r="L26" s="68">
        <v>5.8170000000000002</v>
      </c>
      <c r="M26" s="68">
        <v>5.8170000000000002</v>
      </c>
      <c r="N26" s="68">
        <v>5.8170000000000002</v>
      </c>
      <c r="O26" s="68">
        <v>5.8170000000000002</v>
      </c>
      <c r="P26" s="68">
        <v>5.8170000000000002</v>
      </c>
      <c r="Q26" s="68">
        <v>5.8170000000000002</v>
      </c>
      <c r="R26" s="68">
        <v>5.8170000000000002</v>
      </c>
      <c r="S26" s="68">
        <v>5.8170000000000002</v>
      </c>
      <c r="T26" s="68">
        <v>5.8170000000000002</v>
      </c>
      <c r="U26" s="68">
        <v>5.8170000000000002</v>
      </c>
      <c r="V26" s="68">
        <v>5.8170000000000002</v>
      </c>
      <c r="W26" s="68">
        <v>5.8170000000000002</v>
      </c>
      <c r="X26" s="68">
        <v>5.8170000000000002</v>
      </c>
      <c r="Y26" s="68">
        <v>5.8170000000000002</v>
      </c>
      <c r="Z26" s="68">
        <v>5.8170000000000002</v>
      </c>
      <c r="AA26" s="68">
        <v>5.8170000000000002</v>
      </c>
      <c r="AB26" s="68">
        <v>5.8170000000000002</v>
      </c>
      <c r="AC26" s="68">
        <v>5.8170000000000002</v>
      </c>
      <c r="AD26" s="68">
        <v>5.8170000000000002</v>
      </c>
      <c r="AE26" s="68">
        <v>5.8170000000000002</v>
      </c>
      <c r="AF26" s="68">
        <v>5.8170000000000002</v>
      </c>
      <c r="AG26" s="68">
        <v>5.8170000000000002</v>
      </c>
      <c r="AH26" s="68">
        <v>5.8170000000000002</v>
      </c>
      <c r="AI26" s="68">
        <v>5.8170000000000002</v>
      </c>
      <c r="AJ26" s="68">
        <v>5.8170000000000002</v>
      </c>
      <c r="AK26" s="69">
        <v>0</v>
      </c>
    </row>
    <row r="27" spans="1:37" ht="15" customHeight="1" x14ac:dyDescent="0.25">
      <c r="A27" s="25" t="s">
        <v>343</v>
      </c>
      <c r="B27" s="67" t="s">
        <v>344</v>
      </c>
      <c r="C27" s="68">
        <v>5.77</v>
      </c>
      <c r="D27" s="68">
        <v>5.77</v>
      </c>
      <c r="E27" s="68">
        <v>5.77</v>
      </c>
      <c r="F27" s="68">
        <v>5.77</v>
      </c>
      <c r="G27" s="68">
        <v>5.77</v>
      </c>
      <c r="H27" s="68">
        <v>5.77</v>
      </c>
      <c r="I27" s="68">
        <v>5.77</v>
      </c>
      <c r="J27" s="68">
        <v>5.77</v>
      </c>
      <c r="K27" s="68">
        <v>5.77</v>
      </c>
      <c r="L27" s="68">
        <v>5.77</v>
      </c>
      <c r="M27" s="68">
        <v>5.77</v>
      </c>
      <c r="N27" s="68">
        <v>5.77</v>
      </c>
      <c r="O27" s="68">
        <v>5.77</v>
      </c>
      <c r="P27" s="68">
        <v>5.77</v>
      </c>
      <c r="Q27" s="68">
        <v>5.77</v>
      </c>
      <c r="R27" s="68">
        <v>5.77</v>
      </c>
      <c r="S27" s="68">
        <v>5.77</v>
      </c>
      <c r="T27" s="68">
        <v>5.77</v>
      </c>
      <c r="U27" s="68">
        <v>5.77</v>
      </c>
      <c r="V27" s="68">
        <v>5.77</v>
      </c>
      <c r="W27" s="68">
        <v>5.77</v>
      </c>
      <c r="X27" s="68">
        <v>5.77</v>
      </c>
      <c r="Y27" s="68">
        <v>5.77</v>
      </c>
      <c r="Z27" s="68">
        <v>5.77</v>
      </c>
      <c r="AA27" s="68">
        <v>5.77</v>
      </c>
      <c r="AB27" s="68">
        <v>5.77</v>
      </c>
      <c r="AC27" s="68">
        <v>5.77</v>
      </c>
      <c r="AD27" s="68">
        <v>5.77</v>
      </c>
      <c r="AE27" s="68">
        <v>5.77</v>
      </c>
      <c r="AF27" s="68">
        <v>5.77</v>
      </c>
      <c r="AG27" s="68">
        <v>5.77</v>
      </c>
      <c r="AH27" s="68">
        <v>5.77</v>
      </c>
      <c r="AI27" s="68">
        <v>5.77</v>
      </c>
      <c r="AJ27" s="68">
        <v>5.77</v>
      </c>
      <c r="AK27" s="69">
        <v>0</v>
      </c>
    </row>
    <row r="28" spans="1:37" ht="15" customHeight="1" x14ac:dyDescent="0.25">
      <c r="A28" s="25" t="s">
        <v>345</v>
      </c>
      <c r="B28" s="67" t="s">
        <v>346</v>
      </c>
      <c r="C28" s="68">
        <v>3.556</v>
      </c>
      <c r="D28" s="68">
        <v>3.556</v>
      </c>
      <c r="E28" s="68">
        <v>3.556</v>
      </c>
      <c r="F28" s="68">
        <v>3.556</v>
      </c>
      <c r="G28" s="68">
        <v>3.556</v>
      </c>
      <c r="H28" s="68">
        <v>3.556</v>
      </c>
      <c r="I28" s="68">
        <v>3.556</v>
      </c>
      <c r="J28" s="68">
        <v>3.556</v>
      </c>
      <c r="K28" s="68">
        <v>3.556</v>
      </c>
      <c r="L28" s="68">
        <v>3.556</v>
      </c>
      <c r="M28" s="68">
        <v>3.556</v>
      </c>
      <c r="N28" s="68">
        <v>3.556</v>
      </c>
      <c r="O28" s="68">
        <v>3.556</v>
      </c>
      <c r="P28" s="68">
        <v>3.556</v>
      </c>
      <c r="Q28" s="68">
        <v>3.556</v>
      </c>
      <c r="R28" s="68">
        <v>3.556</v>
      </c>
      <c r="S28" s="68">
        <v>3.556</v>
      </c>
      <c r="T28" s="68">
        <v>3.556</v>
      </c>
      <c r="U28" s="68">
        <v>3.556</v>
      </c>
      <c r="V28" s="68">
        <v>3.556</v>
      </c>
      <c r="W28" s="68">
        <v>3.556</v>
      </c>
      <c r="X28" s="68">
        <v>3.556</v>
      </c>
      <c r="Y28" s="68">
        <v>3.556</v>
      </c>
      <c r="Z28" s="68">
        <v>3.556</v>
      </c>
      <c r="AA28" s="68">
        <v>3.556</v>
      </c>
      <c r="AB28" s="68">
        <v>3.556</v>
      </c>
      <c r="AC28" s="68">
        <v>3.556</v>
      </c>
      <c r="AD28" s="68">
        <v>3.556</v>
      </c>
      <c r="AE28" s="68">
        <v>3.556</v>
      </c>
      <c r="AF28" s="68">
        <v>3.556</v>
      </c>
      <c r="AG28" s="68">
        <v>3.556</v>
      </c>
      <c r="AH28" s="68">
        <v>3.556</v>
      </c>
      <c r="AI28" s="68">
        <v>3.556</v>
      </c>
      <c r="AJ28" s="68">
        <v>3.556</v>
      </c>
      <c r="AK28" s="69">
        <v>0</v>
      </c>
    </row>
    <row r="29" spans="1:37" ht="15" customHeight="1" x14ac:dyDescent="0.25">
      <c r="A29" s="25" t="s">
        <v>347</v>
      </c>
      <c r="B29" s="67" t="s">
        <v>348</v>
      </c>
      <c r="C29" s="68">
        <v>3.99722</v>
      </c>
      <c r="D29" s="68">
        <v>3.989233</v>
      </c>
      <c r="E29" s="68">
        <v>3.989233</v>
      </c>
      <c r="F29" s="68">
        <v>3.989233</v>
      </c>
      <c r="G29" s="68">
        <v>3.989233</v>
      </c>
      <c r="H29" s="68">
        <v>3.989233</v>
      </c>
      <c r="I29" s="68">
        <v>3.989233</v>
      </c>
      <c r="J29" s="68">
        <v>3.989233</v>
      </c>
      <c r="K29" s="68">
        <v>3.989233</v>
      </c>
      <c r="L29" s="68">
        <v>3.989233</v>
      </c>
      <c r="M29" s="68">
        <v>3.989233</v>
      </c>
      <c r="N29" s="68">
        <v>3.989233</v>
      </c>
      <c r="O29" s="68">
        <v>3.989233</v>
      </c>
      <c r="P29" s="68">
        <v>3.989233</v>
      </c>
      <c r="Q29" s="68">
        <v>3.989233</v>
      </c>
      <c r="R29" s="68">
        <v>3.989233</v>
      </c>
      <c r="S29" s="68">
        <v>3.989233</v>
      </c>
      <c r="T29" s="68">
        <v>3.989233</v>
      </c>
      <c r="U29" s="68">
        <v>3.989233</v>
      </c>
      <c r="V29" s="68">
        <v>3.989233</v>
      </c>
      <c r="W29" s="68">
        <v>3.989233</v>
      </c>
      <c r="X29" s="68">
        <v>3.989233</v>
      </c>
      <c r="Y29" s="68">
        <v>3.989233</v>
      </c>
      <c r="Z29" s="68">
        <v>3.989233</v>
      </c>
      <c r="AA29" s="68">
        <v>3.989233</v>
      </c>
      <c r="AB29" s="68">
        <v>3.989233</v>
      </c>
      <c r="AC29" s="68">
        <v>3.989233</v>
      </c>
      <c r="AD29" s="68">
        <v>3.989233</v>
      </c>
      <c r="AE29" s="68">
        <v>3.989233</v>
      </c>
      <c r="AF29" s="68">
        <v>3.989233</v>
      </c>
      <c r="AG29" s="68">
        <v>3.989233</v>
      </c>
      <c r="AH29" s="68">
        <v>3.989233</v>
      </c>
      <c r="AI29" s="68">
        <v>3.989233</v>
      </c>
      <c r="AJ29" s="68">
        <v>3.989233</v>
      </c>
      <c r="AK29" s="69">
        <v>0</v>
      </c>
    </row>
    <row r="30" spans="1:37" ht="15" customHeight="1" x14ac:dyDescent="0.25">
      <c r="A30" s="25" t="s">
        <v>349</v>
      </c>
      <c r="B30" s="67" t="s">
        <v>350</v>
      </c>
      <c r="C30" s="68">
        <v>5.67</v>
      </c>
      <c r="D30" s="68">
        <v>5.67</v>
      </c>
      <c r="E30" s="68">
        <v>5.67</v>
      </c>
      <c r="F30" s="68">
        <v>5.67</v>
      </c>
      <c r="G30" s="68">
        <v>5.67</v>
      </c>
      <c r="H30" s="68">
        <v>5.67</v>
      </c>
      <c r="I30" s="68">
        <v>5.67</v>
      </c>
      <c r="J30" s="68">
        <v>5.67</v>
      </c>
      <c r="K30" s="68">
        <v>5.67</v>
      </c>
      <c r="L30" s="68">
        <v>5.67</v>
      </c>
      <c r="M30" s="68">
        <v>5.67</v>
      </c>
      <c r="N30" s="68">
        <v>5.67</v>
      </c>
      <c r="O30" s="68">
        <v>5.67</v>
      </c>
      <c r="P30" s="68">
        <v>5.67</v>
      </c>
      <c r="Q30" s="68">
        <v>5.67</v>
      </c>
      <c r="R30" s="68">
        <v>5.67</v>
      </c>
      <c r="S30" s="68">
        <v>5.67</v>
      </c>
      <c r="T30" s="68">
        <v>5.67</v>
      </c>
      <c r="U30" s="68">
        <v>5.67</v>
      </c>
      <c r="V30" s="68">
        <v>5.67</v>
      </c>
      <c r="W30" s="68">
        <v>5.67</v>
      </c>
      <c r="X30" s="68">
        <v>5.67</v>
      </c>
      <c r="Y30" s="68">
        <v>5.67</v>
      </c>
      <c r="Z30" s="68">
        <v>5.67</v>
      </c>
      <c r="AA30" s="68">
        <v>5.67</v>
      </c>
      <c r="AB30" s="68">
        <v>5.67</v>
      </c>
      <c r="AC30" s="68">
        <v>5.67</v>
      </c>
      <c r="AD30" s="68">
        <v>5.67</v>
      </c>
      <c r="AE30" s="68">
        <v>5.67</v>
      </c>
      <c r="AF30" s="68">
        <v>5.67</v>
      </c>
      <c r="AG30" s="68">
        <v>5.67</v>
      </c>
      <c r="AH30" s="68">
        <v>5.67</v>
      </c>
      <c r="AI30" s="68">
        <v>5.67</v>
      </c>
      <c r="AJ30" s="68">
        <v>5.67</v>
      </c>
      <c r="AK30" s="69">
        <v>0</v>
      </c>
    </row>
    <row r="31" spans="1:37" ht="15" customHeight="1" x14ac:dyDescent="0.25">
      <c r="A31" s="25" t="s">
        <v>351</v>
      </c>
      <c r="B31" s="67" t="s">
        <v>352</v>
      </c>
      <c r="C31" s="68">
        <v>6.0650000000000004</v>
      </c>
      <c r="D31" s="68">
        <v>6.0650000000000004</v>
      </c>
      <c r="E31" s="68">
        <v>6.0650000000000004</v>
      </c>
      <c r="F31" s="68">
        <v>6.0650000000000004</v>
      </c>
      <c r="G31" s="68">
        <v>6.0650000000000004</v>
      </c>
      <c r="H31" s="68">
        <v>6.0650000000000004</v>
      </c>
      <c r="I31" s="68">
        <v>6.0650000000000004</v>
      </c>
      <c r="J31" s="68">
        <v>6.0650000000000004</v>
      </c>
      <c r="K31" s="68">
        <v>6.0650000000000004</v>
      </c>
      <c r="L31" s="68">
        <v>6.0650000000000004</v>
      </c>
      <c r="M31" s="68">
        <v>6.0650000000000004</v>
      </c>
      <c r="N31" s="68">
        <v>6.0650000000000004</v>
      </c>
      <c r="O31" s="68">
        <v>6.0650000000000004</v>
      </c>
      <c r="P31" s="68">
        <v>6.0650000000000004</v>
      </c>
      <c r="Q31" s="68">
        <v>6.0650000000000004</v>
      </c>
      <c r="R31" s="68">
        <v>6.0650000000000004</v>
      </c>
      <c r="S31" s="68">
        <v>6.0650000000000004</v>
      </c>
      <c r="T31" s="68">
        <v>6.0650000000000004</v>
      </c>
      <c r="U31" s="68">
        <v>6.0650000000000004</v>
      </c>
      <c r="V31" s="68">
        <v>6.0650000000000004</v>
      </c>
      <c r="W31" s="68">
        <v>6.0650000000000004</v>
      </c>
      <c r="X31" s="68">
        <v>6.0650000000000004</v>
      </c>
      <c r="Y31" s="68">
        <v>6.0650000000000004</v>
      </c>
      <c r="Z31" s="68">
        <v>6.0650000000000004</v>
      </c>
      <c r="AA31" s="68">
        <v>6.0650000000000004</v>
      </c>
      <c r="AB31" s="68">
        <v>6.0650000000000004</v>
      </c>
      <c r="AC31" s="68">
        <v>6.0650000000000004</v>
      </c>
      <c r="AD31" s="68">
        <v>6.0650000000000004</v>
      </c>
      <c r="AE31" s="68">
        <v>6.0650000000000004</v>
      </c>
      <c r="AF31" s="68">
        <v>6.0650000000000004</v>
      </c>
      <c r="AG31" s="68">
        <v>6.0650000000000004</v>
      </c>
      <c r="AH31" s="68">
        <v>6.0650000000000004</v>
      </c>
      <c r="AI31" s="68">
        <v>6.0650000000000004</v>
      </c>
      <c r="AJ31" s="68">
        <v>6.0650000000000004</v>
      </c>
      <c r="AK31" s="69">
        <v>0</v>
      </c>
    </row>
    <row r="32" spans="1:37" ht="15" customHeight="1" x14ac:dyDescent="0.25">
      <c r="A32" s="25" t="s">
        <v>353</v>
      </c>
      <c r="B32" s="67" t="s">
        <v>354</v>
      </c>
      <c r="C32" s="68">
        <v>5.0566430000000002</v>
      </c>
      <c r="D32" s="68">
        <v>5.0552599999999996</v>
      </c>
      <c r="E32" s="68">
        <v>5.0559250000000002</v>
      </c>
      <c r="F32" s="68">
        <v>5.0562699999999996</v>
      </c>
      <c r="G32" s="68">
        <v>5.0553610000000004</v>
      </c>
      <c r="H32" s="68">
        <v>5.0533359999999998</v>
      </c>
      <c r="I32" s="68">
        <v>5.0508160000000002</v>
      </c>
      <c r="J32" s="68">
        <v>5.0500020000000001</v>
      </c>
      <c r="K32" s="68">
        <v>5.0494789999999998</v>
      </c>
      <c r="L32" s="68">
        <v>5.049067</v>
      </c>
      <c r="M32" s="68">
        <v>5.0486199999999997</v>
      </c>
      <c r="N32" s="68">
        <v>5.0481860000000003</v>
      </c>
      <c r="O32" s="68">
        <v>5.047752</v>
      </c>
      <c r="P32" s="68">
        <v>5.0478269999999998</v>
      </c>
      <c r="Q32" s="68">
        <v>5.0471120000000003</v>
      </c>
      <c r="R32" s="68">
        <v>5.0467120000000003</v>
      </c>
      <c r="S32" s="68">
        <v>5.0464640000000003</v>
      </c>
      <c r="T32" s="68">
        <v>5.0458769999999999</v>
      </c>
      <c r="U32" s="68">
        <v>5.0451860000000002</v>
      </c>
      <c r="V32" s="68">
        <v>5.0444300000000002</v>
      </c>
      <c r="W32" s="68">
        <v>5.0435809999999996</v>
      </c>
      <c r="X32" s="68">
        <v>5.0427549999999997</v>
      </c>
      <c r="Y32" s="68">
        <v>5.0416879999999997</v>
      </c>
      <c r="Z32" s="68">
        <v>5.0404980000000004</v>
      </c>
      <c r="AA32" s="68">
        <v>5.0391599999999999</v>
      </c>
      <c r="AB32" s="68">
        <v>5.0378670000000003</v>
      </c>
      <c r="AC32" s="68">
        <v>5.0362239999999998</v>
      </c>
      <c r="AD32" s="68">
        <v>5.0346019999999996</v>
      </c>
      <c r="AE32" s="68">
        <v>5.0328730000000004</v>
      </c>
      <c r="AF32" s="68">
        <v>5.030945</v>
      </c>
      <c r="AG32" s="68">
        <v>5.0285479999999998</v>
      </c>
      <c r="AH32" s="68">
        <v>5.0259179999999999</v>
      </c>
      <c r="AI32" s="68">
        <v>5.0230379999999997</v>
      </c>
      <c r="AJ32" s="68">
        <v>5.0230360000000003</v>
      </c>
      <c r="AK32" s="69">
        <v>-2.0000000000000001E-4</v>
      </c>
    </row>
    <row r="33" spans="1:37" ht="15" customHeight="1" x14ac:dyDescent="0.25">
      <c r="A33" s="25" t="s">
        <v>355</v>
      </c>
      <c r="B33" s="67" t="s">
        <v>356</v>
      </c>
      <c r="C33" s="68">
        <v>5.0566430000000002</v>
      </c>
      <c r="D33" s="68">
        <v>5.0551199999999996</v>
      </c>
      <c r="E33" s="68">
        <v>5.0557509999999999</v>
      </c>
      <c r="F33" s="68">
        <v>5.0561759999999998</v>
      </c>
      <c r="G33" s="68">
        <v>5.0552270000000004</v>
      </c>
      <c r="H33" s="68">
        <v>5.0532529999999998</v>
      </c>
      <c r="I33" s="68">
        <v>5.0502339999999997</v>
      </c>
      <c r="J33" s="68">
        <v>5.0493699999999997</v>
      </c>
      <c r="K33" s="68">
        <v>5.0488210000000002</v>
      </c>
      <c r="L33" s="68">
        <v>5.0483820000000001</v>
      </c>
      <c r="M33" s="68">
        <v>5.0479039999999999</v>
      </c>
      <c r="N33" s="68">
        <v>5.0474410000000001</v>
      </c>
      <c r="O33" s="68">
        <v>5.046983</v>
      </c>
      <c r="P33" s="68">
        <v>5.0470750000000004</v>
      </c>
      <c r="Q33" s="68">
        <v>5.0462990000000003</v>
      </c>
      <c r="R33" s="68">
        <v>5.0458439999999998</v>
      </c>
      <c r="S33" s="68">
        <v>5.0455509999999997</v>
      </c>
      <c r="T33" s="68">
        <v>5.044918</v>
      </c>
      <c r="U33" s="68">
        <v>5.0441839999999996</v>
      </c>
      <c r="V33" s="68">
        <v>5.0433690000000002</v>
      </c>
      <c r="W33" s="68">
        <v>5.0424530000000001</v>
      </c>
      <c r="X33" s="68">
        <v>5.041563</v>
      </c>
      <c r="Y33" s="68">
        <v>5.0404109999999998</v>
      </c>
      <c r="Z33" s="68">
        <v>5.0391269999999997</v>
      </c>
      <c r="AA33" s="68">
        <v>5.0376839999999996</v>
      </c>
      <c r="AB33" s="68">
        <v>5.0362900000000002</v>
      </c>
      <c r="AC33" s="68">
        <v>5.0345170000000001</v>
      </c>
      <c r="AD33" s="68">
        <v>5.0328030000000004</v>
      </c>
      <c r="AE33" s="68">
        <v>5.0309910000000002</v>
      </c>
      <c r="AF33" s="68">
        <v>5.0289089999999996</v>
      </c>
      <c r="AG33" s="68">
        <v>5.0263140000000002</v>
      </c>
      <c r="AH33" s="68">
        <v>5.0234719999999999</v>
      </c>
      <c r="AI33" s="68">
        <v>5.020365</v>
      </c>
      <c r="AJ33" s="68">
        <v>5.0203639999999998</v>
      </c>
      <c r="AK33" s="69">
        <v>-2.1599999999999999E-4</v>
      </c>
    </row>
    <row r="34" spans="1:37" ht="15" customHeight="1" x14ac:dyDescent="0.25">
      <c r="A34" s="25" t="s">
        <v>357</v>
      </c>
      <c r="B34" s="67" t="s">
        <v>358</v>
      </c>
      <c r="C34" s="68">
        <v>5.0566430000000002</v>
      </c>
      <c r="D34" s="68">
        <v>5.0550290000000002</v>
      </c>
      <c r="E34" s="68">
        <v>5.0560859999999996</v>
      </c>
      <c r="F34" s="68">
        <v>5.0563630000000002</v>
      </c>
      <c r="G34" s="68">
        <v>5.0551620000000002</v>
      </c>
      <c r="H34" s="68">
        <v>5.0521120000000002</v>
      </c>
      <c r="I34" s="68">
        <v>5.0499099999999997</v>
      </c>
      <c r="J34" s="68">
        <v>5.0489660000000001</v>
      </c>
      <c r="K34" s="68">
        <v>5.0484030000000004</v>
      </c>
      <c r="L34" s="68">
        <v>5.0479479999999999</v>
      </c>
      <c r="M34" s="68">
        <v>5.0474509999999997</v>
      </c>
      <c r="N34" s="68">
        <v>5.04697</v>
      </c>
      <c r="O34" s="68">
        <v>5.0464979999999997</v>
      </c>
      <c r="P34" s="68">
        <v>5.046602</v>
      </c>
      <c r="Q34" s="68">
        <v>5.0458410000000002</v>
      </c>
      <c r="R34" s="68">
        <v>5.0454929999999996</v>
      </c>
      <c r="S34" s="68">
        <v>5.0453320000000001</v>
      </c>
      <c r="T34" s="68">
        <v>5.0447139999999999</v>
      </c>
      <c r="U34" s="68">
        <v>5.0439569999999998</v>
      </c>
      <c r="V34" s="68">
        <v>5.0431090000000003</v>
      </c>
      <c r="W34" s="68">
        <v>5.0421550000000002</v>
      </c>
      <c r="X34" s="68">
        <v>5.041226</v>
      </c>
      <c r="Y34" s="68">
        <v>5.0400229999999997</v>
      </c>
      <c r="Z34" s="68">
        <v>5.0386810000000004</v>
      </c>
      <c r="AA34" s="68">
        <v>5.0371740000000003</v>
      </c>
      <c r="AB34" s="68">
        <v>5.035717</v>
      </c>
      <c r="AC34" s="68">
        <v>5.0338620000000001</v>
      </c>
      <c r="AD34" s="68">
        <v>5.0319269999999996</v>
      </c>
      <c r="AE34" s="68">
        <v>5.029827</v>
      </c>
      <c r="AF34" s="68">
        <v>5.0276490000000003</v>
      </c>
      <c r="AG34" s="68">
        <v>5.0249329999999999</v>
      </c>
      <c r="AH34" s="68">
        <v>5.0219589999999998</v>
      </c>
      <c r="AI34" s="68">
        <v>5.018713</v>
      </c>
      <c r="AJ34" s="68">
        <v>5.018713</v>
      </c>
      <c r="AK34" s="69">
        <v>-2.2499999999999999E-4</v>
      </c>
    </row>
    <row r="35" spans="1:37" ht="15" customHeight="1" x14ac:dyDescent="0.25">
      <c r="A35" s="25" t="s">
        <v>359</v>
      </c>
      <c r="B35" s="67" t="s">
        <v>360</v>
      </c>
      <c r="C35" s="68">
        <v>5.2222799999999996</v>
      </c>
      <c r="D35" s="68">
        <v>5.2222799999999996</v>
      </c>
      <c r="E35" s="68">
        <v>5.2222799999999996</v>
      </c>
      <c r="F35" s="68">
        <v>5.2222799999999996</v>
      </c>
      <c r="G35" s="68">
        <v>5.2222799999999996</v>
      </c>
      <c r="H35" s="68">
        <v>5.2222799999999996</v>
      </c>
      <c r="I35" s="68">
        <v>5.2222799999999996</v>
      </c>
      <c r="J35" s="68">
        <v>5.2222799999999996</v>
      </c>
      <c r="K35" s="68">
        <v>5.2222799999999996</v>
      </c>
      <c r="L35" s="68">
        <v>5.2222799999999996</v>
      </c>
      <c r="M35" s="68">
        <v>5.2222799999999996</v>
      </c>
      <c r="N35" s="68">
        <v>5.2222799999999996</v>
      </c>
      <c r="O35" s="68">
        <v>5.2222799999999996</v>
      </c>
      <c r="P35" s="68">
        <v>5.2222799999999996</v>
      </c>
      <c r="Q35" s="68">
        <v>5.2222799999999996</v>
      </c>
      <c r="R35" s="68">
        <v>5.2222799999999996</v>
      </c>
      <c r="S35" s="68">
        <v>5.2222799999999996</v>
      </c>
      <c r="T35" s="68">
        <v>5.2222799999999996</v>
      </c>
      <c r="U35" s="68">
        <v>5.2222799999999996</v>
      </c>
      <c r="V35" s="68">
        <v>5.2222799999999996</v>
      </c>
      <c r="W35" s="68">
        <v>5.2222799999999996</v>
      </c>
      <c r="X35" s="68">
        <v>5.2222799999999996</v>
      </c>
      <c r="Y35" s="68">
        <v>5.2222799999999996</v>
      </c>
      <c r="Z35" s="68">
        <v>5.2222799999999996</v>
      </c>
      <c r="AA35" s="68">
        <v>5.2222799999999996</v>
      </c>
      <c r="AB35" s="68">
        <v>5.2222799999999996</v>
      </c>
      <c r="AC35" s="68">
        <v>5.2222799999999996</v>
      </c>
      <c r="AD35" s="68">
        <v>5.2222799999999996</v>
      </c>
      <c r="AE35" s="68">
        <v>5.2222799999999996</v>
      </c>
      <c r="AF35" s="68">
        <v>5.2222799999999996</v>
      </c>
      <c r="AG35" s="68">
        <v>5.2222799999999996</v>
      </c>
      <c r="AH35" s="68">
        <v>5.2222799999999996</v>
      </c>
      <c r="AI35" s="68">
        <v>5.2222799999999996</v>
      </c>
      <c r="AJ35" s="68">
        <v>5.2222799999999996</v>
      </c>
      <c r="AK35" s="69">
        <v>0</v>
      </c>
    </row>
    <row r="36" spans="1:37" ht="15" customHeight="1" x14ac:dyDescent="0.25">
      <c r="A36" s="25" t="s">
        <v>361</v>
      </c>
      <c r="B36" s="67" t="s">
        <v>362</v>
      </c>
      <c r="C36" s="68">
        <v>5.2222799999999996</v>
      </c>
      <c r="D36" s="68">
        <v>5.2222799999999996</v>
      </c>
      <c r="E36" s="68">
        <v>5.2222799999999996</v>
      </c>
      <c r="F36" s="68">
        <v>5.2222799999999996</v>
      </c>
      <c r="G36" s="68">
        <v>5.2222799999999996</v>
      </c>
      <c r="H36" s="68">
        <v>5.2222799999999996</v>
      </c>
      <c r="I36" s="68">
        <v>5.2222799999999996</v>
      </c>
      <c r="J36" s="68">
        <v>5.2222799999999996</v>
      </c>
      <c r="K36" s="68">
        <v>5.2222799999999996</v>
      </c>
      <c r="L36" s="68">
        <v>5.2222799999999996</v>
      </c>
      <c r="M36" s="68">
        <v>5.2222799999999996</v>
      </c>
      <c r="N36" s="68">
        <v>5.2222799999999996</v>
      </c>
      <c r="O36" s="68">
        <v>5.2222799999999996</v>
      </c>
      <c r="P36" s="68">
        <v>5.2222799999999996</v>
      </c>
      <c r="Q36" s="68">
        <v>5.2222799999999996</v>
      </c>
      <c r="R36" s="68">
        <v>5.2222799999999996</v>
      </c>
      <c r="S36" s="68">
        <v>5.2222799999999996</v>
      </c>
      <c r="T36" s="68">
        <v>5.2222799999999996</v>
      </c>
      <c r="U36" s="68">
        <v>5.2222799999999996</v>
      </c>
      <c r="V36" s="68">
        <v>5.2222799999999996</v>
      </c>
      <c r="W36" s="68">
        <v>5.2222799999999996</v>
      </c>
      <c r="X36" s="68">
        <v>5.2222799999999996</v>
      </c>
      <c r="Y36" s="68">
        <v>5.2222799999999996</v>
      </c>
      <c r="Z36" s="68">
        <v>5.2222799999999996</v>
      </c>
      <c r="AA36" s="68">
        <v>5.2222799999999996</v>
      </c>
      <c r="AB36" s="68">
        <v>5.2222799999999996</v>
      </c>
      <c r="AC36" s="68">
        <v>5.2222799999999996</v>
      </c>
      <c r="AD36" s="68">
        <v>5.2222799999999996</v>
      </c>
      <c r="AE36" s="68">
        <v>5.2222799999999996</v>
      </c>
      <c r="AF36" s="68">
        <v>5.2222799999999996</v>
      </c>
      <c r="AG36" s="68">
        <v>5.2222799999999996</v>
      </c>
      <c r="AH36" s="68">
        <v>5.2222799999999996</v>
      </c>
      <c r="AI36" s="68">
        <v>5.2222799999999996</v>
      </c>
      <c r="AJ36" s="68">
        <v>5.2222799999999996</v>
      </c>
      <c r="AK36" s="69">
        <v>0</v>
      </c>
    </row>
    <row r="37" spans="1:37" ht="15" customHeight="1" x14ac:dyDescent="0.25">
      <c r="A37" s="25" t="s">
        <v>363</v>
      </c>
      <c r="B37" s="67" t="s">
        <v>364</v>
      </c>
      <c r="C37" s="68">
        <v>4.62</v>
      </c>
      <c r="D37" s="68">
        <v>4.62</v>
      </c>
      <c r="E37" s="68">
        <v>4.62</v>
      </c>
      <c r="F37" s="68">
        <v>4.62</v>
      </c>
      <c r="G37" s="68">
        <v>4.62</v>
      </c>
      <c r="H37" s="68">
        <v>4.62</v>
      </c>
      <c r="I37" s="68">
        <v>4.62</v>
      </c>
      <c r="J37" s="68">
        <v>4.62</v>
      </c>
      <c r="K37" s="68">
        <v>4.62</v>
      </c>
      <c r="L37" s="68">
        <v>4.62</v>
      </c>
      <c r="M37" s="68">
        <v>4.62</v>
      </c>
      <c r="N37" s="68">
        <v>4.62</v>
      </c>
      <c r="O37" s="68">
        <v>4.62</v>
      </c>
      <c r="P37" s="68">
        <v>4.62</v>
      </c>
      <c r="Q37" s="68">
        <v>4.62</v>
      </c>
      <c r="R37" s="68">
        <v>4.62</v>
      </c>
      <c r="S37" s="68">
        <v>4.62</v>
      </c>
      <c r="T37" s="68">
        <v>4.62</v>
      </c>
      <c r="U37" s="68">
        <v>4.62</v>
      </c>
      <c r="V37" s="68">
        <v>4.62</v>
      </c>
      <c r="W37" s="68">
        <v>4.62</v>
      </c>
      <c r="X37" s="68">
        <v>4.62</v>
      </c>
      <c r="Y37" s="68">
        <v>4.62</v>
      </c>
      <c r="Z37" s="68">
        <v>4.62</v>
      </c>
      <c r="AA37" s="68">
        <v>4.62</v>
      </c>
      <c r="AB37" s="68">
        <v>4.62</v>
      </c>
      <c r="AC37" s="68">
        <v>4.62</v>
      </c>
      <c r="AD37" s="68">
        <v>4.62</v>
      </c>
      <c r="AE37" s="68">
        <v>4.62</v>
      </c>
      <c r="AF37" s="68">
        <v>4.62</v>
      </c>
      <c r="AG37" s="68">
        <v>4.62</v>
      </c>
      <c r="AH37" s="68">
        <v>4.62</v>
      </c>
      <c r="AI37" s="68">
        <v>4.62</v>
      </c>
      <c r="AJ37" s="68">
        <v>4.62</v>
      </c>
      <c r="AK37" s="69">
        <v>0</v>
      </c>
    </row>
    <row r="38" spans="1:37" ht="15" customHeight="1" x14ac:dyDescent="0.25">
      <c r="A38" s="25" t="s">
        <v>365</v>
      </c>
      <c r="B38" s="67" t="s">
        <v>366</v>
      </c>
      <c r="C38" s="68">
        <v>5.8</v>
      </c>
      <c r="D38" s="68">
        <v>5.8</v>
      </c>
      <c r="E38" s="68">
        <v>5.8</v>
      </c>
      <c r="F38" s="68">
        <v>5.8</v>
      </c>
      <c r="G38" s="68">
        <v>5.8</v>
      </c>
      <c r="H38" s="68">
        <v>5.8</v>
      </c>
      <c r="I38" s="68">
        <v>5.8</v>
      </c>
      <c r="J38" s="68">
        <v>5.8</v>
      </c>
      <c r="K38" s="68">
        <v>5.8</v>
      </c>
      <c r="L38" s="68">
        <v>5.8</v>
      </c>
      <c r="M38" s="68">
        <v>5.8</v>
      </c>
      <c r="N38" s="68">
        <v>5.8</v>
      </c>
      <c r="O38" s="68">
        <v>5.8</v>
      </c>
      <c r="P38" s="68">
        <v>5.8</v>
      </c>
      <c r="Q38" s="68">
        <v>5.8</v>
      </c>
      <c r="R38" s="68">
        <v>5.8</v>
      </c>
      <c r="S38" s="68">
        <v>5.8</v>
      </c>
      <c r="T38" s="68">
        <v>5.8</v>
      </c>
      <c r="U38" s="68">
        <v>5.8</v>
      </c>
      <c r="V38" s="68">
        <v>5.8</v>
      </c>
      <c r="W38" s="68">
        <v>5.8</v>
      </c>
      <c r="X38" s="68">
        <v>5.8</v>
      </c>
      <c r="Y38" s="68">
        <v>5.8</v>
      </c>
      <c r="Z38" s="68">
        <v>5.8</v>
      </c>
      <c r="AA38" s="68">
        <v>5.8</v>
      </c>
      <c r="AB38" s="68">
        <v>5.8</v>
      </c>
      <c r="AC38" s="68">
        <v>5.8</v>
      </c>
      <c r="AD38" s="68">
        <v>5.8</v>
      </c>
      <c r="AE38" s="68">
        <v>5.8</v>
      </c>
      <c r="AF38" s="68">
        <v>5.8</v>
      </c>
      <c r="AG38" s="68">
        <v>5.8</v>
      </c>
      <c r="AH38" s="68">
        <v>5.8</v>
      </c>
      <c r="AI38" s="68">
        <v>5.8</v>
      </c>
      <c r="AJ38" s="68">
        <v>5.8</v>
      </c>
      <c r="AK38" s="69">
        <v>0</v>
      </c>
    </row>
    <row r="39" spans="1:37" ht="15" customHeight="1" x14ac:dyDescent="0.25">
      <c r="A39" s="25" t="s">
        <v>367</v>
      </c>
      <c r="B39" s="67" t="s">
        <v>368</v>
      </c>
      <c r="C39" s="68">
        <v>5.4510759999999996</v>
      </c>
      <c r="D39" s="68">
        <v>5.4510759999999996</v>
      </c>
      <c r="E39" s="68">
        <v>5.4510759999999996</v>
      </c>
      <c r="F39" s="68">
        <v>5.4510759999999996</v>
      </c>
      <c r="G39" s="68">
        <v>5.4510759999999996</v>
      </c>
      <c r="H39" s="68">
        <v>5.4510759999999996</v>
      </c>
      <c r="I39" s="68">
        <v>5.4510759999999996</v>
      </c>
      <c r="J39" s="68">
        <v>5.4510759999999996</v>
      </c>
      <c r="K39" s="68">
        <v>5.4510759999999996</v>
      </c>
      <c r="L39" s="68">
        <v>5.4510759999999996</v>
      </c>
      <c r="M39" s="68">
        <v>5.4510759999999996</v>
      </c>
      <c r="N39" s="68">
        <v>5.4510759999999996</v>
      </c>
      <c r="O39" s="68">
        <v>5.4510759999999996</v>
      </c>
      <c r="P39" s="68">
        <v>5.4510759999999996</v>
      </c>
      <c r="Q39" s="68">
        <v>5.4510759999999996</v>
      </c>
      <c r="R39" s="68">
        <v>5.4510759999999996</v>
      </c>
      <c r="S39" s="68">
        <v>5.4510759999999996</v>
      </c>
      <c r="T39" s="68">
        <v>5.4510759999999996</v>
      </c>
      <c r="U39" s="68">
        <v>5.4510759999999996</v>
      </c>
      <c r="V39" s="68">
        <v>5.4510759999999996</v>
      </c>
      <c r="W39" s="68">
        <v>5.4510759999999996</v>
      </c>
      <c r="X39" s="68">
        <v>5.4510759999999996</v>
      </c>
      <c r="Y39" s="68">
        <v>5.4510759999999996</v>
      </c>
      <c r="Z39" s="68">
        <v>5.4510759999999996</v>
      </c>
      <c r="AA39" s="68">
        <v>5.4510759999999996</v>
      </c>
      <c r="AB39" s="68">
        <v>5.4510759999999996</v>
      </c>
      <c r="AC39" s="68">
        <v>5.4510759999999996</v>
      </c>
      <c r="AD39" s="68">
        <v>5.4510759999999996</v>
      </c>
      <c r="AE39" s="68">
        <v>5.4510759999999996</v>
      </c>
      <c r="AF39" s="68">
        <v>5.4510759999999996</v>
      </c>
      <c r="AG39" s="68">
        <v>5.4510759999999996</v>
      </c>
      <c r="AH39" s="68">
        <v>5.4510759999999996</v>
      </c>
      <c r="AI39" s="68">
        <v>5.4510759999999996</v>
      </c>
      <c r="AJ39" s="68">
        <v>5.4510759999999996</v>
      </c>
      <c r="AK39" s="69">
        <v>0</v>
      </c>
    </row>
    <row r="40" spans="1:37" ht="15" customHeight="1" x14ac:dyDescent="0.25">
      <c r="A40" s="25" t="s">
        <v>369</v>
      </c>
      <c r="B40" s="67" t="s">
        <v>370</v>
      </c>
      <c r="C40" s="68">
        <v>6.2869999999999999</v>
      </c>
      <c r="D40" s="68">
        <v>6.2869999999999999</v>
      </c>
      <c r="E40" s="68">
        <v>6.2869999999999999</v>
      </c>
      <c r="F40" s="68">
        <v>6.2869999999999999</v>
      </c>
      <c r="G40" s="68">
        <v>6.2869999999999999</v>
      </c>
      <c r="H40" s="68">
        <v>6.2869999999999999</v>
      </c>
      <c r="I40" s="68">
        <v>6.2869999999999999</v>
      </c>
      <c r="J40" s="68">
        <v>6.2869999999999999</v>
      </c>
      <c r="K40" s="68">
        <v>6.2869999999999999</v>
      </c>
      <c r="L40" s="68">
        <v>6.2869999999999999</v>
      </c>
      <c r="M40" s="68">
        <v>6.2869999999999999</v>
      </c>
      <c r="N40" s="68">
        <v>6.2869999999999999</v>
      </c>
      <c r="O40" s="68">
        <v>6.2869999999999999</v>
      </c>
      <c r="P40" s="68">
        <v>6.2869999999999999</v>
      </c>
      <c r="Q40" s="68">
        <v>6.2869999999999999</v>
      </c>
      <c r="R40" s="68">
        <v>6.2869999999999999</v>
      </c>
      <c r="S40" s="68">
        <v>6.2869999999999999</v>
      </c>
      <c r="T40" s="68">
        <v>6.2869999999999999</v>
      </c>
      <c r="U40" s="68">
        <v>6.2869999999999999</v>
      </c>
      <c r="V40" s="68">
        <v>6.2869999999999999</v>
      </c>
      <c r="W40" s="68">
        <v>6.2869999999999999</v>
      </c>
      <c r="X40" s="68">
        <v>6.2869999999999999</v>
      </c>
      <c r="Y40" s="68">
        <v>6.2869999999999999</v>
      </c>
      <c r="Z40" s="68">
        <v>6.2869999999999999</v>
      </c>
      <c r="AA40" s="68">
        <v>6.2869999999999999</v>
      </c>
      <c r="AB40" s="68">
        <v>6.2869999999999999</v>
      </c>
      <c r="AC40" s="68">
        <v>6.2869999999999999</v>
      </c>
      <c r="AD40" s="68">
        <v>6.2869999999999999</v>
      </c>
      <c r="AE40" s="68">
        <v>6.2869999999999999</v>
      </c>
      <c r="AF40" s="68">
        <v>6.2869999999999999</v>
      </c>
      <c r="AG40" s="68">
        <v>6.2869999999999999</v>
      </c>
      <c r="AH40" s="68">
        <v>6.2869999999999999</v>
      </c>
      <c r="AI40" s="68">
        <v>6.2869999999999999</v>
      </c>
      <c r="AJ40" s="68">
        <v>6.2869999999999999</v>
      </c>
      <c r="AK40" s="69">
        <v>0</v>
      </c>
    </row>
    <row r="41" spans="1:37" ht="15" customHeight="1" x14ac:dyDescent="0.25">
      <c r="A41" s="25" t="s">
        <v>371</v>
      </c>
      <c r="B41" s="67" t="s">
        <v>372</v>
      </c>
      <c r="C41" s="68">
        <v>6.2869999999999999</v>
      </c>
      <c r="D41" s="68">
        <v>6.2869999999999999</v>
      </c>
      <c r="E41" s="68">
        <v>6.2869999999999999</v>
      </c>
      <c r="F41" s="68">
        <v>6.2869999999999999</v>
      </c>
      <c r="G41" s="68">
        <v>6.2869999999999999</v>
      </c>
      <c r="H41" s="68">
        <v>6.2869999999999999</v>
      </c>
      <c r="I41" s="68">
        <v>6.2869999999999999</v>
      </c>
      <c r="J41" s="68">
        <v>6.2869999999999999</v>
      </c>
      <c r="K41" s="68">
        <v>6.2869999999999999</v>
      </c>
      <c r="L41" s="68">
        <v>6.2869999999999999</v>
      </c>
      <c r="M41" s="68">
        <v>6.2869999999999999</v>
      </c>
      <c r="N41" s="68">
        <v>6.2869999999999999</v>
      </c>
      <c r="O41" s="68">
        <v>6.2869999999999999</v>
      </c>
      <c r="P41" s="68">
        <v>6.2869999999999999</v>
      </c>
      <c r="Q41" s="68">
        <v>6.2869999999999999</v>
      </c>
      <c r="R41" s="68">
        <v>6.2869999999999999</v>
      </c>
      <c r="S41" s="68">
        <v>6.2869999999999999</v>
      </c>
      <c r="T41" s="68">
        <v>6.2869999999999999</v>
      </c>
      <c r="U41" s="68">
        <v>6.2869999999999999</v>
      </c>
      <c r="V41" s="68">
        <v>6.2869999999999999</v>
      </c>
      <c r="W41" s="68">
        <v>6.2869999999999999</v>
      </c>
      <c r="X41" s="68">
        <v>6.2869999999999999</v>
      </c>
      <c r="Y41" s="68">
        <v>6.2869999999999999</v>
      </c>
      <c r="Z41" s="68">
        <v>6.2869999999999999</v>
      </c>
      <c r="AA41" s="68">
        <v>6.2869999999999999</v>
      </c>
      <c r="AB41" s="68">
        <v>6.2869999999999999</v>
      </c>
      <c r="AC41" s="68">
        <v>6.2869999999999999</v>
      </c>
      <c r="AD41" s="68">
        <v>6.2869999999999999</v>
      </c>
      <c r="AE41" s="68">
        <v>6.2869999999999999</v>
      </c>
      <c r="AF41" s="68">
        <v>6.2869999999999999</v>
      </c>
      <c r="AG41" s="68">
        <v>6.2869999999999999</v>
      </c>
      <c r="AH41" s="68">
        <v>6.2869999999999999</v>
      </c>
      <c r="AI41" s="68">
        <v>6.2869999999999999</v>
      </c>
      <c r="AJ41" s="68">
        <v>6.2869999999999999</v>
      </c>
      <c r="AK41" s="69">
        <v>0</v>
      </c>
    </row>
    <row r="42" spans="1:37" ht="15" customHeight="1" x14ac:dyDescent="0.25">
      <c r="A42" s="25" t="s">
        <v>373</v>
      </c>
      <c r="B42" s="67" t="s">
        <v>374</v>
      </c>
      <c r="C42" s="68">
        <v>6.2869999999999999</v>
      </c>
      <c r="D42" s="68">
        <v>6.2869999999999999</v>
      </c>
      <c r="E42" s="68">
        <v>6.2869999999999999</v>
      </c>
      <c r="F42" s="68">
        <v>6.2869999999999999</v>
      </c>
      <c r="G42" s="68">
        <v>6.2869999999999999</v>
      </c>
      <c r="H42" s="68">
        <v>6.2869999999999999</v>
      </c>
      <c r="I42" s="68">
        <v>6.2869999999999999</v>
      </c>
      <c r="J42" s="68">
        <v>6.2869999999999999</v>
      </c>
      <c r="K42" s="68">
        <v>6.2869999999999999</v>
      </c>
      <c r="L42" s="68">
        <v>6.2869999999999999</v>
      </c>
      <c r="M42" s="68">
        <v>6.2869999999999999</v>
      </c>
      <c r="N42" s="68">
        <v>6.2869999999999999</v>
      </c>
      <c r="O42" s="68">
        <v>6.2869999999999999</v>
      </c>
      <c r="P42" s="68">
        <v>6.2869999999999999</v>
      </c>
      <c r="Q42" s="68">
        <v>6.2869999999999999</v>
      </c>
      <c r="R42" s="68">
        <v>6.2869999999999999</v>
      </c>
      <c r="S42" s="68">
        <v>6.2869999999999999</v>
      </c>
      <c r="T42" s="68">
        <v>6.2869999999999999</v>
      </c>
      <c r="U42" s="68">
        <v>6.2869999999999999</v>
      </c>
      <c r="V42" s="68">
        <v>6.2869999999999999</v>
      </c>
      <c r="W42" s="68">
        <v>6.2869999999999999</v>
      </c>
      <c r="X42" s="68">
        <v>6.2869999999999999</v>
      </c>
      <c r="Y42" s="68">
        <v>6.2869999999999999</v>
      </c>
      <c r="Z42" s="68">
        <v>6.2869999999999999</v>
      </c>
      <c r="AA42" s="68">
        <v>6.2869999999999999</v>
      </c>
      <c r="AB42" s="68">
        <v>6.2869999999999999</v>
      </c>
      <c r="AC42" s="68">
        <v>6.2869999999999999</v>
      </c>
      <c r="AD42" s="68">
        <v>6.2869999999999999</v>
      </c>
      <c r="AE42" s="68">
        <v>6.2869999999999999</v>
      </c>
      <c r="AF42" s="68">
        <v>6.2869999999999999</v>
      </c>
      <c r="AG42" s="68">
        <v>6.2869999999999999</v>
      </c>
      <c r="AH42" s="68">
        <v>6.2869999999999999</v>
      </c>
      <c r="AI42" s="68">
        <v>6.2869999999999999</v>
      </c>
      <c r="AJ42" s="68">
        <v>6.2869999999999999</v>
      </c>
      <c r="AK42" s="69">
        <v>0</v>
      </c>
    </row>
    <row r="43" spans="1:37" ht="15" customHeight="1" x14ac:dyDescent="0.25">
      <c r="A43" s="25" t="s">
        <v>375</v>
      </c>
      <c r="B43" s="67" t="s">
        <v>376</v>
      </c>
      <c r="C43" s="68">
        <v>6.1473459999999998</v>
      </c>
      <c r="D43" s="68">
        <v>6.1452260000000001</v>
      </c>
      <c r="E43" s="68">
        <v>6.1456169999999997</v>
      </c>
      <c r="F43" s="68">
        <v>6.192609</v>
      </c>
      <c r="G43" s="68">
        <v>6.1871369999999999</v>
      </c>
      <c r="H43" s="68">
        <v>6.1839120000000003</v>
      </c>
      <c r="I43" s="68">
        <v>6.177295</v>
      </c>
      <c r="J43" s="68">
        <v>6.1706190000000003</v>
      </c>
      <c r="K43" s="68">
        <v>6.1645000000000003</v>
      </c>
      <c r="L43" s="68">
        <v>6.1563090000000003</v>
      </c>
      <c r="M43" s="68">
        <v>6.1576269999999997</v>
      </c>
      <c r="N43" s="68">
        <v>6.157673</v>
      </c>
      <c r="O43" s="68">
        <v>6.1597790000000003</v>
      </c>
      <c r="P43" s="68">
        <v>6.159592</v>
      </c>
      <c r="Q43" s="68">
        <v>6.1617009999999999</v>
      </c>
      <c r="R43" s="68">
        <v>6.162801</v>
      </c>
      <c r="S43" s="68">
        <v>6.1631689999999999</v>
      </c>
      <c r="T43" s="68">
        <v>6.1640280000000001</v>
      </c>
      <c r="U43" s="68">
        <v>6.1661429999999999</v>
      </c>
      <c r="V43" s="68">
        <v>6.1675360000000001</v>
      </c>
      <c r="W43" s="68">
        <v>6.1674319999999998</v>
      </c>
      <c r="X43" s="68">
        <v>6.1685819999999998</v>
      </c>
      <c r="Y43" s="68">
        <v>6.1709719999999999</v>
      </c>
      <c r="Z43" s="68">
        <v>6.171176</v>
      </c>
      <c r="AA43" s="68">
        <v>6.1722760000000001</v>
      </c>
      <c r="AB43" s="68">
        <v>6.1744009999999996</v>
      </c>
      <c r="AC43" s="68">
        <v>6.175586</v>
      </c>
      <c r="AD43" s="68">
        <v>6.1767789999999998</v>
      </c>
      <c r="AE43" s="68">
        <v>6.1779799999999998</v>
      </c>
      <c r="AF43" s="68">
        <v>6.179189</v>
      </c>
      <c r="AG43" s="68">
        <v>6.1804069999999998</v>
      </c>
      <c r="AH43" s="68">
        <v>6.1816329999999997</v>
      </c>
      <c r="AI43" s="68">
        <v>6.182868</v>
      </c>
      <c r="AJ43" s="68">
        <v>6.1841100000000004</v>
      </c>
      <c r="AK43" s="69">
        <v>1.9699999999999999E-4</v>
      </c>
    </row>
    <row r="44" spans="1:37" ht="15" customHeight="1" x14ac:dyDescent="0.25">
      <c r="A44" s="25" t="s">
        <v>377</v>
      </c>
      <c r="B44" s="67" t="s">
        <v>378</v>
      </c>
      <c r="C44" s="68">
        <v>5.1759979999999999</v>
      </c>
      <c r="D44" s="68">
        <v>5.1493409999999997</v>
      </c>
      <c r="E44" s="68">
        <v>5.1485440000000002</v>
      </c>
      <c r="F44" s="68">
        <v>5.1351180000000003</v>
      </c>
      <c r="G44" s="68">
        <v>5.1214979999999999</v>
      </c>
      <c r="H44" s="68">
        <v>5.1131700000000002</v>
      </c>
      <c r="I44" s="68">
        <v>5.1068749999999996</v>
      </c>
      <c r="J44" s="68">
        <v>5.1001250000000002</v>
      </c>
      <c r="K44" s="68">
        <v>5.0954069999999998</v>
      </c>
      <c r="L44" s="68">
        <v>5.0923059999999998</v>
      </c>
      <c r="M44" s="68">
        <v>5.0851800000000003</v>
      </c>
      <c r="N44" s="68">
        <v>5.0822000000000003</v>
      </c>
      <c r="O44" s="68">
        <v>5.0765289999999998</v>
      </c>
      <c r="P44" s="68">
        <v>5.0746789999999997</v>
      </c>
      <c r="Q44" s="68">
        <v>5.072298</v>
      </c>
      <c r="R44" s="68">
        <v>5.0691280000000001</v>
      </c>
      <c r="S44" s="68">
        <v>5.0666989999999998</v>
      </c>
      <c r="T44" s="68">
        <v>5.0689719999999996</v>
      </c>
      <c r="U44" s="68">
        <v>5.067164</v>
      </c>
      <c r="V44" s="68">
        <v>5.064692</v>
      </c>
      <c r="W44" s="68">
        <v>5.0671790000000003</v>
      </c>
      <c r="X44" s="68">
        <v>5.0644499999999999</v>
      </c>
      <c r="Y44" s="68">
        <v>5.0636330000000003</v>
      </c>
      <c r="Z44" s="68">
        <v>5.0643700000000003</v>
      </c>
      <c r="AA44" s="68">
        <v>5.0640780000000003</v>
      </c>
      <c r="AB44" s="68">
        <v>5.0626110000000004</v>
      </c>
      <c r="AC44" s="68">
        <v>5.0658269999999996</v>
      </c>
      <c r="AD44" s="68">
        <v>5.0664360000000004</v>
      </c>
      <c r="AE44" s="68">
        <v>5.0678429999999999</v>
      </c>
      <c r="AF44" s="68">
        <v>5.0690910000000002</v>
      </c>
      <c r="AG44" s="68">
        <v>5.0703579999999997</v>
      </c>
      <c r="AH44" s="68">
        <v>5.0693210000000004</v>
      </c>
      <c r="AI44" s="68">
        <v>5.0696510000000004</v>
      </c>
      <c r="AJ44" s="68">
        <v>5.0702829999999999</v>
      </c>
      <c r="AK44" s="69">
        <v>-4.8299999999999998E-4</v>
      </c>
    </row>
    <row r="45" spans="1:37" ht="15" customHeight="1" x14ac:dyDescent="0.25">
      <c r="A45" s="25" t="s">
        <v>379</v>
      </c>
      <c r="B45" s="67" t="s">
        <v>380</v>
      </c>
      <c r="C45" s="68">
        <v>5.5967529999999996</v>
      </c>
      <c r="D45" s="68">
        <v>5.6771430000000001</v>
      </c>
      <c r="E45" s="68">
        <v>5.6840089999999996</v>
      </c>
      <c r="F45" s="68">
        <v>5.7170959999999997</v>
      </c>
      <c r="G45" s="68">
        <v>5.6661299999999999</v>
      </c>
      <c r="H45" s="68">
        <v>5.6535770000000003</v>
      </c>
      <c r="I45" s="68">
        <v>5.6441179999999997</v>
      </c>
      <c r="J45" s="68">
        <v>5.6398200000000003</v>
      </c>
      <c r="K45" s="68">
        <v>5.6309760000000004</v>
      </c>
      <c r="L45" s="68">
        <v>5.6472470000000001</v>
      </c>
      <c r="M45" s="68">
        <v>5.6488060000000004</v>
      </c>
      <c r="N45" s="68">
        <v>5.6772070000000001</v>
      </c>
      <c r="O45" s="68">
        <v>5.6554729999999998</v>
      </c>
      <c r="P45" s="68">
        <v>5.6398169999999999</v>
      </c>
      <c r="Q45" s="68">
        <v>5.655303</v>
      </c>
      <c r="R45" s="68">
        <v>5.6159470000000002</v>
      </c>
      <c r="S45" s="68">
        <v>5.5804359999999997</v>
      </c>
      <c r="T45" s="68">
        <v>5.601731</v>
      </c>
      <c r="U45" s="68">
        <v>5.5999040000000004</v>
      </c>
      <c r="V45" s="68">
        <v>5.5448909999999998</v>
      </c>
      <c r="W45" s="68">
        <v>5.5638050000000003</v>
      </c>
      <c r="X45" s="68">
        <v>5.5047459999999999</v>
      </c>
      <c r="Y45" s="68">
        <v>5.4706440000000001</v>
      </c>
      <c r="Z45" s="68">
        <v>5.4392110000000002</v>
      </c>
      <c r="AA45" s="68">
        <v>5.4146479999999997</v>
      </c>
      <c r="AB45" s="68">
        <v>5.3607440000000004</v>
      </c>
      <c r="AC45" s="68">
        <v>5.3546440000000004</v>
      </c>
      <c r="AD45" s="68">
        <v>5.3370649999999999</v>
      </c>
      <c r="AE45" s="68">
        <v>5.3099679999999996</v>
      </c>
      <c r="AF45" s="68">
        <v>5.2794489999999996</v>
      </c>
      <c r="AG45" s="68">
        <v>5.249695</v>
      </c>
      <c r="AH45" s="68">
        <v>5.2043689999999998</v>
      </c>
      <c r="AI45" s="68">
        <v>5.1639299999999997</v>
      </c>
      <c r="AJ45" s="68">
        <v>5.1378079999999997</v>
      </c>
      <c r="AK45" s="69">
        <v>-3.1150000000000001E-3</v>
      </c>
    </row>
    <row r="46" spans="1:37" ht="15" customHeight="1" x14ac:dyDescent="0.25">
      <c r="A46" s="25" t="s">
        <v>381</v>
      </c>
      <c r="B46" s="67" t="s">
        <v>382</v>
      </c>
      <c r="C46" s="68">
        <v>5.1509999999999998</v>
      </c>
      <c r="D46" s="68">
        <v>5.2744179999999998</v>
      </c>
      <c r="E46" s="68">
        <v>5.2506209999999998</v>
      </c>
      <c r="F46" s="68">
        <v>5.2757480000000001</v>
      </c>
      <c r="G46" s="68">
        <v>5.2430519999999996</v>
      </c>
      <c r="H46" s="68">
        <v>5.2341490000000004</v>
      </c>
      <c r="I46" s="68">
        <v>5.2313539999999996</v>
      </c>
      <c r="J46" s="68">
        <v>5.2458450000000001</v>
      </c>
      <c r="K46" s="68">
        <v>5.2317590000000003</v>
      </c>
      <c r="L46" s="68">
        <v>5.1954609999999999</v>
      </c>
      <c r="M46" s="68">
        <v>5.1871260000000001</v>
      </c>
      <c r="N46" s="68">
        <v>5.1891119999999997</v>
      </c>
      <c r="O46" s="68">
        <v>5.1797279999999999</v>
      </c>
      <c r="P46" s="68">
        <v>5.1827779999999999</v>
      </c>
      <c r="Q46" s="68">
        <v>5.1716069999999998</v>
      </c>
      <c r="R46" s="68">
        <v>5.1720730000000001</v>
      </c>
      <c r="S46" s="68">
        <v>5.1663009999999998</v>
      </c>
      <c r="T46" s="68">
        <v>5.1594030000000002</v>
      </c>
      <c r="U46" s="68">
        <v>5.1539609999999998</v>
      </c>
      <c r="V46" s="68">
        <v>5.1569050000000001</v>
      </c>
      <c r="W46" s="68">
        <v>5.1471669999999996</v>
      </c>
      <c r="X46" s="68">
        <v>5.1453899999999999</v>
      </c>
      <c r="Y46" s="68">
        <v>5.1359450000000004</v>
      </c>
      <c r="Z46" s="68">
        <v>5.1392990000000003</v>
      </c>
      <c r="AA46" s="68">
        <v>5.1376179999999998</v>
      </c>
      <c r="AB46" s="68">
        <v>5.1223150000000004</v>
      </c>
      <c r="AC46" s="68">
        <v>5.131875</v>
      </c>
      <c r="AD46" s="68">
        <v>5.1306099999999999</v>
      </c>
      <c r="AE46" s="68">
        <v>5.1394690000000001</v>
      </c>
      <c r="AF46" s="68">
        <v>5.1280320000000001</v>
      </c>
      <c r="AG46" s="68">
        <v>5.124009</v>
      </c>
      <c r="AH46" s="68">
        <v>5.1212489999999997</v>
      </c>
      <c r="AI46" s="68">
        <v>5.1119820000000002</v>
      </c>
      <c r="AJ46" s="68">
        <v>5.1060999999999996</v>
      </c>
      <c r="AK46" s="69">
        <v>-1.013E-3</v>
      </c>
    </row>
    <row r="47" spans="1:37" ht="15" customHeight="1" x14ac:dyDescent="0.2">
      <c r="B47" s="70" t="s">
        <v>383</v>
      </c>
    </row>
    <row r="48" spans="1:37" ht="15" customHeight="1" x14ac:dyDescent="0.25">
      <c r="A48" s="25" t="s">
        <v>384</v>
      </c>
      <c r="B48" s="67" t="s">
        <v>385</v>
      </c>
      <c r="C48" s="68">
        <v>5.7229999999999999</v>
      </c>
      <c r="D48" s="68">
        <v>5.7199359999999997</v>
      </c>
      <c r="E48" s="68">
        <v>5.7093740000000004</v>
      </c>
      <c r="F48" s="68">
        <v>5.7020210000000002</v>
      </c>
      <c r="G48" s="68">
        <v>5.6990360000000004</v>
      </c>
      <c r="H48" s="68">
        <v>5.7029030000000001</v>
      </c>
      <c r="I48" s="68">
        <v>5.7014690000000003</v>
      </c>
      <c r="J48" s="68">
        <v>5.697845</v>
      </c>
      <c r="K48" s="68">
        <v>5.6965690000000002</v>
      </c>
      <c r="L48" s="68">
        <v>5.6955710000000002</v>
      </c>
      <c r="M48" s="68">
        <v>5.6916909999999996</v>
      </c>
      <c r="N48" s="68">
        <v>5.6895829999999998</v>
      </c>
      <c r="O48" s="68">
        <v>5.6873170000000002</v>
      </c>
      <c r="P48" s="68">
        <v>5.6864030000000003</v>
      </c>
      <c r="Q48" s="68">
        <v>5.6859310000000001</v>
      </c>
      <c r="R48" s="68">
        <v>5.6860549999999996</v>
      </c>
      <c r="S48" s="68">
        <v>5.6862589999999997</v>
      </c>
      <c r="T48" s="68">
        <v>5.6853819999999997</v>
      </c>
      <c r="U48" s="68">
        <v>5.6852140000000002</v>
      </c>
      <c r="V48" s="68">
        <v>5.6858959999999996</v>
      </c>
      <c r="W48" s="68">
        <v>5.6868850000000002</v>
      </c>
      <c r="X48" s="68">
        <v>5.6879220000000004</v>
      </c>
      <c r="Y48" s="68">
        <v>5.6901700000000002</v>
      </c>
      <c r="Z48" s="68">
        <v>5.6909640000000001</v>
      </c>
      <c r="AA48" s="68">
        <v>5.6894390000000001</v>
      </c>
      <c r="AB48" s="68">
        <v>5.6887540000000003</v>
      </c>
      <c r="AC48" s="68">
        <v>5.6864689999999998</v>
      </c>
      <c r="AD48" s="68">
        <v>5.6844440000000001</v>
      </c>
      <c r="AE48" s="68">
        <v>5.683516</v>
      </c>
      <c r="AF48" s="68">
        <v>5.6828880000000002</v>
      </c>
      <c r="AG48" s="68">
        <v>5.6813929999999999</v>
      </c>
      <c r="AH48" s="68">
        <v>5.6792740000000004</v>
      </c>
      <c r="AI48" s="68">
        <v>5.678185</v>
      </c>
      <c r="AJ48" s="68">
        <v>5.676202</v>
      </c>
      <c r="AK48" s="69">
        <v>-2.4000000000000001E-4</v>
      </c>
    </row>
    <row r="49" spans="1:37" ht="15" customHeight="1" x14ac:dyDescent="0.25">
      <c r="A49" s="25" t="s">
        <v>386</v>
      </c>
      <c r="B49" s="67" t="s">
        <v>387</v>
      </c>
      <c r="C49" s="68">
        <v>6.05</v>
      </c>
      <c r="D49" s="68">
        <v>6.1347209999999999</v>
      </c>
      <c r="E49" s="68">
        <v>6.1184380000000003</v>
      </c>
      <c r="F49" s="68">
        <v>6.1172810000000002</v>
      </c>
      <c r="G49" s="68">
        <v>6.117947</v>
      </c>
      <c r="H49" s="68">
        <v>6.1025400000000003</v>
      </c>
      <c r="I49" s="68">
        <v>6.1033739999999996</v>
      </c>
      <c r="J49" s="68">
        <v>6.1071629999999999</v>
      </c>
      <c r="K49" s="68">
        <v>6.1065849999999999</v>
      </c>
      <c r="L49" s="68">
        <v>6.1245560000000001</v>
      </c>
      <c r="M49" s="68">
        <v>6.090179</v>
      </c>
      <c r="N49" s="68">
        <v>6.1186819999999997</v>
      </c>
      <c r="O49" s="68">
        <v>6.0805309999999997</v>
      </c>
      <c r="P49" s="68">
        <v>6.1038079999999999</v>
      </c>
      <c r="Q49" s="68">
        <v>6.1135659999999996</v>
      </c>
      <c r="R49" s="68">
        <v>6.1076240000000004</v>
      </c>
      <c r="S49" s="68">
        <v>6.0846780000000003</v>
      </c>
      <c r="T49" s="68">
        <v>6.1340570000000003</v>
      </c>
      <c r="U49" s="68">
        <v>6.1319419999999996</v>
      </c>
      <c r="V49" s="68">
        <v>6.0897600000000001</v>
      </c>
      <c r="W49" s="68">
        <v>6.1385750000000003</v>
      </c>
      <c r="X49" s="68">
        <v>6.1383919999999996</v>
      </c>
      <c r="Y49" s="68">
        <v>6.1363960000000004</v>
      </c>
      <c r="Z49" s="68">
        <v>6.1379999999999999</v>
      </c>
      <c r="AA49" s="68">
        <v>6.1413979999999997</v>
      </c>
      <c r="AB49" s="68">
        <v>6.1053959999999998</v>
      </c>
      <c r="AC49" s="68">
        <v>6.1190619999999996</v>
      </c>
      <c r="AD49" s="68">
        <v>6.1323290000000004</v>
      </c>
      <c r="AE49" s="68">
        <v>6.1402510000000001</v>
      </c>
      <c r="AF49" s="68">
        <v>6.1441309999999998</v>
      </c>
      <c r="AG49" s="68">
        <v>6.1417869999999999</v>
      </c>
      <c r="AH49" s="68">
        <v>6.1391349999999996</v>
      </c>
      <c r="AI49" s="68">
        <v>6.1375440000000001</v>
      </c>
      <c r="AJ49" s="68">
        <v>6.1341609999999998</v>
      </c>
      <c r="AK49" s="69">
        <v>-3.0000000000000001E-6</v>
      </c>
    </row>
    <row r="50" spans="1:37" ht="15" customHeight="1" x14ac:dyDescent="0.25">
      <c r="A50" s="25" t="s">
        <v>388</v>
      </c>
      <c r="B50" s="67" t="s">
        <v>389</v>
      </c>
      <c r="C50" s="68">
        <v>5.7380000000000004</v>
      </c>
      <c r="D50" s="68">
        <v>5.5547700000000004</v>
      </c>
      <c r="E50" s="68">
        <v>5.5572369999999998</v>
      </c>
      <c r="F50" s="68">
        <v>5.5581670000000001</v>
      </c>
      <c r="G50" s="68">
        <v>5.5659510000000001</v>
      </c>
      <c r="H50" s="68">
        <v>5.562354</v>
      </c>
      <c r="I50" s="68">
        <v>5.5637150000000002</v>
      </c>
      <c r="J50" s="68">
        <v>5.562271</v>
      </c>
      <c r="K50" s="68">
        <v>5.5667879999999998</v>
      </c>
      <c r="L50" s="68">
        <v>5.565995</v>
      </c>
      <c r="M50" s="68">
        <v>5.5575130000000001</v>
      </c>
      <c r="N50" s="68">
        <v>5.5605130000000003</v>
      </c>
      <c r="O50" s="68">
        <v>5.5607730000000002</v>
      </c>
      <c r="P50" s="68">
        <v>5.5617470000000004</v>
      </c>
      <c r="Q50" s="68">
        <v>5.5626410000000002</v>
      </c>
      <c r="R50" s="68">
        <v>5.562265</v>
      </c>
      <c r="S50" s="68">
        <v>5.569706</v>
      </c>
      <c r="T50" s="68">
        <v>5.5947889999999996</v>
      </c>
      <c r="U50" s="68">
        <v>5.5964090000000004</v>
      </c>
      <c r="V50" s="68">
        <v>5.6038379999999997</v>
      </c>
      <c r="W50" s="68">
        <v>5.6030389999999999</v>
      </c>
      <c r="X50" s="68">
        <v>5.6124460000000003</v>
      </c>
      <c r="Y50" s="68">
        <v>5.6163569999999998</v>
      </c>
      <c r="Z50" s="68">
        <v>5.6223010000000002</v>
      </c>
      <c r="AA50" s="68">
        <v>5.6172779999999998</v>
      </c>
      <c r="AB50" s="68">
        <v>5.6117030000000003</v>
      </c>
      <c r="AC50" s="68">
        <v>5.5987220000000004</v>
      </c>
      <c r="AD50" s="68">
        <v>5.5860859999999999</v>
      </c>
      <c r="AE50" s="68">
        <v>5.5761089999999998</v>
      </c>
      <c r="AF50" s="68">
        <v>5.5612719999999998</v>
      </c>
      <c r="AG50" s="68">
        <v>5.5591340000000002</v>
      </c>
      <c r="AH50" s="68">
        <v>5.5583109999999998</v>
      </c>
      <c r="AI50" s="68">
        <v>5.5584769999999999</v>
      </c>
      <c r="AJ50" s="68">
        <v>5.5588160000000002</v>
      </c>
      <c r="AK50" s="69">
        <v>2.3E-5</v>
      </c>
    </row>
    <row r="51" spans="1:37" ht="15" customHeight="1" x14ac:dyDescent="0.25">
      <c r="A51" s="25" t="s">
        <v>390</v>
      </c>
      <c r="B51" s="67" t="s">
        <v>391</v>
      </c>
      <c r="C51" s="68">
        <v>3.6994319999999998</v>
      </c>
      <c r="D51" s="68">
        <v>3.6803349999999999</v>
      </c>
      <c r="E51" s="68">
        <v>3.6751779999999998</v>
      </c>
      <c r="F51" s="68">
        <v>3.6722600000000001</v>
      </c>
      <c r="G51" s="68">
        <v>3.661632</v>
      </c>
      <c r="H51" s="68">
        <v>3.661705</v>
      </c>
      <c r="I51" s="68">
        <v>3.6604510000000001</v>
      </c>
      <c r="J51" s="68">
        <v>3.65821</v>
      </c>
      <c r="K51" s="68">
        <v>3.6569090000000002</v>
      </c>
      <c r="L51" s="68">
        <v>3.6559050000000002</v>
      </c>
      <c r="M51" s="68">
        <v>3.655815</v>
      </c>
      <c r="N51" s="68">
        <v>3.6549260000000001</v>
      </c>
      <c r="O51" s="68">
        <v>3.6537899999999999</v>
      </c>
      <c r="P51" s="68">
        <v>3.6542750000000002</v>
      </c>
      <c r="Q51" s="68">
        <v>3.6541939999999999</v>
      </c>
      <c r="R51" s="68">
        <v>3.6551800000000001</v>
      </c>
      <c r="S51" s="68">
        <v>3.6552220000000002</v>
      </c>
      <c r="T51" s="68">
        <v>3.6557840000000001</v>
      </c>
      <c r="U51" s="68">
        <v>3.6554319999999998</v>
      </c>
      <c r="V51" s="68">
        <v>3.6563289999999999</v>
      </c>
      <c r="W51" s="68">
        <v>3.656425</v>
      </c>
      <c r="X51" s="68">
        <v>3.6584599999999998</v>
      </c>
      <c r="Y51" s="68">
        <v>3.659478</v>
      </c>
      <c r="Z51" s="68">
        <v>3.6604260000000002</v>
      </c>
      <c r="AA51" s="68">
        <v>3.6596030000000002</v>
      </c>
      <c r="AB51" s="68">
        <v>3.6590319999999998</v>
      </c>
      <c r="AC51" s="68">
        <v>3.657537</v>
      </c>
      <c r="AD51" s="68">
        <v>3.655983</v>
      </c>
      <c r="AE51" s="68">
        <v>3.6549179999999999</v>
      </c>
      <c r="AF51" s="68">
        <v>3.6535739999999999</v>
      </c>
      <c r="AG51" s="68">
        <v>3.651659</v>
      </c>
      <c r="AH51" s="68">
        <v>3.6501269999999999</v>
      </c>
      <c r="AI51" s="68">
        <v>3.6490499999999999</v>
      </c>
      <c r="AJ51" s="68">
        <v>3.6478000000000002</v>
      </c>
      <c r="AK51" s="69">
        <v>-2.7700000000000001E-4</v>
      </c>
    </row>
    <row r="53" spans="1:37" ht="15" customHeight="1" x14ac:dyDescent="0.2">
      <c r="B53" s="66" t="s">
        <v>392</v>
      </c>
    </row>
    <row r="54" spans="1:37" ht="15" customHeight="1" x14ac:dyDescent="0.25">
      <c r="A54" s="25" t="s">
        <v>393</v>
      </c>
      <c r="B54" s="67" t="s">
        <v>394</v>
      </c>
      <c r="C54" s="68">
        <v>1.0369999999999999</v>
      </c>
      <c r="D54" s="68">
        <v>1.0369999999999999</v>
      </c>
      <c r="E54" s="68">
        <v>1.0369999999999999</v>
      </c>
      <c r="F54" s="68">
        <v>1.0369999999999999</v>
      </c>
      <c r="G54" s="68">
        <v>1.0369999999999999</v>
      </c>
      <c r="H54" s="68">
        <v>1.0369999999999999</v>
      </c>
      <c r="I54" s="68">
        <v>1.0369999999999999</v>
      </c>
      <c r="J54" s="68">
        <v>1.0369999999999999</v>
      </c>
      <c r="K54" s="68">
        <v>1.0369999999999999</v>
      </c>
      <c r="L54" s="68">
        <v>1.0369999999999999</v>
      </c>
      <c r="M54" s="68">
        <v>1.0369999999999999</v>
      </c>
      <c r="N54" s="68">
        <v>1.0369999999999999</v>
      </c>
      <c r="O54" s="68">
        <v>1.0369999999999999</v>
      </c>
      <c r="P54" s="68">
        <v>1.0369999999999999</v>
      </c>
      <c r="Q54" s="68">
        <v>1.0369999999999999</v>
      </c>
      <c r="R54" s="68">
        <v>1.0369999999999999</v>
      </c>
      <c r="S54" s="68">
        <v>1.0369999999999999</v>
      </c>
      <c r="T54" s="68">
        <v>1.0369999999999999</v>
      </c>
      <c r="U54" s="68">
        <v>1.0369999999999999</v>
      </c>
      <c r="V54" s="68">
        <v>1.0369999999999999</v>
      </c>
      <c r="W54" s="68">
        <v>1.0369999999999999</v>
      </c>
      <c r="X54" s="68">
        <v>1.0369999999999999</v>
      </c>
      <c r="Y54" s="68">
        <v>1.0369999999999999</v>
      </c>
      <c r="Z54" s="68">
        <v>1.0369999999999999</v>
      </c>
      <c r="AA54" s="68">
        <v>1.0369999999999999</v>
      </c>
      <c r="AB54" s="68">
        <v>1.0369999999999999</v>
      </c>
      <c r="AC54" s="68">
        <v>1.0369999999999999</v>
      </c>
      <c r="AD54" s="68">
        <v>1.0369999999999999</v>
      </c>
      <c r="AE54" s="68">
        <v>1.0369999999999999</v>
      </c>
      <c r="AF54" s="68">
        <v>1.0369999999999999</v>
      </c>
      <c r="AG54" s="68">
        <v>1.0369999999999999</v>
      </c>
      <c r="AH54" s="68">
        <v>1.0369999999999999</v>
      </c>
      <c r="AI54" s="68">
        <v>1.0369999999999999</v>
      </c>
      <c r="AJ54" s="68">
        <v>1.0369999999999999</v>
      </c>
      <c r="AK54" s="69">
        <v>0</v>
      </c>
    </row>
    <row r="55" spans="1:37" ht="15" customHeight="1" x14ac:dyDescent="0.25">
      <c r="A55" s="25" t="s">
        <v>395</v>
      </c>
      <c r="B55" s="67" t="s">
        <v>396</v>
      </c>
      <c r="C55" s="68">
        <v>1.0329999999999999</v>
      </c>
      <c r="D55" s="68">
        <v>1.0329999999999999</v>
      </c>
      <c r="E55" s="68">
        <v>1.0329999999999999</v>
      </c>
      <c r="F55" s="68">
        <v>1.0329999999999999</v>
      </c>
      <c r="G55" s="68">
        <v>1.0329999999999999</v>
      </c>
      <c r="H55" s="68">
        <v>1.0329999999999999</v>
      </c>
      <c r="I55" s="68">
        <v>1.0329999999999999</v>
      </c>
      <c r="J55" s="68">
        <v>1.0329999999999999</v>
      </c>
      <c r="K55" s="68">
        <v>1.0329999999999999</v>
      </c>
      <c r="L55" s="68">
        <v>1.0329999999999999</v>
      </c>
      <c r="M55" s="68">
        <v>1.0329999999999999</v>
      </c>
      <c r="N55" s="68">
        <v>1.0329999999999999</v>
      </c>
      <c r="O55" s="68">
        <v>1.0329999999999999</v>
      </c>
      <c r="P55" s="68">
        <v>1.0329999999999999</v>
      </c>
      <c r="Q55" s="68">
        <v>1.0329999999999999</v>
      </c>
      <c r="R55" s="68">
        <v>1.0329999999999999</v>
      </c>
      <c r="S55" s="68">
        <v>1.0329999999999999</v>
      </c>
      <c r="T55" s="68">
        <v>1.0329999999999999</v>
      </c>
      <c r="U55" s="68">
        <v>1.0329999999999999</v>
      </c>
      <c r="V55" s="68">
        <v>1.0329999999999999</v>
      </c>
      <c r="W55" s="68">
        <v>1.0329999999999999</v>
      </c>
      <c r="X55" s="68">
        <v>1.0329999999999999</v>
      </c>
      <c r="Y55" s="68">
        <v>1.0329999999999999</v>
      </c>
      <c r="Z55" s="68">
        <v>1.0329999999999999</v>
      </c>
      <c r="AA55" s="68">
        <v>1.0329999999999999</v>
      </c>
      <c r="AB55" s="68">
        <v>1.0329999999999999</v>
      </c>
      <c r="AC55" s="68">
        <v>1.0329999999999999</v>
      </c>
      <c r="AD55" s="68">
        <v>1.0329999999999999</v>
      </c>
      <c r="AE55" s="68">
        <v>1.0329999999999999</v>
      </c>
      <c r="AF55" s="68">
        <v>1.0329999999999999</v>
      </c>
      <c r="AG55" s="68">
        <v>1.0329999999999999</v>
      </c>
      <c r="AH55" s="68">
        <v>1.0329999999999999</v>
      </c>
      <c r="AI55" s="68">
        <v>1.0329999999999999</v>
      </c>
      <c r="AJ55" s="68">
        <v>1.0329999999999999</v>
      </c>
      <c r="AK55" s="69">
        <v>0</v>
      </c>
    </row>
    <row r="56" spans="1:37" ht="15" customHeight="1" x14ac:dyDescent="0.25">
      <c r="A56" s="25" t="s">
        <v>397</v>
      </c>
      <c r="B56" s="67" t="s">
        <v>398</v>
      </c>
      <c r="C56" s="68">
        <v>1.0389999999999999</v>
      </c>
      <c r="D56" s="68">
        <v>1.0389999999999999</v>
      </c>
      <c r="E56" s="68">
        <v>1.0389999999999999</v>
      </c>
      <c r="F56" s="68">
        <v>1.0389999999999999</v>
      </c>
      <c r="G56" s="68">
        <v>1.0389999999999999</v>
      </c>
      <c r="H56" s="68">
        <v>1.0389999999999999</v>
      </c>
      <c r="I56" s="68">
        <v>1.0389999999999999</v>
      </c>
      <c r="J56" s="68">
        <v>1.0389999999999999</v>
      </c>
      <c r="K56" s="68">
        <v>1.0389999999999999</v>
      </c>
      <c r="L56" s="68">
        <v>1.0389999999999999</v>
      </c>
      <c r="M56" s="68">
        <v>1.0389999999999999</v>
      </c>
      <c r="N56" s="68">
        <v>1.0389999999999999</v>
      </c>
      <c r="O56" s="68">
        <v>1.0389999999999999</v>
      </c>
      <c r="P56" s="68">
        <v>1.0389999999999999</v>
      </c>
      <c r="Q56" s="68">
        <v>1.0389999999999999</v>
      </c>
      <c r="R56" s="68">
        <v>1.0389999999999999</v>
      </c>
      <c r="S56" s="68">
        <v>1.0389999999999999</v>
      </c>
      <c r="T56" s="68">
        <v>1.0389999999999999</v>
      </c>
      <c r="U56" s="68">
        <v>1.0389999999999999</v>
      </c>
      <c r="V56" s="68">
        <v>1.0389999999999999</v>
      </c>
      <c r="W56" s="68">
        <v>1.0389999999999999</v>
      </c>
      <c r="X56" s="68">
        <v>1.0389999999999999</v>
      </c>
      <c r="Y56" s="68">
        <v>1.0389999999999999</v>
      </c>
      <c r="Z56" s="68">
        <v>1.0389999999999999</v>
      </c>
      <c r="AA56" s="68">
        <v>1.0389999999999999</v>
      </c>
      <c r="AB56" s="68">
        <v>1.0389999999999999</v>
      </c>
      <c r="AC56" s="68">
        <v>1.0389999999999999</v>
      </c>
      <c r="AD56" s="68">
        <v>1.0389999999999999</v>
      </c>
      <c r="AE56" s="68">
        <v>1.0389999999999999</v>
      </c>
      <c r="AF56" s="68">
        <v>1.0389999999999999</v>
      </c>
      <c r="AG56" s="68">
        <v>1.0389999999999999</v>
      </c>
      <c r="AH56" s="68">
        <v>1.0389999999999999</v>
      </c>
      <c r="AI56" s="68">
        <v>1.0389999999999999</v>
      </c>
      <c r="AJ56" s="68">
        <v>1.0389999999999999</v>
      </c>
      <c r="AK56" s="69">
        <v>0</v>
      </c>
    </row>
    <row r="57" spans="1:37" ht="15" customHeight="1" x14ac:dyDescent="0.25">
      <c r="A57" s="25" t="s">
        <v>399</v>
      </c>
      <c r="B57" s="67" t="s">
        <v>400</v>
      </c>
      <c r="C57" s="68">
        <v>1.0369999999999999</v>
      </c>
      <c r="D57" s="68">
        <v>1.0369999999999999</v>
      </c>
      <c r="E57" s="68">
        <v>1.0369999999999999</v>
      </c>
      <c r="F57" s="68">
        <v>1.0369999999999999</v>
      </c>
      <c r="G57" s="68">
        <v>1.0369999999999999</v>
      </c>
      <c r="H57" s="68">
        <v>1.0369999999999999</v>
      </c>
      <c r="I57" s="68">
        <v>1.0369999999999999</v>
      </c>
      <c r="J57" s="68">
        <v>1.0369999999999999</v>
      </c>
      <c r="K57" s="68">
        <v>1.0369999999999999</v>
      </c>
      <c r="L57" s="68">
        <v>1.0369999999999999</v>
      </c>
      <c r="M57" s="68">
        <v>1.0369999999999999</v>
      </c>
      <c r="N57" s="68">
        <v>1.0369999999999999</v>
      </c>
      <c r="O57" s="68">
        <v>1.0369999999999999</v>
      </c>
      <c r="P57" s="68">
        <v>1.0369999999999999</v>
      </c>
      <c r="Q57" s="68">
        <v>1.0369999999999999</v>
      </c>
      <c r="R57" s="68">
        <v>1.0369999999999999</v>
      </c>
      <c r="S57" s="68">
        <v>1.0369999999999999</v>
      </c>
      <c r="T57" s="68">
        <v>1.0369999999999999</v>
      </c>
      <c r="U57" s="68">
        <v>1.0369999999999999</v>
      </c>
      <c r="V57" s="68">
        <v>1.0369999999999999</v>
      </c>
      <c r="W57" s="68">
        <v>1.0369999999999999</v>
      </c>
      <c r="X57" s="68">
        <v>1.0369999999999999</v>
      </c>
      <c r="Y57" s="68">
        <v>1.0369999999999999</v>
      </c>
      <c r="Z57" s="68">
        <v>1.0369999999999999</v>
      </c>
      <c r="AA57" s="68">
        <v>1.0369999999999999</v>
      </c>
      <c r="AB57" s="68">
        <v>1.0369999999999999</v>
      </c>
      <c r="AC57" s="68">
        <v>1.0369999999999999</v>
      </c>
      <c r="AD57" s="68">
        <v>1.0369999999999999</v>
      </c>
      <c r="AE57" s="68">
        <v>1.0369999999999999</v>
      </c>
      <c r="AF57" s="68">
        <v>1.0369999999999999</v>
      </c>
      <c r="AG57" s="68">
        <v>1.0369999999999999</v>
      </c>
      <c r="AH57" s="68">
        <v>1.0369999999999999</v>
      </c>
      <c r="AI57" s="68">
        <v>1.0369999999999999</v>
      </c>
      <c r="AJ57" s="68">
        <v>1.0369999999999999</v>
      </c>
      <c r="AK57" s="69">
        <v>0</v>
      </c>
    </row>
    <row r="58" spans="1:37" ht="15" customHeight="1" x14ac:dyDescent="0.25">
      <c r="A58" s="25" t="s">
        <v>401</v>
      </c>
      <c r="B58" s="67" t="s">
        <v>402</v>
      </c>
      <c r="C58" s="68">
        <v>1.0249999999999999</v>
      </c>
      <c r="D58" s="68">
        <v>1.0249999999999999</v>
      </c>
      <c r="E58" s="68">
        <v>1.0249999999999999</v>
      </c>
      <c r="F58" s="68">
        <v>1.0249999999999999</v>
      </c>
      <c r="G58" s="68">
        <v>1.0249999999999999</v>
      </c>
      <c r="H58" s="68">
        <v>1.0249999999999999</v>
      </c>
      <c r="I58" s="68">
        <v>1.0249999999999999</v>
      </c>
      <c r="J58" s="68">
        <v>1.0249999999999999</v>
      </c>
      <c r="K58" s="68">
        <v>1.0249999999999999</v>
      </c>
      <c r="L58" s="68">
        <v>1.0249999999999999</v>
      </c>
      <c r="M58" s="68">
        <v>1.0249999999999999</v>
      </c>
      <c r="N58" s="68">
        <v>1.0249999999999999</v>
      </c>
      <c r="O58" s="68">
        <v>1.0249999999999999</v>
      </c>
      <c r="P58" s="68">
        <v>1.0249999999999999</v>
      </c>
      <c r="Q58" s="68">
        <v>1.0249999999999999</v>
      </c>
      <c r="R58" s="68">
        <v>1.0249999999999999</v>
      </c>
      <c r="S58" s="68">
        <v>1.0249999999999999</v>
      </c>
      <c r="T58" s="68">
        <v>1.0249999999999999</v>
      </c>
      <c r="U58" s="68">
        <v>1.0249999999999999</v>
      </c>
      <c r="V58" s="68">
        <v>1.0249999999999999</v>
      </c>
      <c r="W58" s="68">
        <v>1.0249999999999999</v>
      </c>
      <c r="X58" s="68">
        <v>1.0249999999999999</v>
      </c>
      <c r="Y58" s="68">
        <v>1.0249999999999999</v>
      </c>
      <c r="Z58" s="68">
        <v>1.0249999999999999</v>
      </c>
      <c r="AA58" s="68">
        <v>1.0249999999999999</v>
      </c>
      <c r="AB58" s="68">
        <v>1.0249999999999999</v>
      </c>
      <c r="AC58" s="68">
        <v>1.0249999999999999</v>
      </c>
      <c r="AD58" s="68">
        <v>1.0249999999999999</v>
      </c>
      <c r="AE58" s="68">
        <v>1.0249999999999999</v>
      </c>
      <c r="AF58" s="68">
        <v>1.0249999999999999</v>
      </c>
      <c r="AG58" s="68">
        <v>1.0249999999999999</v>
      </c>
      <c r="AH58" s="68">
        <v>1.0249999999999999</v>
      </c>
      <c r="AI58" s="68">
        <v>1.0249999999999999</v>
      </c>
      <c r="AJ58" s="68">
        <v>1.0249999999999999</v>
      </c>
      <c r="AK58" s="69">
        <v>0</v>
      </c>
    </row>
    <row r="59" spans="1:37" ht="15" customHeight="1" x14ac:dyDescent="0.25">
      <c r="A59" s="25" t="s">
        <v>403</v>
      </c>
      <c r="B59" s="67" t="s">
        <v>404</v>
      </c>
      <c r="C59" s="68">
        <v>1.0089999999999999</v>
      </c>
      <c r="D59" s="68">
        <v>1.0089999999999999</v>
      </c>
      <c r="E59" s="68">
        <v>1.0089999999999999</v>
      </c>
      <c r="F59" s="68">
        <v>1.0089999999999999</v>
      </c>
      <c r="G59" s="68">
        <v>1.0089999999999999</v>
      </c>
      <c r="H59" s="68">
        <v>1.0089999999999999</v>
      </c>
      <c r="I59" s="68">
        <v>1.0089999999999999</v>
      </c>
      <c r="J59" s="68">
        <v>1.0089999999999999</v>
      </c>
      <c r="K59" s="68">
        <v>1.0089999999999999</v>
      </c>
      <c r="L59" s="68">
        <v>1.0089999999999999</v>
      </c>
      <c r="M59" s="68">
        <v>1.0089999999999999</v>
      </c>
      <c r="N59" s="68">
        <v>1.0089999999999999</v>
      </c>
      <c r="O59" s="68">
        <v>1.0089999999999999</v>
      </c>
      <c r="P59" s="68">
        <v>1.0089999999999999</v>
      </c>
      <c r="Q59" s="68">
        <v>1.0089999999999999</v>
      </c>
      <c r="R59" s="68">
        <v>1.0089999999999999</v>
      </c>
      <c r="S59" s="68">
        <v>1.0089999999999999</v>
      </c>
      <c r="T59" s="68">
        <v>1.0089999999999999</v>
      </c>
      <c r="U59" s="68">
        <v>1.0089999999999999</v>
      </c>
      <c r="V59" s="68">
        <v>1.0089999999999999</v>
      </c>
      <c r="W59" s="68">
        <v>1.0089999999999999</v>
      </c>
      <c r="X59" s="68">
        <v>1.0089999999999999</v>
      </c>
      <c r="Y59" s="68">
        <v>1.0089999999999999</v>
      </c>
      <c r="Z59" s="68">
        <v>1.0089999999999999</v>
      </c>
      <c r="AA59" s="68">
        <v>1.0089999999999999</v>
      </c>
      <c r="AB59" s="68">
        <v>1.0089999999999999</v>
      </c>
      <c r="AC59" s="68">
        <v>1.0089999999999999</v>
      </c>
      <c r="AD59" s="68">
        <v>1.0089999999999999</v>
      </c>
      <c r="AE59" s="68">
        <v>1.0089999999999999</v>
      </c>
      <c r="AF59" s="68">
        <v>1.0089999999999999</v>
      </c>
      <c r="AG59" s="68">
        <v>1.0089999999999999</v>
      </c>
      <c r="AH59" s="68">
        <v>1.0089999999999999</v>
      </c>
      <c r="AI59" s="68">
        <v>1.0089999999999999</v>
      </c>
      <c r="AJ59" s="68">
        <v>1.0089999999999999</v>
      </c>
      <c r="AK59" s="69">
        <v>0</v>
      </c>
    </row>
    <row r="60" spans="1:37" ht="15" customHeight="1" x14ac:dyDescent="0.25">
      <c r="A60" s="25" t="s">
        <v>405</v>
      </c>
      <c r="B60" s="67" t="s">
        <v>406</v>
      </c>
      <c r="C60" s="68">
        <v>0.96</v>
      </c>
      <c r="D60" s="68">
        <v>0.96</v>
      </c>
      <c r="E60" s="68">
        <v>0.96</v>
      </c>
      <c r="F60" s="68">
        <v>0.96</v>
      </c>
      <c r="G60" s="68">
        <v>0.96</v>
      </c>
      <c r="H60" s="68">
        <v>0.96</v>
      </c>
      <c r="I60" s="68">
        <v>0.96</v>
      </c>
      <c r="J60" s="68">
        <v>0.96</v>
      </c>
      <c r="K60" s="68">
        <v>0.96</v>
      </c>
      <c r="L60" s="68">
        <v>0.96</v>
      </c>
      <c r="M60" s="68">
        <v>0.96</v>
      </c>
      <c r="N60" s="68">
        <v>0.96</v>
      </c>
      <c r="O60" s="68">
        <v>0.96</v>
      </c>
      <c r="P60" s="68">
        <v>0.96</v>
      </c>
      <c r="Q60" s="68">
        <v>0.96</v>
      </c>
      <c r="R60" s="68">
        <v>0.96</v>
      </c>
      <c r="S60" s="68">
        <v>0.96</v>
      </c>
      <c r="T60" s="68">
        <v>0.96</v>
      </c>
      <c r="U60" s="68">
        <v>0.96</v>
      </c>
      <c r="V60" s="68">
        <v>0.96</v>
      </c>
      <c r="W60" s="68">
        <v>0.96</v>
      </c>
      <c r="X60" s="68">
        <v>0.96</v>
      </c>
      <c r="Y60" s="68">
        <v>0.96</v>
      </c>
      <c r="Z60" s="68">
        <v>0.96</v>
      </c>
      <c r="AA60" s="68">
        <v>0.96</v>
      </c>
      <c r="AB60" s="68">
        <v>0.96</v>
      </c>
      <c r="AC60" s="68">
        <v>0.96</v>
      </c>
      <c r="AD60" s="68">
        <v>0.96</v>
      </c>
      <c r="AE60" s="68">
        <v>0.96</v>
      </c>
      <c r="AF60" s="68">
        <v>0.96</v>
      </c>
      <c r="AG60" s="68">
        <v>0.96</v>
      </c>
      <c r="AH60" s="68">
        <v>0.96</v>
      </c>
      <c r="AI60" s="68">
        <v>0.96</v>
      </c>
      <c r="AJ60" s="68">
        <v>0.96</v>
      </c>
      <c r="AK60" s="69">
        <v>0</v>
      </c>
    </row>
    <row r="62" spans="1:37" ht="15" customHeight="1" x14ac:dyDescent="0.2">
      <c r="B62" s="66" t="s">
        <v>407</v>
      </c>
    </row>
    <row r="63" spans="1:37" ht="15" customHeight="1" x14ac:dyDescent="0.25">
      <c r="A63" s="25" t="s">
        <v>408</v>
      </c>
      <c r="B63" s="67" t="s">
        <v>400</v>
      </c>
      <c r="C63" s="71">
        <v>20.537140000000001</v>
      </c>
      <c r="D63" s="71">
        <v>20.439444999999999</v>
      </c>
      <c r="E63" s="71">
        <v>20.349045</v>
      </c>
      <c r="F63" s="71">
        <v>20.466270000000002</v>
      </c>
      <c r="G63" s="71">
        <v>20.363602</v>
      </c>
      <c r="H63" s="71">
        <v>20.554328999999999</v>
      </c>
      <c r="I63" s="71">
        <v>20.653105</v>
      </c>
      <c r="J63" s="71">
        <v>20.626196</v>
      </c>
      <c r="K63" s="71">
        <v>20.621486999999998</v>
      </c>
      <c r="L63" s="71">
        <v>20.64123</v>
      </c>
      <c r="M63" s="71">
        <v>20.627844</v>
      </c>
      <c r="N63" s="71">
        <v>20.536940000000001</v>
      </c>
      <c r="O63" s="71">
        <v>20.501505000000002</v>
      </c>
      <c r="P63" s="71">
        <v>20.413281999999999</v>
      </c>
      <c r="Q63" s="71">
        <v>20.399070999999999</v>
      </c>
      <c r="R63" s="71">
        <v>20.458255999999999</v>
      </c>
      <c r="S63" s="71">
        <v>20.429285</v>
      </c>
      <c r="T63" s="71">
        <v>20.364529000000001</v>
      </c>
      <c r="U63" s="71">
        <v>20.373262</v>
      </c>
      <c r="V63" s="71">
        <v>20.367173999999999</v>
      </c>
      <c r="W63" s="71">
        <v>20.397617</v>
      </c>
      <c r="X63" s="71">
        <v>20.405455</v>
      </c>
      <c r="Y63" s="71">
        <v>20.39472</v>
      </c>
      <c r="Z63" s="71">
        <v>20.372592999999998</v>
      </c>
      <c r="AA63" s="71">
        <v>20.382771999999999</v>
      </c>
      <c r="AB63" s="71">
        <v>20.366734000000001</v>
      </c>
      <c r="AC63" s="71">
        <v>20.354519</v>
      </c>
      <c r="AD63" s="71">
        <v>20.355229999999999</v>
      </c>
      <c r="AE63" s="71">
        <v>20.386980000000001</v>
      </c>
      <c r="AF63" s="71">
        <v>20.356945</v>
      </c>
      <c r="AG63" s="71">
        <v>20.336355000000001</v>
      </c>
      <c r="AH63" s="71">
        <v>20.357395</v>
      </c>
      <c r="AI63" s="71">
        <v>20.34404</v>
      </c>
      <c r="AJ63" s="71">
        <v>20.347266999999999</v>
      </c>
      <c r="AK63" s="69">
        <v>-1.4100000000000001E-4</v>
      </c>
    </row>
    <row r="64" spans="1:37" ht="15" customHeight="1" x14ac:dyDescent="0.25">
      <c r="A64" s="25" t="s">
        <v>409</v>
      </c>
      <c r="B64" s="67" t="s">
        <v>410</v>
      </c>
      <c r="C64" s="71">
        <v>25.416302000000002</v>
      </c>
      <c r="D64" s="71">
        <v>25.057079000000002</v>
      </c>
      <c r="E64" s="71">
        <v>25.074783</v>
      </c>
      <c r="F64" s="71">
        <v>25.042176999999999</v>
      </c>
      <c r="G64" s="71">
        <v>24.938278</v>
      </c>
      <c r="H64" s="71">
        <v>24.964016000000001</v>
      </c>
      <c r="I64" s="71">
        <v>24.911818</v>
      </c>
      <c r="J64" s="71">
        <v>24.91433</v>
      </c>
      <c r="K64" s="71">
        <v>24.898243000000001</v>
      </c>
      <c r="L64" s="71">
        <v>24.920572</v>
      </c>
      <c r="M64" s="71">
        <v>24.903048999999999</v>
      </c>
      <c r="N64" s="71">
        <v>24.81945</v>
      </c>
      <c r="O64" s="71">
        <v>24.850802999999999</v>
      </c>
      <c r="P64" s="71">
        <v>24.769541</v>
      </c>
      <c r="Q64" s="71">
        <v>24.735579000000001</v>
      </c>
      <c r="R64" s="71">
        <v>24.729203999999999</v>
      </c>
      <c r="S64" s="71">
        <v>24.688946000000001</v>
      </c>
      <c r="T64" s="71">
        <v>24.612100999999999</v>
      </c>
      <c r="U64" s="71">
        <v>24.600828</v>
      </c>
      <c r="V64" s="71">
        <v>24.592124999999999</v>
      </c>
      <c r="W64" s="71">
        <v>24.569109000000001</v>
      </c>
      <c r="X64" s="71">
        <v>24.53866</v>
      </c>
      <c r="Y64" s="71">
        <v>24.501373000000001</v>
      </c>
      <c r="Z64" s="71">
        <v>24.474423999999999</v>
      </c>
      <c r="AA64" s="71">
        <v>24.491461000000001</v>
      </c>
      <c r="AB64" s="71">
        <v>24.462054999999999</v>
      </c>
      <c r="AC64" s="71">
        <v>24.426752</v>
      </c>
      <c r="AD64" s="71">
        <v>24.399635</v>
      </c>
      <c r="AE64" s="71">
        <v>24.407730000000001</v>
      </c>
      <c r="AF64" s="71">
        <v>24.328617000000001</v>
      </c>
      <c r="AG64" s="71">
        <v>24.285736</v>
      </c>
      <c r="AH64" s="71">
        <v>24.280874000000001</v>
      </c>
      <c r="AI64" s="71">
        <v>24.244130999999999</v>
      </c>
      <c r="AJ64" s="71">
        <v>24.256340000000002</v>
      </c>
      <c r="AK64" s="69">
        <v>-1.0139999999999999E-3</v>
      </c>
    </row>
    <row r="65" spans="1:37" ht="15" customHeight="1" x14ac:dyDescent="0.25">
      <c r="A65" s="25" t="s">
        <v>411</v>
      </c>
      <c r="B65" s="67" t="s">
        <v>412</v>
      </c>
      <c r="C65" s="71">
        <v>17.234355999999998</v>
      </c>
      <c r="D65" s="71">
        <v>17.205303000000001</v>
      </c>
      <c r="E65" s="71">
        <v>17.117476</v>
      </c>
      <c r="F65" s="71">
        <v>17.06934</v>
      </c>
      <c r="G65" s="71">
        <v>16.988295000000001</v>
      </c>
      <c r="H65" s="71">
        <v>17.022928</v>
      </c>
      <c r="I65" s="71">
        <v>17.071612999999999</v>
      </c>
      <c r="J65" s="71">
        <v>17.059359000000001</v>
      </c>
      <c r="K65" s="71">
        <v>17.037023999999999</v>
      </c>
      <c r="L65" s="71">
        <v>17.056746</v>
      </c>
      <c r="M65" s="71">
        <v>17.031739999999999</v>
      </c>
      <c r="N65" s="71">
        <v>16.978151</v>
      </c>
      <c r="O65" s="71">
        <v>16.968306999999999</v>
      </c>
      <c r="P65" s="71">
        <v>16.998640000000002</v>
      </c>
      <c r="Q65" s="71">
        <v>16.972049999999999</v>
      </c>
      <c r="R65" s="71">
        <v>17.002645000000001</v>
      </c>
      <c r="S65" s="71">
        <v>17.003274999999999</v>
      </c>
      <c r="T65" s="71">
        <v>17.003226999999999</v>
      </c>
      <c r="U65" s="71">
        <v>17.012267999999999</v>
      </c>
      <c r="V65" s="71">
        <v>17.012785000000001</v>
      </c>
      <c r="W65" s="71">
        <v>17.036083000000001</v>
      </c>
      <c r="X65" s="71">
        <v>17.044588000000001</v>
      </c>
      <c r="Y65" s="71">
        <v>17.050751000000002</v>
      </c>
      <c r="Z65" s="71">
        <v>17.064136999999999</v>
      </c>
      <c r="AA65" s="71">
        <v>17.081581</v>
      </c>
      <c r="AB65" s="71">
        <v>17.08465</v>
      </c>
      <c r="AC65" s="71">
        <v>17.087126000000001</v>
      </c>
      <c r="AD65" s="71">
        <v>17.088546999999998</v>
      </c>
      <c r="AE65" s="71">
        <v>17.086746000000002</v>
      </c>
      <c r="AF65" s="71">
        <v>17.085443000000001</v>
      </c>
      <c r="AG65" s="71">
        <v>17.080282</v>
      </c>
      <c r="AH65" s="71">
        <v>17.077895999999999</v>
      </c>
      <c r="AI65" s="71">
        <v>17.084911000000002</v>
      </c>
      <c r="AJ65" s="71">
        <v>17.086425999999999</v>
      </c>
      <c r="AK65" s="69">
        <v>-2.1699999999999999E-4</v>
      </c>
    </row>
    <row r="66" spans="1:37" ht="15" customHeight="1" x14ac:dyDescent="0.25">
      <c r="A66" s="25" t="s">
        <v>413</v>
      </c>
      <c r="B66" s="67" t="s">
        <v>394</v>
      </c>
      <c r="C66" s="71">
        <v>19.437477000000001</v>
      </c>
      <c r="D66" s="71">
        <v>19.706896</v>
      </c>
      <c r="E66" s="71">
        <v>19.588093000000001</v>
      </c>
      <c r="F66" s="71">
        <v>19.676338000000001</v>
      </c>
      <c r="G66" s="71">
        <v>19.593861</v>
      </c>
      <c r="H66" s="71">
        <v>19.763271</v>
      </c>
      <c r="I66" s="71">
        <v>19.874037000000001</v>
      </c>
      <c r="J66" s="71">
        <v>19.832982999999999</v>
      </c>
      <c r="K66" s="71">
        <v>19.854051999999999</v>
      </c>
      <c r="L66" s="71">
        <v>19.849159</v>
      </c>
      <c r="M66" s="71">
        <v>19.841605999999999</v>
      </c>
      <c r="N66" s="71">
        <v>19.838450999999999</v>
      </c>
      <c r="O66" s="71">
        <v>19.782232</v>
      </c>
      <c r="P66" s="71">
        <v>19.750865999999998</v>
      </c>
      <c r="Q66" s="71">
        <v>19.757529999999999</v>
      </c>
      <c r="R66" s="71">
        <v>19.792145000000001</v>
      </c>
      <c r="S66" s="71">
        <v>19.787579999999998</v>
      </c>
      <c r="T66" s="71">
        <v>19.792100999999999</v>
      </c>
      <c r="U66" s="71">
        <v>19.801369000000001</v>
      </c>
      <c r="V66" s="71">
        <v>19.790552000000002</v>
      </c>
      <c r="W66" s="71">
        <v>19.813770000000002</v>
      </c>
      <c r="X66" s="71">
        <v>19.823812</v>
      </c>
      <c r="Y66" s="71">
        <v>19.819962</v>
      </c>
      <c r="Z66" s="71">
        <v>19.817592999999999</v>
      </c>
      <c r="AA66" s="71">
        <v>19.814734000000001</v>
      </c>
      <c r="AB66" s="71">
        <v>19.808729</v>
      </c>
      <c r="AC66" s="71">
        <v>19.816939999999999</v>
      </c>
      <c r="AD66" s="71">
        <v>19.822158999999999</v>
      </c>
      <c r="AE66" s="71">
        <v>19.832388000000002</v>
      </c>
      <c r="AF66" s="71">
        <v>19.856539000000001</v>
      </c>
      <c r="AG66" s="71">
        <v>19.880623</v>
      </c>
      <c r="AH66" s="71">
        <v>19.899242000000001</v>
      </c>
      <c r="AI66" s="71">
        <v>19.884989000000001</v>
      </c>
      <c r="AJ66" s="71">
        <v>19.887484000000001</v>
      </c>
      <c r="AK66" s="69">
        <v>2.8499999999999999E-4</v>
      </c>
    </row>
    <row r="67" spans="1:37" ht="15" customHeight="1" x14ac:dyDescent="0.25">
      <c r="A67" s="25" t="s">
        <v>414</v>
      </c>
      <c r="B67" s="67" t="s">
        <v>415</v>
      </c>
      <c r="C67" s="71">
        <v>20.319486999999999</v>
      </c>
      <c r="D67" s="71">
        <v>19.866795</v>
      </c>
      <c r="E67" s="71">
        <v>19.877953000000002</v>
      </c>
      <c r="F67" s="71">
        <v>19.862864999999999</v>
      </c>
      <c r="G67" s="71">
        <v>19.866108000000001</v>
      </c>
      <c r="H67" s="71">
        <v>19.864163999999999</v>
      </c>
      <c r="I67" s="71">
        <v>19.86232</v>
      </c>
      <c r="J67" s="71">
        <v>19.858194000000001</v>
      </c>
      <c r="K67" s="71">
        <v>19.854407999999999</v>
      </c>
      <c r="L67" s="71">
        <v>19.851212</v>
      </c>
      <c r="M67" s="71">
        <v>19.848103999999999</v>
      </c>
      <c r="N67" s="71">
        <v>19.846712</v>
      </c>
      <c r="O67" s="71">
        <v>19.844584000000001</v>
      </c>
      <c r="P67" s="71">
        <v>19.843212000000001</v>
      </c>
      <c r="Q67" s="71">
        <v>19.839586000000001</v>
      </c>
      <c r="R67" s="71">
        <v>19.837956999999999</v>
      </c>
      <c r="S67" s="71">
        <v>19.837420999999999</v>
      </c>
      <c r="T67" s="71">
        <v>19.835992999999998</v>
      </c>
      <c r="U67" s="71">
        <v>19.833931</v>
      </c>
      <c r="V67" s="71">
        <v>19.832113</v>
      </c>
      <c r="W67" s="71">
        <v>19.829879999999999</v>
      </c>
      <c r="X67" s="71">
        <v>19.827466999999999</v>
      </c>
      <c r="Y67" s="71">
        <v>19.826221</v>
      </c>
      <c r="Z67" s="71">
        <v>19.825344000000001</v>
      </c>
      <c r="AA67" s="71">
        <v>19.824635000000001</v>
      </c>
      <c r="AB67" s="71">
        <v>19.824231999999999</v>
      </c>
      <c r="AC67" s="71">
        <v>19.824038999999999</v>
      </c>
      <c r="AD67" s="71">
        <v>19.823008999999999</v>
      </c>
      <c r="AE67" s="71">
        <v>19.821570999999999</v>
      </c>
      <c r="AF67" s="71">
        <v>19.888694999999998</v>
      </c>
      <c r="AG67" s="71">
        <v>19.887025999999999</v>
      </c>
      <c r="AH67" s="71">
        <v>19.885117999999999</v>
      </c>
      <c r="AI67" s="71">
        <v>19.883326</v>
      </c>
      <c r="AJ67" s="71">
        <v>19.881367000000001</v>
      </c>
      <c r="AK67" s="69">
        <v>2.3E-5</v>
      </c>
    </row>
    <row r="68" spans="1:37" ht="15" customHeight="1" x14ac:dyDescent="0.25">
      <c r="A68" s="25" t="s">
        <v>416</v>
      </c>
      <c r="B68" s="67" t="s">
        <v>417</v>
      </c>
      <c r="C68" s="71">
        <v>20.775822000000002</v>
      </c>
      <c r="D68" s="71">
        <v>20.838132999999999</v>
      </c>
      <c r="E68" s="71">
        <v>20.733785999999998</v>
      </c>
      <c r="F68" s="71">
        <v>20.902740000000001</v>
      </c>
      <c r="G68" s="71">
        <v>20.866161000000002</v>
      </c>
      <c r="H68" s="71">
        <v>20.867376</v>
      </c>
      <c r="I68" s="71">
        <v>20.866620999999999</v>
      </c>
      <c r="J68" s="71">
        <v>20.916288000000002</v>
      </c>
      <c r="K68" s="71">
        <v>20.915384</v>
      </c>
      <c r="L68" s="71">
        <v>20.913564999999998</v>
      </c>
      <c r="M68" s="71">
        <v>20.910665999999999</v>
      </c>
      <c r="N68" s="71">
        <v>20.907888</v>
      </c>
      <c r="O68" s="71">
        <v>20.903262999999999</v>
      </c>
      <c r="P68" s="71">
        <v>20.898401</v>
      </c>
      <c r="Q68" s="71">
        <v>20.889793000000001</v>
      </c>
      <c r="R68" s="71">
        <v>20.836566999999999</v>
      </c>
      <c r="S68" s="71">
        <v>20.829412000000001</v>
      </c>
      <c r="T68" s="71">
        <v>20.823454000000002</v>
      </c>
      <c r="U68" s="71">
        <v>20.814209000000002</v>
      </c>
      <c r="V68" s="71">
        <v>20.812381999999999</v>
      </c>
      <c r="W68" s="71">
        <v>20.811678000000001</v>
      </c>
      <c r="X68" s="71">
        <v>20.809002</v>
      </c>
      <c r="Y68" s="71">
        <v>20.807103999999999</v>
      </c>
      <c r="Z68" s="71">
        <v>20.806034</v>
      </c>
      <c r="AA68" s="71">
        <v>20.806111999999999</v>
      </c>
      <c r="AB68" s="71">
        <v>20.804993</v>
      </c>
      <c r="AC68" s="71">
        <v>20.804296000000001</v>
      </c>
      <c r="AD68" s="71">
        <v>20.804532999999999</v>
      </c>
      <c r="AE68" s="71">
        <v>20.804535000000001</v>
      </c>
      <c r="AF68" s="71">
        <v>20.801072999999999</v>
      </c>
      <c r="AG68" s="71">
        <v>20.800825</v>
      </c>
      <c r="AH68" s="71">
        <v>20.800813999999999</v>
      </c>
      <c r="AI68" s="71">
        <v>20.801849000000001</v>
      </c>
      <c r="AJ68" s="71">
        <v>20.801618999999999</v>
      </c>
      <c r="AK68" s="69">
        <v>-5.5000000000000002E-5</v>
      </c>
    </row>
    <row r="69" spans="1:37" ht="15" customHeight="1" x14ac:dyDescent="0.25">
      <c r="A69" s="25" t="s">
        <v>418</v>
      </c>
      <c r="B69" s="67" t="s">
        <v>419</v>
      </c>
      <c r="C69" s="71">
        <v>28.674879000000001</v>
      </c>
      <c r="D69" s="71">
        <v>28.554435999999999</v>
      </c>
      <c r="E69" s="71">
        <v>28.562546000000001</v>
      </c>
      <c r="F69" s="71">
        <v>28.504807</v>
      </c>
      <c r="G69" s="71">
        <v>28.443207000000001</v>
      </c>
      <c r="H69" s="71">
        <v>28.442011000000001</v>
      </c>
      <c r="I69" s="71">
        <v>28.435804000000001</v>
      </c>
      <c r="J69" s="71">
        <v>28.436997999999999</v>
      </c>
      <c r="K69" s="71">
        <v>28.439364999999999</v>
      </c>
      <c r="L69" s="71">
        <v>28.441151000000001</v>
      </c>
      <c r="M69" s="71">
        <v>28.441541999999998</v>
      </c>
      <c r="N69" s="71">
        <v>28.444378</v>
      </c>
      <c r="O69" s="71">
        <v>28.445307</v>
      </c>
      <c r="P69" s="71">
        <v>28.448008000000002</v>
      </c>
      <c r="Q69" s="71">
        <v>28.451091999999999</v>
      </c>
      <c r="R69" s="71">
        <v>28.453724000000001</v>
      </c>
      <c r="S69" s="71">
        <v>28.456078999999999</v>
      </c>
      <c r="T69" s="71">
        <v>28.459067999999998</v>
      </c>
      <c r="U69" s="71">
        <v>28.461366999999999</v>
      </c>
      <c r="V69" s="71">
        <v>28.462769000000002</v>
      </c>
      <c r="W69" s="71">
        <v>28.465333999999999</v>
      </c>
      <c r="X69" s="71">
        <v>28.467545999999999</v>
      </c>
      <c r="Y69" s="71">
        <v>28.468142</v>
      </c>
      <c r="Z69" s="71">
        <v>28.467697000000001</v>
      </c>
      <c r="AA69" s="71">
        <v>28.468544000000001</v>
      </c>
      <c r="AB69" s="71">
        <v>28.468433000000001</v>
      </c>
      <c r="AC69" s="71">
        <v>28.468116999999999</v>
      </c>
      <c r="AD69" s="71">
        <v>28.467950999999999</v>
      </c>
      <c r="AE69" s="71">
        <v>28.468955999999999</v>
      </c>
      <c r="AF69" s="71">
        <v>28.468081999999999</v>
      </c>
      <c r="AG69" s="71">
        <v>28.468615</v>
      </c>
      <c r="AH69" s="71">
        <v>28.468512</v>
      </c>
      <c r="AI69" s="71">
        <v>28.468487</v>
      </c>
      <c r="AJ69" s="71">
        <v>28.468031</v>
      </c>
      <c r="AK69" s="69">
        <v>-9.5000000000000005E-5</v>
      </c>
    </row>
    <row r="70" spans="1:37" ht="15" customHeight="1" x14ac:dyDescent="0.25">
      <c r="A70" s="25" t="s">
        <v>420</v>
      </c>
      <c r="B70" s="67" t="s">
        <v>421</v>
      </c>
      <c r="C70" s="71">
        <v>18.994087</v>
      </c>
      <c r="D70" s="71">
        <v>19.243162000000002</v>
      </c>
      <c r="E70" s="71">
        <v>19.070353000000001</v>
      </c>
      <c r="F70" s="71">
        <v>19.169922</v>
      </c>
      <c r="G70" s="71">
        <v>19.089600000000001</v>
      </c>
      <c r="H70" s="71">
        <v>19.276790999999999</v>
      </c>
      <c r="I70" s="71">
        <v>19.411289</v>
      </c>
      <c r="J70" s="71">
        <v>19.366067999999999</v>
      </c>
      <c r="K70" s="71">
        <v>19.385352999999999</v>
      </c>
      <c r="L70" s="71">
        <v>19.372706999999998</v>
      </c>
      <c r="M70" s="71">
        <v>19.360990999999999</v>
      </c>
      <c r="N70" s="71">
        <v>19.352909</v>
      </c>
      <c r="O70" s="71">
        <v>19.300653000000001</v>
      </c>
      <c r="P70" s="71">
        <v>19.265913000000001</v>
      </c>
      <c r="Q70" s="71">
        <v>19.264596999999998</v>
      </c>
      <c r="R70" s="71">
        <v>19.290289000000001</v>
      </c>
      <c r="S70" s="71">
        <v>19.284327000000001</v>
      </c>
      <c r="T70" s="71">
        <v>19.280676</v>
      </c>
      <c r="U70" s="71">
        <v>19.290565000000001</v>
      </c>
      <c r="V70" s="71">
        <v>19.277930999999999</v>
      </c>
      <c r="W70" s="71">
        <v>19.296233999999998</v>
      </c>
      <c r="X70" s="71">
        <v>19.305914000000001</v>
      </c>
      <c r="Y70" s="71">
        <v>19.302322</v>
      </c>
      <c r="Z70" s="71">
        <v>19.303664999999999</v>
      </c>
      <c r="AA70" s="71">
        <v>19.298279000000001</v>
      </c>
      <c r="AB70" s="71">
        <v>19.294079</v>
      </c>
      <c r="AC70" s="71">
        <v>19.303532000000001</v>
      </c>
      <c r="AD70" s="71">
        <v>19.313279999999999</v>
      </c>
      <c r="AE70" s="71">
        <v>19.326996000000001</v>
      </c>
      <c r="AF70" s="71">
        <v>19.356915000000001</v>
      </c>
      <c r="AG70" s="71">
        <v>19.385812999999999</v>
      </c>
      <c r="AH70" s="71">
        <v>19.410371999999999</v>
      </c>
      <c r="AI70" s="71">
        <v>19.396623999999999</v>
      </c>
      <c r="AJ70" s="71">
        <v>19.402521</v>
      </c>
      <c r="AK70" s="69">
        <v>2.5799999999999998E-4</v>
      </c>
    </row>
    <row r="71" spans="1:37" ht="15" customHeight="1" x14ac:dyDescent="0.25">
      <c r="A71" s="25" t="s">
        <v>422</v>
      </c>
      <c r="B71" s="67" t="s">
        <v>402</v>
      </c>
      <c r="C71" s="71">
        <v>22.116496999999999</v>
      </c>
      <c r="D71" s="71">
        <v>23.789541</v>
      </c>
      <c r="E71" s="71">
        <v>23.796752999999999</v>
      </c>
      <c r="F71" s="71">
        <v>23.826194999999998</v>
      </c>
      <c r="G71" s="71">
        <v>23.907088999999999</v>
      </c>
      <c r="H71" s="71">
        <v>23.930762999999999</v>
      </c>
      <c r="I71" s="71">
        <v>23.957257999999999</v>
      </c>
      <c r="J71" s="71">
        <v>23.986702000000001</v>
      </c>
      <c r="K71" s="71">
        <v>24.019024000000002</v>
      </c>
      <c r="L71" s="71">
        <v>24.054967999999999</v>
      </c>
      <c r="M71" s="71">
        <v>24.094473000000001</v>
      </c>
      <c r="N71" s="71">
        <v>24.137136000000002</v>
      </c>
      <c r="O71" s="71">
        <v>24.18609</v>
      </c>
      <c r="P71" s="71">
        <v>24.239874</v>
      </c>
      <c r="Q71" s="71">
        <v>24.258429</v>
      </c>
      <c r="R71" s="71">
        <v>24.257082</v>
      </c>
      <c r="S71" s="71">
        <v>24.255732999999999</v>
      </c>
      <c r="T71" s="71">
        <v>24.254387000000001</v>
      </c>
      <c r="U71" s="71">
        <v>24.253038</v>
      </c>
      <c r="V71" s="71">
        <v>24.25169</v>
      </c>
      <c r="W71" s="71">
        <v>24.250340999999999</v>
      </c>
      <c r="X71" s="71">
        <v>24.248991</v>
      </c>
      <c r="Y71" s="71">
        <v>24.247643</v>
      </c>
      <c r="Z71" s="71">
        <v>24.246292</v>
      </c>
      <c r="AA71" s="71">
        <v>24.244942000000002</v>
      </c>
      <c r="AB71" s="71">
        <v>24.243590999999999</v>
      </c>
      <c r="AC71" s="71">
        <v>24.242241</v>
      </c>
      <c r="AD71" s="71">
        <v>24.240888999999999</v>
      </c>
      <c r="AE71" s="71">
        <v>24.239538</v>
      </c>
      <c r="AF71" s="71">
        <v>24.238185999999999</v>
      </c>
      <c r="AG71" s="71">
        <v>24.236834000000002</v>
      </c>
      <c r="AH71" s="71">
        <v>24.235481</v>
      </c>
      <c r="AI71" s="71">
        <v>24.234128999999999</v>
      </c>
      <c r="AJ71" s="71">
        <v>24.232776999999999</v>
      </c>
      <c r="AK71" s="69">
        <v>5.7700000000000004E-4</v>
      </c>
    </row>
    <row r="72" spans="1:37" ht="15" customHeight="1" x14ac:dyDescent="0.25">
      <c r="A72" s="25" t="s">
        <v>423</v>
      </c>
      <c r="B72" s="67" t="s">
        <v>404</v>
      </c>
      <c r="C72" s="71">
        <v>26.218889000000001</v>
      </c>
      <c r="D72" s="71">
        <v>25.447502</v>
      </c>
      <c r="E72" s="71">
        <v>25.630147999999998</v>
      </c>
      <c r="F72" s="71">
        <v>25.765919</v>
      </c>
      <c r="G72" s="71">
        <v>26.388355000000001</v>
      </c>
      <c r="H72" s="71">
        <v>26.396355</v>
      </c>
      <c r="I72" s="71">
        <v>26.389751</v>
      </c>
      <c r="J72" s="71">
        <v>26.391817</v>
      </c>
      <c r="K72" s="71">
        <v>26.385069000000001</v>
      </c>
      <c r="L72" s="71">
        <v>26.391817</v>
      </c>
      <c r="M72" s="71">
        <v>26.385069000000001</v>
      </c>
      <c r="N72" s="71">
        <v>26.175567999999998</v>
      </c>
      <c r="O72" s="71">
        <v>26.169689000000002</v>
      </c>
      <c r="P72" s="71">
        <v>25.926773000000001</v>
      </c>
      <c r="Q72" s="71">
        <v>25.745951000000002</v>
      </c>
      <c r="R72" s="71">
        <v>25.671246</v>
      </c>
      <c r="S72" s="71">
        <v>25.497976000000001</v>
      </c>
      <c r="T72" s="71">
        <v>25.343997999999999</v>
      </c>
      <c r="U72" s="71">
        <v>25.256226000000002</v>
      </c>
      <c r="V72" s="71">
        <v>25.173838</v>
      </c>
      <c r="W72" s="71">
        <v>25.175093</v>
      </c>
      <c r="X72" s="71">
        <v>25.077670999999999</v>
      </c>
      <c r="Y72" s="71">
        <v>24.968132000000001</v>
      </c>
      <c r="Z72" s="71">
        <v>24.865974000000001</v>
      </c>
      <c r="AA72" s="71">
        <v>24.881556</v>
      </c>
      <c r="AB72" s="71">
        <v>24.859068000000001</v>
      </c>
      <c r="AC72" s="71">
        <v>24.773596000000001</v>
      </c>
      <c r="AD72" s="71">
        <v>24.759015999999999</v>
      </c>
      <c r="AE72" s="71">
        <v>24.856954999999999</v>
      </c>
      <c r="AF72" s="71">
        <v>24.625306999999999</v>
      </c>
      <c r="AG72" s="71">
        <v>24.423266999999999</v>
      </c>
      <c r="AH72" s="71">
        <v>24.423266999999999</v>
      </c>
      <c r="AI72" s="71">
        <v>24.423266999999999</v>
      </c>
      <c r="AJ72" s="71">
        <v>24.423266999999999</v>
      </c>
      <c r="AK72" s="69">
        <v>-1.2830000000000001E-3</v>
      </c>
    </row>
    <row r="73" spans="1:37" ht="15" customHeight="1" x14ac:dyDescent="0.25">
      <c r="A73" s="25" t="s">
        <v>424</v>
      </c>
      <c r="B73" s="67" t="s">
        <v>425</v>
      </c>
      <c r="C73" s="71">
        <v>0</v>
      </c>
      <c r="D73" s="71">
        <v>0</v>
      </c>
      <c r="E73" s="71">
        <v>0</v>
      </c>
      <c r="F73" s="71">
        <v>0</v>
      </c>
      <c r="G73" s="71">
        <v>0</v>
      </c>
      <c r="H73" s="71">
        <v>0</v>
      </c>
      <c r="I73" s="71">
        <v>0</v>
      </c>
      <c r="J73" s="71">
        <v>0</v>
      </c>
      <c r="K73" s="71">
        <v>0</v>
      </c>
      <c r="L73" s="71">
        <v>0</v>
      </c>
      <c r="M73" s="71">
        <v>0</v>
      </c>
      <c r="N73" s="71">
        <v>0</v>
      </c>
      <c r="O73" s="71">
        <v>0</v>
      </c>
      <c r="P73" s="71">
        <v>0</v>
      </c>
      <c r="Q73" s="71">
        <v>0</v>
      </c>
      <c r="R73" s="71">
        <v>0</v>
      </c>
      <c r="S73" s="71">
        <v>0</v>
      </c>
      <c r="T73" s="71">
        <v>0</v>
      </c>
      <c r="U73" s="71">
        <v>0</v>
      </c>
      <c r="V73" s="71">
        <v>0</v>
      </c>
      <c r="W73" s="71">
        <v>0</v>
      </c>
      <c r="X73" s="71">
        <v>0</v>
      </c>
      <c r="Y73" s="71">
        <v>0</v>
      </c>
      <c r="Z73" s="71">
        <v>0</v>
      </c>
      <c r="AA73" s="71">
        <v>0</v>
      </c>
      <c r="AB73" s="71">
        <v>0</v>
      </c>
      <c r="AC73" s="71">
        <v>0</v>
      </c>
      <c r="AD73" s="71">
        <v>0</v>
      </c>
      <c r="AE73" s="71">
        <v>0</v>
      </c>
      <c r="AF73" s="71">
        <v>0</v>
      </c>
      <c r="AG73" s="71">
        <v>0</v>
      </c>
      <c r="AH73" s="71">
        <v>0</v>
      </c>
      <c r="AI73" s="71">
        <v>0</v>
      </c>
      <c r="AJ73" s="71">
        <v>0</v>
      </c>
      <c r="AK73" s="69" t="s">
        <v>177</v>
      </c>
    </row>
    <row r="74" spans="1:37" ht="15" customHeight="1" x14ac:dyDescent="0.25">
      <c r="A74" s="25" t="s">
        <v>426</v>
      </c>
      <c r="B74" s="67" t="s">
        <v>427</v>
      </c>
      <c r="C74" s="71">
        <v>12.941471999999999</v>
      </c>
      <c r="D74" s="71">
        <v>11.314271</v>
      </c>
      <c r="E74" s="71">
        <v>11.31427</v>
      </c>
      <c r="F74" s="71">
        <v>11.31427</v>
      </c>
      <c r="G74" s="71">
        <v>11.31427</v>
      </c>
      <c r="H74" s="71">
        <v>11.31427</v>
      </c>
      <c r="I74" s="71">
        <v>11.31427</v>
      </c>
      <c r="J74" s="71">
        <v>11.31427</v>
      </c>
      <c r="K74" s="71">
        <v>11.314271</v>
      </c>
      <c r="L74" s="71">
        <v>11.314271</v>
      </c>
      <c r="M74" s="71">
        <v>11.31427</v>
      </c>
      <c r="N74" s="71">
        <v>11.31427</v>
      </c>
      <c r="O74" s="71">
        <v>11.31427</v>
      </c>
      <c r="P74" s="71">
        <v>11.314271</v>
      </c>
      <c r="Q74" s="71">
        <v>11.314271</v>
      </c>
      <c r="R74" s="71">
        <v>11.31427</v>
      </c>
      <c r="S74" s="71">
        <v>11.31427</v>
      </c>
      <c r="T74" s="71">
        <v>11.31427</v>
      </c>
      <c r="U74" s="71">
        <v>11.314271</v>
      </c>
      <c r="V74" s="71">
        <v>11.31427</v>
      </c>
      <c r="W74" s="71">
        <v>11.31427</v>
      </c>
      <c r="X74" s="71">
        <v>11.314271</v>
      </c>
      <c r="Y74" s="71">
        <v>11.314271</v>
      </c>
      <c r="Z74" s="71">
        <v>11.31427</v>
      </c>
      <c r="AA74" s="71">
        <v>11.314271</v>
      </c>
      <c r="AB74" s="71">
        <v>11.314271</v>
      </c>
      <c r="AC74" s="71">
        <v>11.31427</v>
      </c>
      <c r="AD74" s="71">
        <v>11.314271</v>
      </c>
      <c r="AE74" s="71">
        <v>11.31427</v>
      </c>
      <c r="AF74" s="71">
        <v>11.31427</v>
      </c>
      <c r="AG74" s="71">
        <v>11.31427</v>
      </c>
      <c r="AH74" s="71">
        <v>11.314271</v>
      </c>
      <c r="AI74" s="71">
        <v>11.314271</v>
      </c>
      <c r="AJ74" s="71">
        <v>11.314271</v>
      </c>
      <c r="AK74" s="69">
        <v>0</v>
      </c>
    </row>
    <row r="76" spans="1:37" ht="15" customHeight="1" x14ac:dyDescent="0.2">
      <c r="A76" s="25" t="s">
        <v>428</v>
      </c>
      <c r="B76" s="66" t="s">
        <v>429</v>
      </c>
      <c r="C76" s="72">
        <v>3412</v>
      </c>
      <c r="D76" s="72">
        <v>3412</v>
      </c>
      <c r="E76" s="72">
        <v>3412</v>
      </c>
      <c r="F76" s="72">
        <v>3412</v>
      </c>
      <c r="G76" s="72">
        <v>3412</v>
      </c>
      <c r="H76" s="72">
        <v>3412</v>
      </c>
      <c r="I76" s="72">
        <v>3412</v>
      </c>
      <c r="J76" s="72">
        <v>3412</v>
      </c>
      <c r="K76" s="72">
        <v>3412</v>
      </c>
      <c r="L76" s="72">
        <v>3412</v>
      </c>
      <c r="M76" s="72">
        <v>3412</v>
      </c>
      <c r="N76" s="72">
        <v>3412</v>
      </c>
      <c r="O76" s="72">
        <v>3412</v>
      </c>
      <c r="P76" s="72">
        <v>3412</v>
      </c>
      <c r="Q76" s="72">
        <v>3412</v>
      </c>
      <c r="R76" s="72">
        <v>3412</v>
      </c>
      <c r="S76" s="72">
        <v>3412</v>
      </c>
      <c r="T76" s="72">
        <v>3412</v>
      </c>
      <c r="U76" s="72">
        <v>3412</v>
      </c>
      <c r="V76" s="72">
        <v>3412</v>
      </c>
      <c r="W76" s="72">
        <v>3412</v>
      </c>
      <c r="X76" s="72">
        <v>3412</v>
      </c>
      <c r="Y76" s="72">
        <v>3412</v>
      </c>
      <c r="Z76" s="72">
        <v>3412</v>
      </c>
      <c r="AA76" s="72">
        <v>3412</v>
      </c>
      <c r="AB76" s="72">
        <v>3412</v>
      </c>
      <c r="AC76" s="72">
        <v>3412</v>
      </c>
      <c r="AD76" s="72">
        <v>3412</v>
      </c>
      <c r="AE76" s="72">
        <v>3412</v>
      </c>
      <c r="AF76" s="72">
        <v>3412</v>
      </c>
      <c r="AG76" s="72">
        <v>3412</v>
      </c>
      <c r="AH76" s="72">
        <v>3412</v>
      </c>
      <c r="AI76" s="72">
        <v>3412</v>
      </c>
      <c r="AJ76" s="72">
        <v>3412</v>
      </c>
      <c r="AK76" s="73">
        <v>0</v>
      </c>
    </row>
    <row r="77" spans="1:37" ht="15" customHeight="1" thickBot="1" x14ac:dyDescent="0.25"/>
    <row r="78" spans="1:37" ht="15" customHeight="1" x14ac:dyDescent="0.2">
      <c r="B78" s="267" t="s">
        <v>430</v>
      </c>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c r="AA78" s="267"/>
      <c r="AB78" s="267"/>
      <c r="AC78" s="267"/>
      <c r="AD78" s="267"/>
      <c r="AE78" s="267"/>
      <c r="AF78" s="267"/>
      <c r="AG78" s="267"/>
      <c r="AH78" s="267"/>
      <c r="AI78" s="267"/>
      <c r="AJ78" s="267"/>
      <c r="AK78" s="267"/>
    </row>
    <row r="79" spans="1:37" ht="15" customHeight="1" x14ac:dyDescent="0.2">
      <c r="B79" s="35" t="s">
        <v>431</v>
      </c>
    </row>
    <row r="80" spans="1:37" ht="15" customHeight="1" x14ac:dyDescent="0.2">
      <c r="B80" s="35" t="s">
        <v>432</v>
      </c>
    </row>
    <row r="81" spans="2:2" ht="15" customHeight="1" x14ac:dyDescent="0.2">
      <c r="B81" s="35" t="s">
        <v>241</v>
      </c>
    </row>
    <row r="82" spans="2:2" ht="15" customHeight="1" x14ac:dyDescent="0.2">
      <c r="B82" s="35" t="s">
        <v>433</v>
      </c>
    </row>
    <row r="83" spans="2:2" ht="15" customHeight="1" x14ac:dyDescent="0.2">
      <c r="B83" s="35" t="s">
        <v>434</v>
      </c>
    </row>
    <row r="84" spans="2:2" ht="15" customHeight="1" x14ac:dyDescent="0.2">
      <c r="B84" s="35" t="s">
        <v>249</v>
      </c>
    </row>
    <row r="85" spans="2:2" ht="15" customHeight="1" x14ac:dyDescent="0.2">
      <c r="B85" s="35" t="s">
        <v>250</v>
      </c>
    </row>
  </sheetData>
  <mergeCells count="1">
    <mergeCell ref="B78:AK78"/>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zoomScale="80" zoomScaleNormal="80" workbookViewId="0"/>
  </sheetViews>
  <sheetFormatPr defaultColWidth="9.140625" defaultRowHeight="15" x14ac:dyDescent="0.25"/>
  <cols>
    <col min="1" max="1" width="33.140625" style="75" customWidth="1"/>
    <col min="2" max="2" width="13.42578125" style="75" bestFit="1" customWidth="1"/>
    <col min="3" max="3" width="11.5703125" style="75" customWidth="1"/>
    <col min="4" max="4" width="12.85546875" style="75" bestFit="1" customWidth="1"/>
    <col min="5" max="5" width="10.42578125" style="75" bestFit="1" customWidth="1"/>
    <col min="6" max="6" width="11.28515625" style="75" customWidth="1"/>
    <col min="7" max="7" width="13.42578125" style="75" customWidth="1"/>
    <col min="8" max="8" width="12.7109375" style="75" bestFit="1" customWidth="1"/>
    <col min="9" max="9" width="9.7109375" style="75" bestFit="1" customWidth="1"/>
    <col min="10" max="10" width="9.140625" style="75"/>
    <col min="11" max="11" width="10.42578125" style="75" customWidth="1"/>
    <col min="12" max="12" width="12.42578125" style="75" bestFit="1" customWidth="1"/>
    <col min="13" max="14" width="9.140625" style="75"/>
    <col min="15" max="15" width="12.85546875" style="75" bestFit="1" customWidth="1"/>
    <col min="16" max="18" width="9.140625" style="75"/>
    <col min="19" max="19" width="10.42578125" style="75" customWidth="1"/>
    <col min="20" max="22" width="9.140625" style="75"/>
    <col min="23" max="23" width="10.7109375" style="75" customWidth="1"/>
    <col min="24" max="16384" width="9.140625" style="75"/>
  </cols>
  <sheetData>
    <row r="1" spans="1:23" ht="15.75" x14ac:dyDescent="0.25">
      <c r="A1" s="74" t="s">
        <v>435</v>
      </c>
    </row>
    <row r="2" spans="1:23" x14ac:dyDescent="0.25">
      <c r="A2" s="76" t="s">
        <v>436</v>
      </c>
    </row>
    <row r="3" spans="1:23" ht="12.75" customHeight="1" x14ac:dyDescent="0.25">
      <c r="A3" s="77" t="s">
        <v>254</v>
      </c>
      <c r="B3" s="78" t="s">
        <v>437</v>
      </c>
      <c r="C3" s="79"/>
      <c r="D3" s="79"/>
      <c r="E3" s="80" t="s">
        <v>438</v>
      </c>
      <c r="F3" s="80" t="s">
        <v>439</v>
      </c>
      <c r="G3" s="80" t="s">
        <v>440</v>
      </c>
      <c r="H3" s="81" t="s">
        <v>440</v>
      </c>
      <c r="I3" s="82"/>
    </row>
    <row r="4" spans="1:23" ht="26.25" x14ac:dyDescent="0.25">
      <c r="A4" s="83"/>
      <c r="B4" s="84" t="s">
        <v>441</v>
      </c>
      <c r="C4" s="85" t="s">
        <v>442</v>
      </c>
      <c r="D4" s="85" t="s">
        <v>443</v>
      </c>
      <c r="E4" s="85"/>
      <c r="F4" s="85" t="s">
        <v>444</v>
      </c>
      <c r="G4" s="85" t="s">
        <v>445</v>
      </c>
      <c r="H4" s="86" t="s">
        <v>446</v>
      </c>
      <c r="I4" s="87" t="s">
        <v>447</v>
      </c>
    </row>
    <row r="5" spans="1:23" x14ac:dyDescent="0.25">
      <c r="A5" s="88" t="s">
        <v>448</v>
      </c>
      <c r="B5" s="89">
        <v>1</v>
      </c>
      <c r="C5" s="90" t="s">
        <v>449</v>
      </c>
      <c r="D5" s="90"/>
      <c r="E5" s="91"/>
      <c r="F5" s="91"/>
      <c r="G5" s="91"/>
      <c r="H5" s="92"/>
      <c r="I5" s="93"/>
    </row>
    <row r="6" spans="1:23" x14ac:dyDescent="0.25">
      <c r="A6" s="94" t="s">
        <v>450</v>
      </c>
      <c r="B6" s="95" t="s">
        <v>451</v>
      </c>
      <c r="C6" s="96" t="s">
        <v>451</v>
      </c>
      <c r="D6" s="96" t="s">
        <v>451</v>
      </c>
      <c r="E6" s="96" t="s">
        <v>452</v>
      </c>
      <c r="F6" s="97"/>
      <c r="G6" s="97"/>
      <c r="H6" s="98"/>
      <c r="I6" s="99"/>
      <c r="P6" s="100"/>
      <c r="R6" s="100"/>
      <c r="T6" s="100"/>
      <c r="V6" s="100"/>
    </row>
    <row r="7" spans="1:23" x14ac:dyDescent="0.25">
      <c r="A7" s="101" t="s">
        <v>453</v>
      </c>
      <c r="B7" s="102">
        <v>129670</v>
      </c>
      <c r="C7" s="103">
        <v>129670</v>
      </c>
      <c r="D7" s="103">
        <v>138350</v>
      </c>
      <c r="E7" s="103">
        <v>3205</v>
      </c>
      <c r="F7" s="104">
        <v>0.85299999999999998</v>
      </c>
      <c r="G7" s="105">
        <v>16000</v>
      </c>
      <c r="H7" s="106">
        <v>1.6E-2</v>
      </c>
      <c r="I7" s="107">
        <v>0.93726057101554028</v>
      </c>
      <c r="P7" s="100"/>
      <c r="Q7" s="100"/>
      <c r="R7" s="100"/>
      <c r="S7" s="100"/>
      <c r="T7" s="100"/>
      <c r="U7" s="100"/>
      <c r="V7" s="108"/>
      <c r="W7" s="108"/>
    </row>
    <row r="8" spans="1:23" x14ac:dyDescent="0.25">
      <c r="A8" s="101" t="s">
        <v>454</v>
      </c>
      <c r="B8" s="102">
        <v>135084.91292306196</v>
      </c>
      <c r="C8" s="109">
        <v>135084.91292306196</v>
      </c>
      <c r="D8" s="109">
        <v>144475.84269846199</v>
      </c>
      <c r="E8" s="109">
        <v>3266</v>
      </c>
      <c r="F8" s="110">
        <v>0.85562068501529054</v>
      </c>
      <c r="G8" s="105">
        <v>1800</v>
      </c>
      <c r="H8" s="106">
        <v>1.8E-3</v>
      </c>
      <c r="I8" s="107">
        <v>0.93500000000000005</v>
      </c>
      <c r="P8" s="100"/>
      <c r="Q8" s="100"/>
      <c r="R8" s="100"/>
      <c r="S8" s="100"/>
      <c r="T8" s="100"/>
      <c r="U8" s="100"/>
      <c r="V8" s="108"/>
      <c r="W8" s="108"/>
    </row>
    <row r="9" spans="1:23" x14ac:dyDescent="0.25">
      <c r="A9" s="101" t="s">
        <v>455</v>
      </c>
      <c r="B9" s="102">
        <v>152370.90134048002</v>
      </c>
      <c r="C9" s="109">
        <v>152370.90134048002</v>
      </c>
      <c r="D9" s="109">
        <v>162963.53084543315</v>
      </c>
      <c r="E9" s="109">
        <v>3839.6821254480283</v>
      </c>
      <c r="F9" s="110">
        <v>0.83</v>
      </c>
      <c r="G9" s="105">
        <v>48000</v>
      </c>
      <c r="H9" s="106">
        <v>4.8000000000000001E-2</v>
      </c>
      <c r="I9" s="107">
        <v>0.93500000000000016</v>
      </c>
      <c r="P9" s="100"/>
      <c r="Q9" s="100"/>
      <c r="R9" s="100"/>
      <c r="S9" s="100"/>
      <c r="T9" s="100"/>
      <c r="U9" s="100"/>
      <c r="V9" s="108"/>
      <c r="W9" s="108"/>
    </row>
    <row r="10" spans="1:23" x14ac:dyDescent="0.25">
      <c r="A10" s="101" t="s">
        <v>456</v>
      </c>
      <c r="B10" s="102">
        <v>152370.90134048002</v>
      </c>
      <c r="C10" s="111">
        <v>152370.90134048002</v>
      </c>
      <c r="D10" s="111">
        <v>162963.53084543315</v>
      </c>
      <c r="E10" s="111">
        <v>3839.6821254480283</v>
      </c>
      <c r="F10" s="112">
        <v>0.83</v>
      </c>
      <c r="G10" s="111">
        <v>48000</v>
      </c>
      <c r="H10" s="106">
        <v>4.8000000000000001E-2</v>
      </c>
      <c r="I10" s="107">
        <v>0.93500000000000016</v>
      </c>
      <c r="T10" s="100"/>
      <c r="U10" s="100"/>
      <c r="V10" s="108"/>
      <c r="W10" s="108"/>
    </row>
    <row r="11" spans="1:23" x14ac:dyDescent="0.25">
      <c r="A11" s="101" t="s">
        <v>457</v>
      </c>
      <c r="B11" s="102">
        <v>145194.18901496602</v>
      </c>
      <c r="C11" s="111">
        <v>145194.18901496602</v>
      </c>
      <c r="D11" s="111">
        <v>155287.90268980322</v>
      </c>
      <c r="E11" s="111">
        <v>3500.47748781362</v>
      </c>
      <c r="F11" s="112">
        <v>0.83245885654014951</v>
      </c>
      <c r="G11" s="111">
        <v>37227.389654331695</v>
      </c>
      <c r="H11" s="106">
        <v>3.7227389654331693E-2</v>
      </c>
      <c r="I11" s="107">
        <v>0.93500000000000005</v>
      </c>
      <c r="L11" s="111"/>
      <c r="M11" s="111"/>
      <c r="N11" s="111"/>
      <c r="O11" s="111"/>
      <c r="P11" s="112"/>
      <c r="Q11" s="111"/>
      <c r="R11" s="106"/>
      <c r="S11" s="113"/>
      <c r="T11" s="100"/>
      <c r="U11" s="100"/>
      <c r="V11" s="108"/>
      <c r="W11" s="108"/>
    </row>
    <row r="12" spans="1:23" x14ac:dyDescent="0.25">
      <c r="A12" s="101" t="s">
        <v>458</v>
      </c>
      <c r="B12" s="102">
        <v>128448.52692210001</v>
      </c>
      <c r="C12" s="109">
        <v>128448.52692210001</v>
      </c>
      <c r="D12" s="109">
        <v>137378.10365999999</v>
      </c>
      <c r="E12" s="109">
        <v>2709</v>
      </c>
      <c r="F12" s="110">
        <v>0.84059083544303792</v>
      </c>
      <c r="G12" s="105">
        <v>1600</v>
      </c>
      <c r="H12" s="106">
        <v>1.6000000000000001E-3</v>
      </c>
      <c r="I12" s="107">
        <v>0.93500000000000005</v>
      </c>
      <c r="L12" s="100"/>
      <c r="M12" s="100"/>
      <c r="N12" s="100"/>
      <c r="O12" s="100"/>
      <c r="P12" s="100"/>
      <c r="Q12" s="100"/>
      <c r="R12" s="108"/>
      <c r="S12" s="108"/>
    </row>
    <row r="13" spans="1:23" x14ac:dyDescent="0.25">
      <c r="A13" s="75" t="s">
        <v>459</v>
      </c>
      <c r="B13" s="102">
        <v>125600.90733399388</v>
      </c>
      <c r="C13" s="114">
        <v>125600.90733399388</v>
      </c>
      <c r="D13" s="114">
        <v>134008.52571649614</v>
      </c>
      <c r="E13" s="115">
        <v>3087.2372132564833</v>
      </c>
      <c r="F13" s="116">
        <v>0.85299999999999998</v>
      </c>
      <c r="G13" s="116">
        <v>16000</v>
      </c>
      <c r="H13" s="106">
        <v>1.6E-2</v>
      </c>
      <c r="I13" s="107">
        <v>0.93726057101554028</v>
      </c>
    </row>
    <row r="14" spans="1:23" x14ac:dyDescent="0.25">
      <c r="A14" s="75" t="s">
        <v>460</v>
      </c>
      <c r="B14" s="102">
        <v>122492.60888766299</v>
      </c>
      <c r="C14" s="114">
        <v>122492.60888766299</v>
      </c>
      <c r="D14" s="114">
        <v>130692.16040416578</v>
      </c>
      <c r="E14" s="115">
        <v>2984.0426545960995</v>
      </c>
      <c r="F14" s="116">
        <v>0.85299999999999998</v>
      </c>
      <c r="G14" s="116">
        <v>16000</v>
      </c>
      <c r="H14" s="106">
        <v>1.6E-2</v>
      </c>
      <c r="I14" s="107">
        <v>0.93726057101554017</v>
      </c>
    </row>
    <row r="15" spans="1:23" x14ac:dyDescent="0.25">
      <c r="A15" s="101" t="s">
        <v>461</v>
      </c>
      <c r="B15" s="102">
        <v>116090</v>
      </c>
      <c r="C15" s="103">
        <v>116090</v>
      </c>
      <c r="D15" s="103">
        <v>124340</v>
      </c>
      <c r="E15" s="103">
        <v>2819</v>
      </c>
      <c r="F15" s="104">
        <v>0.86299999999999999</v>
      </c>
      <c r="G15" s="111">
        <v>25.5</v>
      </c>
      <c r="H15" s="106">
        <v>2.55E-5</v>
      </c>
      <c r="I15" s="107">
        <v>0.93364967025896739</v>
      </c>
      <c r="O15" s="100"/>
      <c r="P15" s="117"/>
      <c r="Q15" s="117"/>
      <c r="R15" s="117"/>
      <c r="S15" s="117"/>
      <c r="T15" s="117"/>
      <c r="U15" s="117"/>
      <c r="V15" s="118"/>
      <c r="W15" s="114"/>
    </row>
    <row r="16" spans="1:23" x14ac:dyDescent="0.25">
      <c r="A16" s="101" t="s">
        <v>462</v>
      </c>
      <c r="B16" s="102">
        <v>112193.52</v>
      </c>
      <c r="C16" s="111">
        <v>112193.52</v>
      </c>
      <c r="D16" s="111">
        <v>120438.62000000001</v>
      </c>
      <c r="E16" s="111">
        <v>2835.5620000000004</v>
      </c>
      <c r="F16" s="112">
        <v>0.82778546968819577</v>
      </c>
      <c r="G16" s="119">
        <v>22.925518367368763</v>
      </c>
      <c r="H16" s="106">
        <v>2.2925518367368762E-5</v>
      </c>
      <c r="I16" s="107">
        <v>0.931541062160958</v>
      </c>
      <c r="S16" s="117"/>
      <c r="T16" s="117"/>
      <c r="U16" s="117"/>
      <c r="V16" s="118"/>
      <c r="W16" s="114"/>
    </row>
    <row r="17" spans="1:23" x14ac:dyDescent="0.25">
      <c r="A17" s="101" t="s">
        <v>463</v>
      </c>
      <c r="B17" s="102">
        <v>112193.52</v>
      </c>
      <c r="C17" s="111">
        <v>112193.52</v>
      </c>
      <c r="D17" s="111">
        <v>120438.62000000001</v>
      </c>
      <c r="E17" s="111">
        <v>2835.5620000000004</v>
      </c>
      <c r="F17" s="112">
        <v>0.82778546968819577</v>
      </c>
      <c r="G17" s="119">
        <v>22.925518367368763</v>
      </c>
      <c r="H17" s="106">
        <v>2.2925518367368762E-5</v>
      </c>
      <c r="I17" s="107">
        <v>0.931541062160958</v>
      </c>
      <c r="O17" s="100"/>
      <c r="P17" s="117"/>
      <c r="Q17" s="117"/>
      <c r="R17" s="117"/>
      <c r="S17" s="117"/>
      <c r="T17" s="117"/>
      <c r="U17" s="117"/>
      <c r="V17" s="118"/>
      <c r="W17" s="114"/>
    </row>
    <row r="18" spans="1:23" x14ac:dyDescent="0.25">
      <c r="A18" s="101" t="s">
        <v>464</v>
      </c>
      <c r="B18" s="102">
        <v>106150</v>
      </c>
      <c r="C18" s="111">
        <v>106150</v>
      </c>
      <c r="D18" s="111">
        <v>114387.5</v>
      </c>
      <c r="E18" s="111">
        <v>2861.25</v>
      </c>
      <c r="F18" s="112">
        <v>0.77774999999999994</v>
      </c>
      <c r="G18" s="119">
        <v>19.267500028014183</v>
      </c>
      <c r="H18" s="106">
        <v>1.9267500028014183E-5</v>
      </c>
      <c r="I18" s="107">
        <v>0.92798601245765489</v>
      </c>
      <c r="S18" s="117"/>
      <c r="T18" s="117"/>
      <c r="U18" s="117"/>
      <c r="V18" s="118"/>
      <c r="W18" s="114"/>
    </row>
    <row r="19" spans="1:23" x14ac:dyDescent="0.25">
      <c r="A19" s="101" t="s">
        <v>465</v>
      </c>
      <c r="B19" s="102">
        <v>100186</v>
      </c>
      <c r="C19" s="111">
        <v>100186</v>
      </c>
      <c r="D19" s="111">
        <v>108416</v>
      </c>
      <c r="E19" s="111">
        <v>2886.6</v>
      </c>
      <c r="F19" s="112">
        <v>0.72659999999999991</v>
      </c>
      <c r="G19" s="119">
        <v>15.528000044822692</v>
      </c>
      <c r="H19" s="106">
        <v>1.5528000044822691E-5</v>
      </c>
      <c r="I19" s="107">
        <v>0.92408869539551353</v>
      </c>
      <c r="J19" s="117"/>
      <c r="K19" s="117"/>
      <c r="L19" s="117"/>
      <c r="M19" s="118"/>
      <c r="N19" s="114"/>
    </row>
    <row r="20" spans="1:23" x14ac:dyDescent="0.25">
      <c r="A20" s="120" t="s">
        <v>466</v>
      </c>
      <c r="B20" s="102">
        <v>128450</v>
      </c>
      <c r="C20" s="103">
        <v>128450</v>
      </c>
      <c r="D20" s="103">
        <v>137380</v>
      </c>
      <c r="E20" s="103">
        <v>3167</v>
      </c>
      <c r="F20" s="104">
        <v>0.86499999999999999</v>
      </c>
      <c r="G20" s="111">
        <v>200</v>
      </c>
      <c r="H20" s="106">
        <v>2.0000000000000001E-4</v>
      </c>
      <c r="I20" s="107">
        <v>0.93499781627602274</v>
      </c>
      <c r="O20" s="108"/>
      <c r="W20" s="114"/>
    </row>
    <row r="21" spans="1:23" x14ac:dyDescent="0.25">
      <c r="A21" s="121" t="s">
        <v>467</v>
      </c>
      <c r="B21" s="102"/>
      <c r="C21" s="111"/>
      <c r="D21" s="111"/>
      <c r="E21" s="111"/>
      <c r="F21" s="122"/>
      <c r="G21" s="111">
        <v>120</v>
      </c>
      <c r="H21" s="106">
        <v>1.2E-4</v>
      </c>
      <c r="I21" s="107"/>
    </row>
    <row r="22" spans="1:23" x14ac:dyDescent="0.25">
      <c r="A22" s="101" t="s">
        <v>468</v>
      </c>
      <c r="B22" s="102">
        <v>128450</v>
      </c>
      <c r="C22" s="111">
        <v>128450</v>
      </c>
      <c r="D22" s="111">
        <v>137380</v>
      </c>
      <c r="E22" s="111">
        <v>3167</v>
      </c>
      <c r="F22" s="112">
        <v>0.86499999999999999</v>
      </c>
      <c r="G22" s="111">
        <v>11</v>
      </c>
      <c r="H22" s="106">
        <v>1.1E-5</v>
      </c>
      <c r="I22" s="107">
        <v>0.93499781627602274</v>
      </c>
    </row>
    <row r="23" spans="1:23" x14ac:dyDescent="0.25">
      <c r="A23" s="101" t="s">
        <v>469</v>
      </c>
      <c r="B23" s="102">
        <v>129487.84757606639</v>
      </c>
      <c r="C23" s="111">
        <v>129487.84757606639</v>
      </c>
      <c r="D23" s="103">
        <v>138490</v>
      </c>
      <c r="E23" s="103">
        <v>3206</v>
      </c>
      <c r="F23" s="104">
        <v>0.871</v>
      </c>
      <c r="G23" s="105">
        <v>11</v>
      </c>
      <c r="H23" s="106">
        <v>1.1E-5</v>
      </c>
      <c r="I23" s="107">
        <v>0.93499781627602274</v>
      </c>
    </row>
    <row r="24" spans="1:23" x14ac:dyDescent="0.25">
      <c r="A24" s="101" t="s">
        <v>470</v>
      </c>
      <c r="B24" s="102">
        <v>116920</v>
      </c>
      <c r="C24" s="103">
        <v>116920</v>
      </c>
      <c r="D24" s="103">
        <v>125080</v>
      </c>
      <c r="E24" s="103">
        <v>2745</v>
      </c>
      <c r="F24" s="104">
        <v>0.85</v>
      </c>
      <c r="G24" s="105">
        <v>1</v>
      </c>
      <c r="H24" s="106">
        <v>9.9999999999999995E-7</v>
      </c>
      <c r="I24" s="107">
        <v>0.93476175247841387</v>
      </c>
    </row>
    <row r="25" spans="1:23" x14ac:dyDescent="0.25">
      <c r="A25" s="123" t="s">
        <v>471</v>
      </c>
      <c r="B25" s="102">
        <v>124307.03423937227</v>
      </c>
      <c r="C25" s="111">
        <v>124307.03423937227</v>
      </c>
      <c r="D25" s="111">
        <v>132948.69438683367</v>
      </c>
      <c r="E25" s="111">
        <v>3035.8996219999995</v>
      </c>
      <c r="F25" s="112">
        <v>0.86199999999999999</v>
      </c>
      <c r="G25" s="111">
        <v>700</v>
      </c>
      <c r="H25" s="106">
        <v>6.9999999999999999E-4</v>
      </c>
      <c r="I25" s="107">
        <v>0.93500003751584637</v>
      </c>
    </row>
    <row r="26" spans="1:23" x14ac:dyDescent="0.25">
      <c r="A26" s="124" t="s">
        <v>472</v>
      </c>
      <c r="B26" s="102">
        <v>123041.23110601204</v>
      </c>
      <c r="C26" s="111">
        <v>123041.23110601204</v>
      </c>
      <c r="D26" s="111">
        <v>131594.89429852215</v>
      </c>
      <c r="E26" s="111">
        <v>2998.0455119999997</v>
      </c>
      <c r="F26" s="112">
        <v>0.86</v>
      </c>
      <c r="G26" s="111">
        <v>11</v>
      </c>
      <c r="H26" s="106">
        <v>1.1E-5</v>
      </c>
      <c r="I26" s="107">
        <v>0.93500003751584626</v>
      </c>
    </row>
    <row r="27" spans="1:23" x14ac:dyDescent="0.25">
      <c r="A27" s="124" t="s">
        <v>473</v>
      </c>
      <c r="B27" s="102">
        <v>111520</v>
      </c>
      <c r="C27" s="103">
        <v>111520</v>
      </c>
      <c r="D27" s="103">
        <v>119740</v>
      </c>
      <c r="E27" s="125">
        <v>2651</v>
      </c>
      <c r="F27" s="104">
        <v>0.84199999999999997</v>
      </c>
      <c r="G27" s="105">
        <v>0</v>
      </c>
      <c r="H27" s="106">
        <v>0</v>
      </c>
      <c r="I27" s="107">
        <v>0.93135126106564226</v>
      </c>
    </row>
    <row r="28" spans="1:23" x14ac:dyDescent="0.25">
      <c r="A28" s="124" t="s">
        <v>474</v>
      </c>
      <c r="B28" s="102">
        <v>140352.52220119376</v>
      </c>
      <c r="C28" s="111">
        <v>140352.52220119376</v>
      </c>
      <c r="D28" s="103">
        <v>150110</v>
      </c>
      <c r="E28" s="103">
        <v>3752</v>
      </c>
      <c r="F28" s="104">
        <v>0.86799999999999999</v>
      </c>
      <c r="G28" s="105">
        <v>5000</v>
      </c>
      <c r="H28" s="106">
        <v>5.0000000000000001E-3</v>
      </c>
      <c r="I28" s="107">
        <v>0.93499781627602263</v>
      </c>
      <c r="J28" s="126"/>
    </row>
    <row r="29" spans="1:23" x14ac:dyDescent="0.25">
      <c r="A29" s="124" t="s">
        <v>475</v>
      </c>
      <c r="B29" s="102">
        <v>140352.52220119376</v>
      </c>
      <c r="C29" s="111">
        <v>140352.52220119376</v>
      </c>
      <c r="D29" s="111">
        <v>150110</v>
      </c>
      <c r="E29" s="111">
        <v>3752</v>
      </c>
      <c r="F29" s="112">
        <v>0.86799999999999999</v>
      </c>
      <c r="G29" s="105">
        <v>27000</v>
      </c>
      <c r="H29" s="106">
        <v>2.7E-2</v>
      </c>
      <c r="I29" s="107">
        <v>0.93499781627602263</v>
      </c>
    </row>
    <row r="30" spans="1:23" x14ac:dyDescent="0.25">
      <c r="A30" s="124" t="s">
        <v>476</v>
      </c>
      <c r="B30" s="102">
        <v>57250</v>
      </c>
      <c r="C30" s="103">
        <v>57250</v>
      </c>
      <c r="D30" s="103">
        <v>65200</v>
      </c>
      <c r="E30" s="103">
        <v>3006</v>
      </c>
      <c r="F30" s="127">
        <v>0.375</v>
      </c>
      <c r="G30" s="105">
        <v>0</v>
      </c>
      <c r="H30" s="106">
        <v>0</v>
      </c>
      <c r="I30" s="107">
        <v>0.87806748466257667</v>
      </c>
    </row>
    <row r="31" spans="1:23" x14ac:dyDescent="0.25">
      <c r="A31" s="124" t="s">
        <v>477</v>
      </c>
      <c r="B31" s="102">
        <v>76330</v>
      </c>
      <c r="C31" s="103">
        <v>76330</v>
      </c>
      <c r="D31" s="103">
        <v>84530</v>
      </c>
      <c r="E31" s="103">
        <v>2988</v>
      </c>
      <c r="F31" s="127">
        <v>0.52200000000000002</v>
      </c>
      <c r="G31" s="111">
        <v>0.57000011205673218</v>
      </c>
      <c r="H31" s="106">
        <v>5.7000011205673218E-7</v>
      </c>
      <c r="I31" s="107">
        <v>0.90299302022950434</v>
      </c>
      <c r="J31" s="126"/>
    </row>
    <row r="32" spans="1:23" x14ac:dyDescent="0.25">
      <c r="A32" s="124" t="s">
        <v>478</v>
      </c>
      <c r="B32" s="102">
        <v>99837</v>
      </c>
      <c r="C32" s="128">
        <v>99837</v>
      </c>
      <c r="D32" s="125">
        <v>108458</v>
      </c>
      <c r="E32" s="128">
        <v>3065</v>
      </c>
      <c r="F32" s="129">
        <v>0.64859999999999995</v>
      </c>
      <c r="G32" s="130">
        <v>0</v>
      </c>
      <c r="H32" s="106">
        <v>0</v>
      </c>
      <c r="I32" s="107">
        <v>0.92051300964428628</v>
      </c>
    </row>
    <row r="33" spans="1:11" x14ac:dyDescent="0.25">
      <c r="A33" s="124" t="s">
        <v>479</v>
      </c>
      <c r="B33" s="102">
        <v>83127</v>
      </c>
      <c r="C33" s="128">
        <v>83127</v>
      </c>
      <c r="D33" s="125">
        <v>89511</v>
      </c>
      <c r="E33" s="128">
        <v>2964</v>
      </c>
      <c r="F33" s="129">
        <v>0.61980000000000002</v>
      </c>
      <c r="G33" s="130">
        <v>0</v>
      </c>
      <c r="H33" s="106">
        <v>0</v>
      </c>
      <c r="I33" s="107">
        <v>0.92867915675168411</v>
      </c>
      <c r="J33" s="126"/>
    </row>
    <row r="34" spans="1:11" x14ac:dyDescent="0.25">
      <c r="A34" s="124" t="s">
        <v>480</v>
      </c>
      <c r="B34" s="102">
        <v>116090</v>
      </c>
      <c r="C34" s="111">
        <v>116090</v>
      </c>
      <c r="D34" s="111">
        <v>124340</v>
      </c>
      <c r="E34" s="111">
        <v>2819</v>
      </c>
      <c r="F34" s="112">
        <v>0.86299999999999999</v>
      </c>
      <c r="G34" s="111">
        <v>25.5</v>
      </c>
      <c r="H34" s="106">
        <v>2.55E-5</v>
      </c>
      <c r="I34" s="107">
        <v>0.93364967025896739</v>
      </c>
    </row>
    <row r="35" spans="1:11" x14ac:dyDescent="0.25">
      <c r="A35" s="124" t="s">
        <v>481</v>
      </c>
      <c r="B35" s="102">
        <v>84950</v>
      </c>
      <c r="C35" s="103">
        <v>84950</v>
      </c>
      <c r="D35" s="103">
        <v>91410</v>
      </c>
      <c r="E35" s="105">
        <v>1923</v>
      </c>
      <c r="F35" s="127">
        <v>0.82</v>
      </c>
      <c r="G35" s="105">
        <v>0</v>
      </c>
      <c r="H35" s="106">
        <v>0</v>
      </c>
      <c r="I35" s="107">
        <v>0.9293293950333662</v>
      </c>
      <c r="J35" s="126"/>
    </row>
    <row r="36" spans="1:11" x14ac:dyDescent="0.25">
      <c r="A36" s="124" t="s">
        <v>482</v>
      </c>
      <c r="B36" s="102">
        <v>74720</v>
      </c>
      <c r="C36" s="103">
        <v>74720</v>
      </c>
      <c r="D36" s="103">
        <v>84820</v>
      </c>
      <c r="E36" s="103">
        <v>1621</v>
      </c>
      <c r="F36" s="104">
        <v>0.75</v>
      </c>
      <c r="G36" s="105">
        <v>0</v>
      </c>
      <c r="H36" s="106">
        <v>0</v>
      </c>
      <c r="I36" s="107">
        <v>0.88092431030417351</v>
      </c>
      <c r="J36" s="126"/>
    </row>
    <row r="37" spans="1:11" x14ac:dyDescent="0.25">
      <c r="A37" s="124" t="s">
        <v>483</v>
      </c>
      <c r="B37" s="102">
        <v>68930</v>
      </c>
      <c r="C37" s="103">
        <v>68930</v>
      </c>
      <c r="D37" s="103">
        <v>75610</v>
      </c>
      <c r="E37" s="103">
        <v>2518</v>
      </c>
      <c r="F37" s="131">
        <v>0.52200000000000002</v>
      </c>
      <c r="G37" s="105">
        <v>0</v>
      </c>
      <c r="H37" s="106">
        <v>0</v>
      </c>
      <c r="I37" s="107">
        <v>0.91165189789710355</v>
      </c>
      <c r="J37" s="126"/>
    </row>
    <row r="38" spans="1:11" x14ac:dyDescent="0.25">
      <c r="A38" s="124" t="s">
        <v>484</v>
      </c>
      <c r="B38" s="102">
        <v>72200</v>
      </c>
      <c r="C38" s="105">
        <v>72200</v>
      </c>
      <c r="D38" s="111">
        <v>79196.89540113158</v>
      </c>
      <c r="E38" s="105">
        <v>3255</v>
      </c>
      <c r="F38" s="127">
        <v>0.47399999999999998</v>
      </c>
      <c r="G38" s="105">
        <v>0</v>
      </c>
      <c r="H38" s="106">
        <v>0</v>
      </c>
      <c r="I38" s="107">
        <v>0.91165189789710355</v>
      </c>
      <c r="J38" s="126"/>
    </row>
    <row r="39" spans="1:11" x14ac:dyDescent="0.25">
      <c r="A39" s="124" t="s">
        <v>485</v>
      </c>
      <c r="B39" s="102">
        <v>119550</v>
      </c>
      <c r="C39" s="103">
        <v>119550</v>
      </c>
      <c r="D39" s="103">
        <v>127960</v>
      </c>
      <c r="E39" s="103">
        <v>3361</v>
      </c>
      <c r="F39" s="104">
        <v>0.77600000000000002</v>
      </c>
      <c r="G39" s="105">
        <v>0</v>
      </c>
      <c r="H39" s="106">
        <v>0</v>
      </c>
      <c r="I39" s="107">
        <v>0.93427633635511098</v>
      </c>
      <c r="J39" s="126"/>
      <c r="K39" s="126"/>
    </row>
    <row r="40" spans="1:11" x14ac:dyDescent="0.25">
      <c r="A40" s="124" t="s">
        <v>486</v>
      </c>
      <c r="B40" s="102">
        <v>123670</v>
      </c>
      <c r="C40" s="103">
        <v>123670</v>
      </c>
      <c r="D40" s="103">
        <v>130030</v>
      </c>
      <c r="E40" s="103">
        <v>3017</v>
      </c>
      <c r="F40" s="104">
        <v>0.85299999999999998</v>
      </c>
      <c r="G40" s="105">
        <v>0</v>
      </c>
      <c r="H40" s="106">
        <v>0</v>
      </c>
      <c r="I40" s="107">
        <v>0.95108821041298164</v>
      </c>
      <c r="J40" s="126"/>
      <c r="K40" s="126"/>
    </row>
    <row r="41" spans="1:11" x14ac:dyDescent="0.25">
      <c r="A41" s="124" t="s">
        <v>487</v>
      </c>
      <c r="B41" s="102">
        <v>117059</v>
      </c>
      <c r="C41" s="105">
        <v>117059</v>
      </c>
      <c r="D41" s="105">
        <v>125293.76528649101</v>
      </c>
      <c r="E41" s="105">
        <v>2835</v>
      </c>
      <c r="F41" s="127">
        <v>0.871</v>
      </c>
      <c r="G41" s="111">
        <v>0</v>
      </c>
      <c r="H41" s="106">
        <v>0</v>
      </c>
      <c r="I41" s="107">
        <v>0.93427633635511098</v>
      </c>
      <c r="K41" s="126"/>
    </row>
    <row r="42" spans="1:11" x14ac:dyDescent="0.25">
      <c r="A42" s="123" t="s">
        <v>488</v>
      </c>
      <c r="B42" s="102">
        <v>122887</v>
      </c>
      <c r="C42" s="125">
        <v>122887</v>
      </c>
      <c r="D42" s="125">
        <v>130817</v>
      </c>
      <c r="E42" s="125">
        <v>2948</v>
      </c>
      <c r="F42" s="127">
        <v>0.871</v>
      </c>
      <c r="G42" s="111">
        <v>0</v>
      </c>
      <c r="H42" s="106">
        <v>0</v>
      </c>
      <c r="I42" s="107">
        <v>0.93938096730547249</v>
      </c>
      <c r="K42" s="126"/>
    </row>
    <row r="43" spans="1:11" x14ac:dyDescent="0.25">
      <c r="A43" s="123" t="s">
        <v>489</v>
      </c>
      <c r="B43" s="102">
        <v>123542.426446789</v>
      </c>
      <c r="C43" s="125">
        <v>123542.426446789</v>
      </c>
      <c r="D43" s="125">
        <v>133070.13702382601</v>
      </c>
      <c r="E43" s="125">
        <v>3003.2639480974099</v>
      </c>
      <c r="F43" s="127">
        <v>0.871</v>
      </c>
      <c r="G43" s="111">
        <v>0</v>
      </c>
      <c r="H43" s="106">
        <v>0</v>
      </c>
      <c r="I43" s="107">
        <v>0.92840083590406852</v>
      </c>
      <c r="K43" s="126"/>
    </row>
    <row r="44" spans="1:11" x14ac:dyDescent="0.25">
      <c r="A44" s="124" t="s">
        <v>490</v>
      </c>
      <c r="B44" s="102">
        <v>115983</v>
      </c>
      <c r="C44" s="125">
        <v>115983</v>
      </c>
      <c r="D44" s="125">
        <v>124230</v>
      </c>
      <c r="E44" s="125">
        <v>2830</v>
      </c>
      <c r="F44" s="127">
        <v>0.84</v>
      </c>
      <c r="G44" s="111">
        <v>0</v>
      </c>
      <c r="H44" s="106">
        <v>0</v>
      </c>
      <c r="I44" s="107">
        <v>0.93361506882395562</v>
      </c>
      <c r="K44" s="126"/>
    </row>
    <row r="45" spans="1:11" x14ac:dyDescent="0.25">
      <c r="A45" s="75" t="s">
        <v>491</v>
      </c>
      <c r="B45" s="102">
        <v>111560</v>
      </c>
      <c r="C45" s="109">
        <v>111560</v>
      </c>
      <c r="D45" s="111">
        <v>119492.50148728694</v>
      </c>
      <c r="E45" s="109">
        <v>2654.6482049815622</v>
      </c>
      <c r="F45" s="110">
        <v>0.8337</v>
      </c>
      <c r="G45" s="105">
        <v>10</v>
      </c>
      <c r="H45" s="106">
        <v>1.0000000000000001E-5</v>
      </c>
      <c r="I45" s="107">
        <v>0.93361506882395551</v>
      </c>
    </row>
    <row r="46" spans="1:11" x14ac:dyDescent="0.25">
      <c r="A46" s="124" t="s">
        <v>492</v>
      </c>
      <c r="B46" s="102">
        <v>119776.6214942081</v>
      </c>
      <c r="C46" s="111">
        <v>119776.6214942081</v>
      </c>
      <c r="D46" s="111">
        <v>128103.33335647394</v>
      </c>
      <c r="E46" s="111">
        <v>2865.5561269999994</v>
      </c>
      <c r="F46" s="112">
        <v>0.84699999999999998</v>
      </c>
      <c r="G46" s="132">
        <v>0</v>
      </c>
      <c r="H46" s="106">
        <v>0</v>
      </c>
      <c r="I46" s="107">
        <v>0.93500003751584626</v>
      </c>
      <c r="K46" s="126"/>
    </row>
    <row r="47" spans="1:11" x14ac:dyDescent="0.25">
      <c r="A47" s="101" t="s">
        <v>493</v>
      </c>
      <c r="B47" s="102">
        <v>30500</v>
      </c>
      <c r="C47" s="103">
        <v>30500</v>
      </c>
      <c r="D47" s="103">
        <v>36020</v>
      </c>
      <c r="E47" s="103">
        <v>268</v>
      </c>
      <c r="F47" s="127">
        <v>0</v>
      </c>
      <c r="G47" s="105">
        <v>0</v>
      </c>
      <c r="H47" s="106">
        <v>0</v>
      </c>
      <c r="I47" s="107">
        <v>0.84675180455302612</v>
      </c>
    </row>
    <row r="48" spans="1:11" x14ac:dyDescent="0.25">
      <c r="A48" s="101" t="s">
        <v>494</v>
      </c>
      <c r="B48" s="102">
        <v>93540</v>
      </c>
      <c r="C48" s="103">
        <v>93540</v>
      </c>
      <c r="D48" s="103">
        <v>101130</v>
      </c>
      <c r="E48" s="103">
        <v>2811</v>
      </c>
      <c r="F48" s="127">
        <v>0.68100000000000005</v>
      </c>
      <c r="G48" s="105">
        <v>0</v>
      </c>
      <c r="H48" s="106">
        <v>0</v>
      </c>
      <c r="I48" s="107">
        <v>0.92494808662118067</v>
      </c>
    </row>
    <row r="49" spans="1:12" x14ac:dyDescent="0.25">
      <c r="A49" s="101" t="s">
        <v>495</v>
      </c>
      <c r="B49" s="102">
        <v>96720</v>
      </c>
      <c r="C49" s="103">
        <v>96720</v>
      </c>
      <c r="D49" s="103">
        <v>104530</v>
      </c>
      <c r="E49" s="103">
        <v>2810</v>
      </c>
      <c r="F49" s="127">
        <v>0.70599999999999996</v>
      </c>
      <c r="G49" s="105">
        <v>0</v>
      </c>
      <c r="H49" s="106">
        <v>0</v>
      </c>
      <c r="I49" s="107">
        <v>0.92528460728977324</v>
      </c>
      <c r="J49" s="126"/>
    </row>
    <row r="50" spans="1:12" x14ac:dyDescent="0.25">
      <c r="A50" s="101" t="s">
        <v>496</v>
      </c>
      <c r="B50" s="102">
        <v>100480</v>
      </c>
      <c r="C50" s="103">
        <v>100480</v>
      </c>
      <c r="D50" s="103">
        <v>108570</v>
      </c>
      <c r="E50" s="103">
        <v>2913</v>
      </c>
      <c r="F50" s="127">
        <v>0.70599999999999996</v>
      </c>
      <c r="G50" s="105">
        <v>0</v>
      </c>
      <c r="H50" s="106">
        <v>0</v>
      </c>
      <c r="I50" s="107">
        <v>0.92548586165607438</v>
      </c>
      <c r="J50" s="126"/>
    </row>
    <row r="51" spans="1:12" x14ac:dyDescent="0.25">
      <c r="A51" s="101" t="s">
        <v>497</v>
      </c>
      <c r="B51" s="102">
        <v>94970</v>
      </c>
      <c r="C51" s="103">
        <v>94970</v>
      </c>
      <c r="D51" s="103">
        <v>103220</v>
      </c>
      <c r="E51" s="103">
        <v>2213</v>
      </c>
      <c r="F51" s="127">
        <v>0.82799999999999996</v>
      </c>
      <c r="G51" s="105">
        <v>0</v>
      </c>
      <c r="H51" s="106">
        <v>0</v>
      </c>
      <c r="I51" s="107">
        <v>0.92007362914163926</v>
      </c>
      <c r="J51" s="126"/>
    </row>
    <row r="52" spans="1:12" x14ac:dyDescent="0.25">
      <c r="A52" s="101" t="s">
        <v>56</v>
      </c>
      <c r="B52" s="102">
        <v>90060</v>
      </c>
      <c r="C52" s="103">
        <v>90060</v>
      </c>
      <c r="D52" s="103">
        <v>98560</v>
      </c>
      <c r="E52" s="103">
        <v>2118</v>
      </c>
      <c r="F52" s="127">
        <v>0.82799999999999996</v>
      </c>
      <c r="G52" s="105">
        <v>0</v>
      </c>
      <c r="H52" s="106">
        <v>0</v>
      </c>
      <c r="I52" s="107">
        <v>0.91375811688311692</v>
      </c>
      <c r="J52" s="126"/>
    </row>
    <row r="53" spans="1:12" x14ac:dyDescent="0.25">
      <c r="A53" s="101" t="s">
        <v>62</v>
      </c>
      <c r="B53" s="102">
        <v>95720</v>
      </c>
      <c r="C53" s="103">
        <v>95720</v>
      </c>
      <c r="D53" s="103">
        <v>103010</v>
      </c>
      <c r="E53" s="103">
        <v>2253</v>
      </c>
      <c r="F53" s="127">
        <v>0.85699999999999998</v>
      </c>
      <c r="G53" s="105">
        <v>0</v>
      </c>
      <c r="H53" s="106">
        <v>0</v>
      </c>
      <c r="I53" s="107">
        <v>0.92923017182797785</v>
      </c>
      <c r="J53" s="126"/>
    </row>
    <row r="54" spans="1:12" x14ac:dyDescent="0.25">
      <c r="A54" s="101" t="s">
        <v>54</v>
      </c>
      <c r="B54" s="102">
        <v>84250</v>
      </c>
      <c r="C54" s="103">
        <v>84250</v>
      </c>
      <c r="D54" s="103">
        <v>91420</v>
      </c>
      <c r="E54" s="103">
        <v>1920</v>
      </c>
      <c r="F54" s="127">
        <v>0.81799999999999995</v>
      </c>
      <c r="G54" s="105">
        <v>0</v>
      </c>
      <c r="H54" s="106">
        <v>0</v>
      </c>
      <c r="I54" s="107">
        <v>0.92157077225989936</v>
      </c>
      <c r="J54" s="126"/>
    </row>
    <row r="55" spans="1:12" x14ac:dyDescent="0.25">
      <c r="A55" s="101" t="s">
        <v>498</v>
      </c>
      <c r="B55" s="102">
        <v>83686.11202275462</v>
      </c>
      <c r="C55" s="111">
        <v>83686.11202275462</v>
      </c>
      <c r="D55" s="103">
        <v>90050</v>
      </c>
      <c r="E55" s="111">
        <v>2532</v>
      </c>
      <c r="F55" s="112"/>
      <c r="G55" s="105">
        <v>0</v>
      </c>
      <c r="H55" s="106">
        <v>0</v>
      </c>
      <c r="I55" s="107">
        <v>0.92932939503336609</v>
      </c>
      <c r="J55" s="126"/>
    </row>
    <row r="56" spans="1:12" x14ac:dyDescent="0.25">
      <c r="A56" s="120" t="s">
        <v>499</v>
      </c>
      <c r="B56" s="102">
        <v>105124.8</v>
      </c>
      <c r="C56" s="133">
        <v>105124.8</v>
      </c>
      <c r="D56" s="111">
        <v>112166.3</v>
      </c>
      <c r="E56" s="133">
        <v>2478.6999999999998</v>
      </c>
      <c r="F56" s="134">
        <v>0.83625099999999997</v>
      </c>
      <c r="G56" s="105">
        <v>0</v>
      </c>
      <c r="H56" s="106">
        <v>0</v>
      </c>
      <c r="I56" s="107">
        <v>0.93722267739953979</v>
      </c>
    </row>
    <row r="57" spans="1:12" x14ac:dyDescent="0.25">
      <c r="A57" s="101" t="s">
        <v>500</v>
      </c>
      <c r="B57" s="102">
        <v>128590</v>
      </c>
      <c r="C57" s="105">
        <v>128590</v>
      </c>
      <c r="D57" s="105">
        <v>142860</v>
      </c>
      <c r="E57" s="133"/>
      <c r="F57" s="134"/>
      <c r="G57" s="105">
        <v>0</v>
      </c>
      <c r="H57" s="106">
        <v>0</v>
      </c>
      <c r="I57" s="107">
        <v>0.9001119977600448</v>
      </c>
    </row>
    <row r="58" spans="1:12" x14ac:dyDescent="0.25">
      <c r="A58" s="94" t="s">
        <v>501</v>
      </c>
      <c r="B58" s="135" t="s">
        <v>502</v>
      </c>
      <c r="C58" s="136" t="s">
        <v>502</v>
      </c>
      <c r="D58" s="136" t="s">
        <v>502</v>
      </c>
      <c r="E58" s="136" t="s">
        <v>503</v>
      </c>
      <c r="F58" s="137"/>
      <c r="G58" s="138"/>
      <c r="H58" s="139"/>
      <c r="I58" s="140" t="s">
        <v>447</v>
      </c>
    </row>
    <row r="59" spans="1:12" x14ac:dyDescent="0.25">
      <c r="A59" s="101" t="s">
        <v>504</v>
      </c>
      <c r="B59" s="102">
        <v>983</v>
      </c>
      <c r="C59" s="103">
        <v>983</v>
      </c>
      <c r="D59" s="103">
        <v>1089</v>
      </c>
      <c r="E59" s="141">
        <v>22</v>
      </c>
      <c r="F59" s="104">
        <v>0.72399999999999998</v>
      </c>
      <c r="G59" s="105">
        <v>6</v>
      </c>
      <c r="H59" s="106">
        <v>6.0000000000000002E-6</v>
      </c>
      <c r="I59" s="107">
        <v>0.90266299357208446</v>
      </c>
    </row>
    <row r="60" spans="1:12" x14ac:dyDescent="0.25">
      <c r="A60" s="120" t="s">
        <v>505</v>
      </c>
      <c r="B60" s="102">
        <v>962.18504920853229</v>
      </c>
      <c r="C60" s="142">
        <v>962.18504920853229</v>
      </c>
      <c r="D60" s="142">
        <v>1068.0254046214709</v>
      </c>
      <c r="E60" s="143">
        <v>20.303179298999996</v>
      </c>
      <c r="F60" s="127">
        <v>0.75</v>
      </c>
      <c r="G60" s="105">
        <v>0</v>
      </c>
      <c r="H60" s="106">
        <v>0</v>
      </c>
      <c r="I60" s="107">
        <v>0.9009009009009008</v>
      </c>
    </row>
    <row r="61" spans="1:12" x14ac:dyDescent="0.25">
      <c r="A61" s="101" t="s">
        <v>506</v>
      </c>
      <c r="B61" s="102">
        <v>290</v>
      </c>
      <c r="C61" s="142">
        <v>290</v>
      </c>
      <c r="D61" s="142">
        <v>343</v>
      </c>
      <c r="E61" s="143">
        <v>2.5499999999999998</v>
      </c>
      <c r="F61" s="127">
        <v>0</v>
      </c>
      <c r="G61" s="105">
        <v>0</v>
      </c>
      <c r="H61" s="106">
        <v>0</v>
      </c>
      <c r="I61" s="107">
        <v>0.84548104956268222</v>
      </c>
      <c r="L61" s="100"/>
    </row>
    <row r="62" spans="1:12" x14ac:dyDescent="0.25">
      <c r="A62" s="101" t="s">
        <v>507</v>
      </c>
      <c r="B62" s="102"/>
      <c r="C62" s="111"/>
      <c r="D62" s="111"/>
      <c r="E62" s="144">
        <v>55.977829999999997</v>
      </c>
      <c r="F62" s="131">
        <v>0.27272727272727271</v>
      </c>
      <c r="G62" s="105">
        <v>0</v>
      </c>
      <c r="H62" s="106">
        <v>0</v>
      </c>
      <c r="I62" s="107"/>
    </row>
    <row r="63" spans="1:12" x14ac:dyDescent="0.25">
      <c r="A63" s="124" t="s">
        <v>500</v>
      </c>
      <c r="B63" s="102">
        <v>982</v>
      </c>
      <c r="C63" s="109">
        <v>982</v>
      </c>
      <c r="D63" s="109">
        <v>1043.738844</v>
      </c>
      <c r="E63" s="145">
        <v>20.3</v>
      </c>
      <c r="F63" s="131">
        <v>0.75800000000000001</v>
      </c>
      <c r="G63" s="125">
        <v>6</v>
      </c>
      <c r="H63" s="106">
        <v>6.0000000000000002E-6</v>
      </c>
      <c r="I63" s="107">
        <v>0.94084837950133815</v>
      </c>
    </row>
    <row r="64" spans="1:12" x14ac:dyDescent="0.25">
      <c r="A64" s="94" t="s">
        <v>508</v>
      </c>
      <c r="B64" s="135" t="s">
        <v>509</v>
      </c>
      <c r="C64" s="146" t="s">
        <v>509</v>
      </c>
      <c r="D64" s="136" t="s">
        <v>509</v>
      </c>
      <c r="E64" s="138"/>
      <c r="F64" s="137"/>
      <c r="G64" s="138"/>
      <c r="H64" s="139"/>
      <c r="I64" s="140" t="s">
        <v>447</v>
      </c>
      <c r="K64" s="100"/>
    </row>
    <row r="65" spans="1:13" x14ac:dyDescent="0.25">
      <c r="A65" s="120" t="s">
        <v>510</v>
      </c>
      <c r="B65" s="102">
        <v>19474169.219601419</v>
      </c>
      <c r="C65" s="111">
        <v>19474169.219601419</v>
      </c>
      <c r="D65" s="111">
        <v>20673610.116392747</v>
      </c>
      <c r="E65" s="111"/>
      <c r="F65" s="112">
        <v>0.58571109877499994</v>
      </c>
      <c r="G65" s="111">
        <v>10455.988337376644</v>
      </c>
      <c r="H65" s="106">
        <v>1.0455988337376645E-2</v>
      </c>
      <c r="I65" s="107"/>
    </row>
    <row r="66" spans="1:13" x14ac:dyDescent="0.25">
      <c r="A66" s="121" t="s">
        <v>511</v>
      </c>
      <c r="B66" s="102">
        <v>22639319.979813498</v>
      </c>
      <c r="C66" s="111">
        <v>22639319.979813498</v>
      </c>
      <c r="D66" s="103">
        <v>23633492.9618803</v>
      </c>
      <c r="E66" s="133"/>
      <c r="F66" s="104">
        <v>0.61199999999999999</v>
      </c>
      <c r="G66" s="125">
        <v>15352.092718927001</v>
      </c>
      <c r="H66" s="106">
        <v>1.5352092718927001E-2</v>
      </c>
      <c r="I66" s="147">
        <v>0.95793372635732021</v>
      </c>
      <c r="K66" s="148"/>
    </row>
    <row r="67" spans="1:13" x14ac:dyDescent="0.25">
      <c r="A67" s="121" t="s">
        <v>512</v>
      </c>
      <c r="B67" s="102">
        <v>16085444.010446707</v>
      </c>
      <c r="C67" s="111">
        <v>16085444.010446707</v>
      </c>
      <c r="D67" s="103">
        <v>17449319.671483699</v>
      </c>
      <c r="E67" s="133"/>
      <c r="F67" s="131">
        <v>0.53700000000000003</v>
      </c>
      <c r="G67" s="125">
        <v>3568.253687975</v>
      </c>
      <c r="H67" s="106">
        <v>3.5682536879749998E-3</v>
      </c>
      <c r="I67" s="147">
        <v>0.92183788899999997</v>
      </c>
      <c r="K67" s="148"/>
    </row>
    <row r="68" spans="1:13" x14ac:dyDescent="0.25">
      <c r="A68" s="121" t="s">
        <v>513</v>
      </c>
      <c r="B68" s="102">
        <v>10805182.822031699</v>
      </c>
      <c r="C68" s="111">
        <v>10805182.822031699</v>
      </c>
      <c r="D68" s="125">
        <v>12992301.9717196</v>
      </c>
      <c r="E68" s="133"/>
      <c r="F68" s="131">
        <v>0.49099999999999999</v>
      </c>
      <c r="G68" s="125">
        <v>9064.2347162629994</v>
      </c>
      <c r="H68" s="106">
        <v>9.0642347162629994E-3</v>
      </c>
      <c r="I68" s="147">
        <v>0.83166038209020898</v>
      </c>
      <c r="K68" s="148"/>
    </row>
    <row r="69" spans="1:13" x14ac:dyDescent="0.25">
      <c r="A69" s="121" t="s">
        <v>514</v>
      </c>
      <c r="B69" s="102">
        <v>22639319.979813498</v>
      </c>
      <c r="C69" s="111">
        <v>22639319.979813498</v>
      </c>
      <c r="D69" s="125">
        <v>23633492.9618803</v>
      </c>
      <c r="E69" s="133"/>
      <c r="F69" s="110">
        <v>0.80642049800000004</v>
      </c>
      <c r="G69" s="125">
        <v>16142.739251388</v>
      </c>
      <c r="H69" s="106">
        <v>1.6142739251388E-2</v>
      </c>
      <c r="I69" s="107">
        <v>0.95793372635732021</v>
      </c>
      <c r="K69" s="148"/>
    </row>
    <row r="70" spans="1:13" x14ac:dyDescent="0.25">
      <c r="A70" s="121" t="s">
        <v>515</v>
      </c>
      <c r="B70" s="102">
        <v>9945646.340310514</v>
      </c>
      <c r="C70" s="111">
        <v>9945646.340310514</v>
      </c>
      <c r="D70" s="109">
        <v>11958783.362163</v>
      </c>
      <c r="E70" s="133"/>
      <c r="F70" s="110">
        <v>0.32642858499999999</v>
      </c>
      <c r="G70" s="125">
        <v>9064.2347162629994</v>
      </c>
      <c r="H70" s="106">
        <v>9.0642347162629994E-3</v>
      </c>
      <c r="I70" s="107">
        <v>0.83166038209020898</v>
      </c>
      <c r="K70" s="148"/>
      <c r="M70" s="126"/>
    </row>
    <row r="71" spans="1:13" x14ac:dyDescent="0.25">
      <c r="A71" s="124" t="s">
        <v>516</v>
      </c>
      <c r="B71" s="102">
        <v>26949428.734871496</v>
      </c>
      <c r="C71" s="111">
        <v>26949428.734871496</v>
      </c>
      <c r="D71" s="125">
        <v>28595925.1717753</v>
      </c>
      <c r="E71" s="111"/>
      <c r="F71" s="131">
        <v>0.86670000000000003</v>
      </c>
      <c r="G71" s="149">
        <v>45137.714412408997</v>
      </c>
      <c r="H71" s="106">
        <v>4.5137714412408998E-2</v>
      </c>
      <c r="I71" s="147">
        <v>0.94242199100000001</v>
      </c>
      <c r="K71" s="148"/>
      <c r="L71" s="148"/>
    </row>
    <row r="72" spans="1:13" x14ac:dyDescent="0.25">
      <c r="A72" s="123" t="s">
        <v>517</v>
      </c>
      <c r="B72" s="102">
        <v>26664354.295994278</v>
      </c>
      <c r="C72" s="111">
        <v>26664354.295994278</v>
      </c>
      <c r="D72" s="125">
        <v>28293433.886979699</v>
      </c>
      <c r="E72" s="111"/>
      <c r="F72" s="131">
        <v>0.48798697000000002</v>
      </c>
      <c r="G72" s="111">
        <v>45137.714412408997</v>
      </c>
      <c r="H72" s="106">
        <v>4.5137714412408998E-2</v>
      </c>
      <c r="I72" s="107">
        <v>0.94242199100000001</v>
      </c>
      <c r="K72" s="148"/>
    </row>
    <row r="73" spans="1:13" x14ac:dyDescent="0.25">
      <c r="A73" s="101" t="s">
        <v>518</v>
      </c>
      <c r="B73" s="102">
        <v>24599421.97472629</v>
      </c>
      <c r="C73" s="111">
        <v>24599421.97472629</v>
      </c>
      <c r="D73" s="103">
        <v>25679670</v>
      </c>
      <c r="E73" s="133"/>
      <c r="F73" s="131">
        <v>0.747</v>
      </c>
      <c r="G73" s="105">
        <v>11800</v>
      </c>
      <c r="H73" s="106">
        <v>1.18E-2</v>
      </c>
      <c r="I73" s="107">
        <v>0.95793372635732044</v>
      </c>
    </row>
    <row r="74" spans="1:13" ht="12.6" customHeight="1" x14ac:dyDescent="0.25">
      <c r="A74" s="101" t="s">
        <v>519</v>
      </c>
      <c r="B74" s="102">
        <v>15396000</v>
      </c>
      <c r="C74" s="125">
        <v>15396000</v>
      </c>
      <c r="D74" s="125">
        <v>16524000</v>
      </c>
      <c r="E74" s="133"/>
      <c r="F74" s="131">
        <v>0.48699999999999999</v>
      </c>
      <c r="G74" s="105">
        <v>500</v>
      </c>
      <c r="H74" s="106">
        <v>5.0000000000000001E-4</v>
      </c>
      <c r="I74" s="107">
        <v>0.93173565722585328</v>
      </c>
      <c r="K74" s="150"/>
    </row>
    <row r="75" spans="1:13" x14ac:dyDescent="0.25">
      <c r="A75" s="101" t="s">
        <v>520</v>
      </c>
      <c r="B75" s="102">
        <v>15929000</v>
      </c>
      <c r="C75" s="125">
        <v>15929000</v>
      </c>
      <c r="D75" s="125">
        <v>17062000</v>
      </c>
      <c r="E75" s="111"/>
      <c r="F75" s="131">
        <v>0.501</v>
      </c>
      <c r="G75" s="125">
        <v>200</v>
      </c>
      <c r="H75" s="106">
        <v>2.0000000000000001E-4</v>
      </c>
      <c r="I75" s="107">
        <v>0.93359512366662756</v>
      </c>
      <c r="K75" s="150"/>
    </row>
    <row r="76" spans="1:13" x14ac:dyDescent="0.25">
      <c r="A76" s="101" t="s">
        <v>521</v>
      </c>
      <c r="B76" s="102">
        <v>14447000</v>
      </c>
      <c r="C76" s="125">
        <v>14447000</v>
      </c>
      <c r="D76" s="103">
        <v>15583000</v>
      </c>
      <c r="E76" s="133"/>
      <c r="F76" s="104">
        <v>0.46600000000000003</v>
      </c>
      <c r="G76" s="105">
        <v>1100</v>
      </c>
      <c r="H76" s="106">
        <v>1.1000000000000001E-3</v>
      </c>
      <c r="I76" s="107">
        <v>0.92710004492074694</v>
      </c>
    </row>
    <row r="77" spans="1:13" x14ac:dyDescent="0.25">
      <c r="A77" s="123" t="s">
        <v>522</v>
      </c>
      <c r="B77" s="102">
        <v>15342000</v>
      </c>
      <c r="C77" s="149">
        <v>15342000</v>
      </c>
      <c r="D77" s="103">
        <v>16377000</v>
      </c>
      <c r="E77" s="133"/>
      <c r="F77" s="104">
        <v>0.47599999999999998</v>
      </c>
      <c r="G77" s="105">
        <v>800</v>
      </c>
      <c r="H77" s="106">
        <v>8.0000000000000004E-4</v>
      </c>
      <c r="I77" s="107">
        <v>0.93680161201685286</v>
      </c>
      <c r="J77" s="108"/>
      <c r="K77" s="151"/>
    </row>
    <row r="78" spans="1:13" x14ac:dyDescent="0.25">
      <c r="A78" s="124" t="s">
        <v>523</v>
      </c>
      <c r="B78" s="102">
        <v>14716000</v>
      </c>
      <c r="C78" s="105">
        <v>14716000</v>
      </c>
      <c r="D78" s="105">
        <v>15774000</v>
      </c>
      <c r="E78" s="111"/>
      <c r="F78" s="127">
        <v>0.46700000000000003</v>
      </c>
      <c r="G78" s="105">
        <v>1000</v>
      </c>
      <c r="H78" s="106">
        <v>1E-3</v>
      </c>
      <c r="I78" s="107">
        <v>0.93292760238366934</v>
      </c>
      <c r="K78" s="150"/>
    </row>
    <row r="79" spans="1:13" x14ac:dyDescent="0.25">
      <c r="A79" s="124" t="s">
        <v>524</v>
      </c>
      <c r="B79" s="102">
        <v>17289000</v>
      </c>
      <c r="C79" s="105">
        <v>17289000</v>
      </c>
      <c r="D79" s="105">
        <v>17906000</v>
      </c>
      <c r="E79" s="111"/>
      <c r="F79" s="127">
        <v>0.503</v>
      </c>
      <c r="G79" s="105">
        <v>400</v>
      </c>
      <c r="H79" s="106">
        <v>4.0000000000000002E-4</v>
      </c>
      <c r="I79" s="107">
        <v>0.96554227633195577</v>
      </c>
    </row>
    <row r="80" spans="1:13" x14ac:dyDescent="0.25">
      <c r="A80" s="124" t="s">
        <v>525</v>
      </c>
      <c r="B80" s="102">
        <v>14999999.999999998</v>
      </c>
      <c r="C80" s="105">
        <v>14999999.999999998</v>
      </c>
      <c r="D80" s="111"/>
      <c r="E80" s="111"/>
      <c r="F80" s="127">
        <v>0.47799999999999998</v>
      </c>
      <c r="G80" s="105">
        <v>400</v>
      </c>
      <c r="H80" s="106">
        <v>4.0000000000000002E-4</v>
      </c>
      <c r="I80" s="107"/>
    </row>
    <row r="81" spans="1:14" x14ac:dyDescent="0.25">
      <c r="A81" s="124" t="s">
        <v>526</v>
      </c>
      <c r="B81" s="102">
        <v>13454048.892850777</v>
      </c>
      <c r="C81" s="125">
        <v>13454048.892850777</v>
      </c>
      <c r="D81" s="111">
        <v>15774000</v>
      </c>
      <c r="E81" s="111"/>
      <c r="F81" s="127">
        <v>0.5</v>
      </c>
      <c r="G81" s="111"/>
      <c r="H81" s="106"/>
      <c r="I81" s="107">
        <v>0.85292563033160751</v>
      </c>
    </row>
    <row r="82" spans="1:14" x14ac:dyDescent="0.25">
      <c r="A82" s="124" t="s">
        <v>527</v>
      </c>
      <c r="B82" s="102">
        <v>12381771.311916806</v>
      </c>
      <c r="C82" s="105">
        <v>12381771.311916806</v>
      </c>
      <c r="D82" s="125">
        <v>14062678</v>
      </c>
      <c r="E82" s="111"/>
      <c r="F82" s="127">
        <v>0.46300000000000002</v>
      </c>
      <c r="G82" s="111"/>
      <c r="H82" s="106"/>
      <c r="I82" s="107">
        <v>0.88047037071579148</v>
      </c>
    </row>
    <row r="83" spans="1:14" x14ac:dyDescent="0.25">
      <c r="A83" s="152" t="s">
        <v>528</v>
      </c>
      <c r="B83" s="102">
        <v>18916910.5715716</v>
      </c>
      <c r="C83" s="105">
        <v>18916910.5715716</v>
      </c>
      <c r="D83" s="105">
        <v>18916910.5715716</v>
      </c>
      <c r="E83" s="111"/>
      <c r="F83" s="153">
        <v>0.51200000000000001</v>
      </c>
      <c r="G83" s="105">
        <v>0</v>
      </c>
      <c r="H83" s="154">
        <v>0</v>
      </c>
      <c r="I83" s="155">
        <v>1</v>
      </c>
    </row>
    <row r="84" spans="1:14" x14ac:dyDescent="0.25">
      <c r="A84" s="156" t="s">
        <v>529</v>
      </c>
      <c r="B84" s="111">
        <v>12781599.343864119</v>
      </c>
      <c r="C84" s="125">
        <v>12781599.343864119</v>
      </c>
      <c r="D84" s="125">
        <v>14131556.354955051</v>
      </c>
      <c r="E84" s="111"/>
      <c r="F84" s="157">
        <v>0.39339999999999997</v>
      </c>
      <c r="G84" s="105">
        <v>0</v>
      </c>
      <c r="H84" s="154">
        <v>0</v>
      </c>
      <c r="I84" s="155">
        <v>0.90447216306662592</v>
      </c>
    </row>
    <row r="85" spans="1:14" x14ac:dyDescent="0.25">
      <c r="A85" s="156" t="s">
        <v>530</v>
      </c>
      <c r="B85" s="111">
        <v>14409931.248165678</v>
      </c>
      <c r="C85" s="125">
        <v>14409931.248165678</v>
      </c>
      <c r="D85" s="125">
        <v>15305245.093897162</v>
      </c>
      <c r="E85" s="111"/>
      <c r="F85" s="157">
        <v>0.41985</v>
      </c>
      <c r="G85" s="105">
        <v>0</v>
      </c>
      <c r="H85" s="154">
        <v>0</v>
      </c>
      <c r="I85" s="155">
        <v>0.94150280898876404</v>
      </c>
    </row>
    <row r="86" spans="1:14" x14ac:dyDescent="0.25">
      <c r="A86" s="156" t="s">
        <v>531</v>
      </c>
      <c r="B86" s="111">
        <v>14409931.248165678</v>
      </c>
      <c r="C86" s="111">
        <v>14409931.248165678</v>
      </c>
      <c r="D86" s="111">
        <v>15305245.093897162</v>
      </c>
      <c r="E86" s="111"/>
      <c r="F86" s="158">
        <v>0.41985</v>
      </c>
      <c r="G86" s="125">
        <v>0</v>
      </c>
      <c r="H86" s="154">
        <v>0</v>
      </c>
      <c r="I86" s="155">
        <v>0.94150280898876404</v>
      </c>
    </row>
    <row r="87" spans="1:14" x14ac:dyDescent="0.25">
      <c r="A87" s="159" t="s">
        <v>532</v>
      </c>
      <c r="B87" s="111">
        <v>11209638.734587256</v>
      </c>
      <c r="C87" s="125">
        <v>11209638.734587256</v>
      </c>
      <c r="D87" s="125">
        <v>13583444.58426456</v>
      </c>
      <c r="E87" s="111"/>
      <c r="F87" s="157">
        <v>0.49161518093556933</v>
      </c>
      <c r="G87" s="105">
        <v>1765.2250661959399</v>
      </c>
      <c r="H87" s="154">
        <v>1.7652250661959398E-3</v>
      </c>
      <c r="I87" s="155">
        <v>0.8252427184466018</v>
      </c>
    </row>
    <row r="88" spans="1:14" x14ac:dyDescent="0.25">
      <c r="A88" s="160" t="s">
        <v>533</v>
      </c>
      <c r="B88" s="161">
        <v>14155275.214870876</v>
      </c>
      <c r="C88" s="162">
        <v>14155275.214870876</v>
      </c>
      <c r="D88" s="162">
        <v>16144032.889687445</v>
      </c>
      <c r="E88" s="161"/>
      <c r="F88" s="163">
        <v>0.50491510277033058</v>
      </c>
      <c r="G88" s="162">
        <v>1787.3100983020554</v>
      </c>
      <c r="H88" s="164">
        <v>1.7873100983020554E-3</v>
      </c>
      <c r="I88" s="165">
        <v>0.87681159420289856</v>
      </c>
    </row>
    <row r="89" spans="1:14" s="126" customFormat="1" x14ac:dyDescent="0.25">
      <c r="B89" s="111"/>
      <c r="C89" s="166"/>
      <c r="D89" s="166"/>
      <c r="E89" s="167"/>
      <c r="F89" s="168"/>
      <c r="G89" s="130"/>
      <c r="H89" s="154"/>
      <c r="I89" s="169"/>
    </row>
    <row r="90" spans="1:14" x14ac:dyDescent="0.25">
      <c r="A90" s="76" t="s">
        <v>534</v>
      </c>
      <c r="B90" s="170"/>
      <c r="C90" s="170"/>
      <c r="D90" s="170"/>
      <c r="E90" s="170"/>
      <c r="F90" s="170"/>
    </row>
    <row r="91" spans="1:14" x14ac:dyDescent="0.25">
      <c r="A91" s="126" t="s">
        <v>535</v>
      </c>
      <c r="B91" s="170"/>
      <c r="C91" s="170"/>
      <c r="D91" s="170"/>
      <c r="E91" s="170"/>
      <c r="F91" s="170"/>
    </row>
    <row r="92" spans="1:14" x14ac:dyDescent="0.25">
      <c r="A92" s="171" t="s">
        <v>536</v>
      </c>
      <c r="B92" s="172" t="s">
        <v>537</v>
      </c>
      <c r="C92" s="173" t="s">
        <v>537</v>
      </c>
      <c r="D92" s="173" t="s">
        <v>537</v>
      </c>
      <c r="E92" s="173" t="s">
        <v>538</v>
      </c>
      <c r="F92" s="173" t="s">
        <v>538</v>
      </c>
      <c r="G92" s="174" t="s">
        <v>539</v>
      </c>
      <c r="H92" s="174" t="s">
        <v>539</v>
      </c>
      <c r="I92" s="174" t="s">
        <v>540</v>
      </c>
      <c r="J92" s="174" t="s">
        <v>540</v>
      </c>
      <c r="K92" s="174" t="s">
        <v>541</v>
      </c>
      <c r="L92" s="174" t="s">
        <v>541</v>
      </c>
      <c r="M92" s="174" t="s">
        <v>542</v>
      </c>
      <c r="N92" s="175" t="s">
        <v>542</v>
      </c>
    </row>
    <row r="93" spans="1:14" x14ac:dyDescent="0.25">
      <c r="A93" s="176" t="s">
        <v>543</v>
      </c>
      <c r="B93" s="177">
        <v>100</v>
      </c>
      <c r="C93" s="178">
        <v>100</v>
      </c>
      <c r="D93" s="178">
        <v>20</v>
      </c>
      <c r="E93" s="178">
        <v>100</v>
      </c>
      <c r="F93" s="178">
        <v>20</v>
      </c>
      <c r="G93" s="178">
        <v>100</v>
      </c>
      <c r="H93" s="178">
        <v>20</v>
      </c>
      <c r="I93" s="178">
        <v>100</v>
      </c>
      <c r="J93" s="178">
        <v>20</v>
      </c>
      <c r="K93" s="178">
        <v>100</v>
      </c>
      <c r="L93" s="178">
        <v>20</v>
      </c>
      <c r="M93" s="178">
        <v>100</v>
      </c>
      <c r="N93" s="179">
        <v>20</v>
      </c>
    </row>
    <row r="94" spans="1:14" x14ac:dyDescent="0.25">
      <c r="A94" s="180" t="s">
        <v>544</v>
      </c>
      <c r="B94" s="181">
        <v>1</v>
      </c>
      <c r="C94" s="75">
        <v>1</v>
      </c>
      <c r="D94" s="75">
        <v>1</v>
      </c>
      <c r="E94" s="75">
        <v>1</v>
      </c>
      <c r="F94" s="75">
        <v>1</v>
      </c>
      <c r="G94" s="75">
        <v>1</v>
      </c>
      <c r="H94" s="75">
        <v>1</v>
      </c>
      <c r="I94" s="75">
        <v>1</v>
      </c>
      <c r="J94" s="75">
        <v>1</v>
      </c>
      <c r="K94" s="75">
        <v>1</v>
      </c>
      <c r="L94" s="75">
        <v>1</v>
      </c>
      <c r="M94" s="75">
        <v>1</v>
      </c>
      <c r="N94" s="182">
        <v>1</v>
      </c>
    </row>
    <row r="95" spans="1:14" x14ac:dyDescent="0.25">
      <c r="A95" s="180" t="s">
        <v>545</v>
      </c>
      <c r="B95" s="181">
        <v>30</v>
      </c>
      <c r="C95" s="75">
        <v>30</v>
      </c>
      <c r="D95" s="75">
        <v>85</v>
      </c>
      <c r="E95" s="75">
        <v>6</v>
      </c>
      <c r="F95" s="126">
        <v>68</v>
      </c>
      <c r="G95" s="126">
        <v>25</v>
      </c>
      <c r="H95" s="126">
        <v>72</v>
      </c>
      <c r="I95" s="126">
        <v>23</v>
      </c>
      <c r="J95" s="126">
        <v>62</v>
      </c>
      <c r="K95" s="126">
        <v>21</v>
      </c>
      <c r="L95" s="126">
        <v>56</v>
      </c>
      <c r="M95" s="126">
        <v>21</v>
      </c>
      <c r="N95" s="182">
        <v>63</v>
      </c>
    </row>
    <row r="96" spans="1:14" x14ac:dyDescent="0.25">
      <c r="A96" s="183" t="s">
        <v>546</v>
      </c>
      <c r="B96" s="184">
        <v>265</v>
      </c>
      <c r="C96" s="185">
        <v>265</v>
      </c>
      <c r="D96" s="185">
        <v>264</v>
      </c>
      <c r="E96" s="185">
        <v>234</v>
      </c>
      <c r="F96" s="185">
        <v>277</v>
      </c>
      <c r="G96" s="186">
        <v>298</v>
      </c>
      <c r="H96" s="186">
        <v>289</v>
      </c>
      <c r="I96" s="185">
        <v>296</v>
      </c>
      <c r="J96" s="186">
        <v>275</v>
      </c>
      <c r="K96" s="186">
        <v>310</v>
      </c>
      <c r="L96" s="186">
        <v>280</v>
      </c>
      <c r="M96" s="186">
        <v>290</v>
      </c>
      <c r="N96" s="187">
        <v>270</v>
      </c>
    </row>
    <row r="97" spans="1:9" x14ac:dyDescent="0.25">
      <c r="A97" s="188"/>
      <c r="B97" s="114"/>
      <c r="C97" s="126"/>
      <c r="D97" s="126"/>
      <c r="E97" s="126"/>
      <c r="F97" s="126"/>
      <c r="I97" s="126"/>
    </row>
    <row r="98" spans="1:9" x14ac:dyDescent="0.25">
      <c r="A98" s="189" t="s">
        <v>547</v>
      </c>
      <c r="B98" s="114"/>
      <c r="C98" s="126"/>
      <c r="D98" s="126"/>
      <c r="E98" s="126"/>
      <c r="F98" s="126"/>
      <c r="I98" s="126"/>
    </row>
    <row r="99" spans="1:9" x14ac:dyDescent="0.25">
      <c r="A99" s="190" t="s">
        <v>548</v>
      </c>
      <c r="B99" s="191" t="s">
        <v>549</v>
      </c>
      <c r="C99" s="192" t="s">
        <v>549</v>
      </c>
      <c r="D99" s="192" t="s">
        <v>550</v>
      </c>
      <c r="E99" s="192" t="s">
        <v>550</v>
      </c>
      <c r="F99" s="192" t="s">
        <v>551</v>
      </c>
      <c r="G99" s="193" t="s">
        <v>551</v>
      </c>
      <c r="I99" s="126"/>
    </row>
    <row r="100" spans="1:9" x14ac:dyDescent="0.25">
      <c r="A100" s="176" t="s">
        <v>543</v>
      </c>
      <c r="B100" s="177">
        <v>100</v>
      </c>
      <c r="C100" s="194"/>
      <c r="D100" s="194">
        <v>100</v>
      </c>
      <c r="E100" s="194">
        <v>20</v>
      </c>
      <c r="F100" s="194">
        <v>100</v>
      </c>
      <c r="G100" s="195">
        <v>20</v>
      </c>
      <c r="I100" s="126"/>
    </row>
    <row r="101" spans="1:9" x14ac:dyDescent="0.25">
      <c r="A101" s="180" t="s">
        <v>552</v>
      </c>
      <c r="B101" s="181">
        <v>0</v>
      </c>
      <c r="C101" s="75">
        <v>0</v>
      </c>
      <c r="D101" s="75">
        <v>4.5</v>
      </c>
      <c r="E101" s="114">
        <v>14</v>
      </c>
      <c r="F101" s="75">
        <v>0.66</v>
      </c>
      <c r="G101" s="182">
        <v>7.5</v>
      </c>
    </row>
    <row r="102" spans="1:9" x14ac:dyDescent="0.25">
      <c r="A102" s="180" t="s">
        <v>553</v>
      </c>
      <c r="B102" s="181">
        <v>0</v>
      </c>
      <c r="C102" s="75">
        <v>0</v>
      </c>
      <c r="D102" s="75">
        <v>2.65</v>
      </c>
      <c r="E102" s="75">
        <v>7.65</v>
      </c>
      <c r="F102" s="126">
        <v>0.42</v>
      </c>
      <c r="G102" s="182">
        <v>4.9000000000000004</v>
      </c>
    </row>
    <row r="103" spans="1:9" x14ac:dyDescent="0.25">
      <c r="A103" s="180" t="s">
        <v>554</v>
      </c>
      <c r="B103" s="181">
        <v>0</v>
      </c>
      <c r="C103" s="75">
        <v>0</v>
      </c>
      <c r="D103" s="126">
        <v>-11</v>
      </c>
      <c r="E103" s="75">
        <v>19</v>
      </c>
      <c r="F103" s="126">
        <v>-2.9</v>
      </c>
      <c r="G103" s="182">
        <v>-87</v>
      </c>
    </row>
    <row r="104" spans="1:9" x14ac:dyDescent="0.25">
      <c r="A104" s="180" t="s">
        <v>555</v>
      </c>
      <c r="B104" s="181">
        <v>0</v>
      </c>
      <c r="C104" s="126">
        <v>0</v>
      </c>
      <c r="D104" s="196">
        <v>900</v>
      </c>
      <c r="E104" s="196">
        <v>3200</v>
      </c>
      <c r="F104" s="196">
        <v>130</v>
      </c>
      <c r="G104" s="197">
        <v>920</v>
      </c>
    </row>
    <row r="105" spans="1:9" x14ac:dyDescent="0.25">
      <c r="A105" s="183" t="s">
        <v>556</v>
      </c>
      <c r="B105" s="184">
        <v>0</v>
      </c>
      <c r="C105" s="186">
        <v>0</v>
      </c>
      <c r="D105" s="186">
        <v>-69</v>
      </c>
      <c r="E105" s="186">
        <v>-240</v>
      </c>
      <c r="F105" s="186">
        <v>-10</v>
      </c>
      <c r="G105" s="187">
        <v>-71</v>
      </c>
    </row>
    <row r="107" spans="1:9" x14ac:dyDescent="0.25">
      <c r="A107" s="76" t="s">
        <v>557</v>
      </c>
    </row>
    <row r="108" spans="1:9" x14ac:dyDescent="0.25">
      <c r="A108" s="171" t="s">
        <v>558</v>
      </c>
      <c r="B108" s="198">
        <v>0.85</v>
      </c>
    </row>
    <row r="109" spans="1:9" x14ac:dyDescent="0.25">
      <c r="A109" s="180" t="s">
        <v>559</v>
      </c>
      <c r="B109" s="199">
        <v>0.42857142857142855</v>
      </c>
      <c r="F109" s="126"/>
    </row>
    <row r="110" spans="1:9" x14ac:dyDescent="0.25">
      <c r="A110" s="180" t="s">
        <v>560</v>
      </c>
      <c r="B110" s="199">
        <v>0.75</v>
      </c>
    </row>
    <row r="111" spans="1:9" x14ac:dyDescent="0.25">
      <c r="A111" s="180" t="s">
        <v>561</v>
      </c>
      <c r="B111" s="199">
        <v>0.27272727272727271</v>
      </c>
    </row>
    <row r="112" spans="1:9" x14ac:dyDescent="0.25">
      <c r="A112" s="183" t="s">
        <v>562</v>
      </c>
      <c r="B112" s="200">
        <v>0.5</v>
      </c>
    </row>
    <row r="114" spans="1:24" x14ac:dyDescent="0.25">
      <c r="A114" s="201" t="s">
        <v>563</v>
      </c>
      <c r="B114" s="126"/>
      <c r="C114" s="126"/>
      <c r="D114" s="126"/>
    </row>
    <row r="115" spans="1:24" x14ac:dyDescent="0.25">
      <c r="A115" s="126"/>
    </row>
    <row r="116" spans="1:24" x14ac:dyDescent="0.25">
      <c r="B116" s="202">
        <v>25.5</v>
      </c>
      <c r="F116" s="203">
        <v>200</v>
      </c>
      <c r="J116" s="203">
        <v>120</v>
      </c>
      <c r="N116" s="203">
        <v>11</v>
      </c>
      <c r="R116" s="204">
        <v>27000</v>
      </c>
      <c r="V116" s="204">
        <v>1000</v>
      </c>
    </row>
    <row r="117" spans="1:24" x14ac:dyDescent="0.25">
      <c r="B117" s="205">
        <v>25.5</v>
      </c>
      <c r="F117" s="206">
        <v>200</v>
      </c>
      <c r="J117" s="206">
        <v>120</v>
      </c>
      <c r="N117" s="206">
        <v>11</v>
      </c>
      <c r="R117" s="207">
        <v>27000</v>
      </c>
      <c r="V117" s="207">
        <v>1000</v>
      </c>
    </row>
    <row r="118" spans="1:24" ht="64.5" x14ac:dyDescent="0.25">
      <c r="B118" s="208" t="s">
        <v>564</v>
      </c>
      <c r="C118" s="209" t="s">
        <v>565</v>
      </c>
      <c r="D118" s="210" t="s">
        <v>566</v>
      </c>
      <c r="F118" s="208" t="s">
        <v>564</v>
      </c>
      <c r="G118" s="209" t="s">
        <v>567</v>
      </c>
      <c r="H118" s="210" t="s">
        <v>566</v>
      </c>
      <c r="J118" s="208" t="s">
        <v>564</v>
      </c>
      <c r="K118" s="211" t="s">
        <v>568</v>
      </c>
      <c r="L118" s="210" t="s">
        <v>566</v>
      </c>
      <c r="N118" s="208" t="s">
        <v>564</v>
      </c>
      <c r="O118" s="211" t="s">
        <v>569</v>
      </c>
      <c r="P118" s="210" t="s">
        <v>566</v>
      </c>
      <c r="R118" s="208" t="s">
        <v>564</v>
      </c>
      <c r="S118" s="211" t="s">
        <v>570</v>
      </c>
      <c r="T118" s="210" t="s">
        <v>566</v>
      </c>
      <c r="V118" s="208" t="s">
        <v>564</v>
      </c>
      <c r="W118" s="211" t="s">
        <v>571</v>
      </c>
      <c r="X118" s="210" t="s">
        <v>566</v>
      </c>
    </row>
    <row r="119" spans="1:24" s="126" customFormat="1" x14ac:dyDescent="0.25">
      <c r="B119" s="212">
        <v>1990</v>
      </c>
      <c r="C119" s="213">
        <v>500</v>
      </c>
      <c r="D119" s="214">
        <v>19.607843137254903</v>
      </c>
      <c r="F119" s="212">
        <v>1990</v>
      </c>
      <c r="G119" s="213">
        <v>600</v>
      </c>
      <c r="H119" s="214">
        <v>3</v>
      </c>
      <c r="J119" s="212">
        <v>1990</v>
      </c>
      <c r="K119" s="213">
        <v>350</v>
      </c>
      <c r="L119" s="214">
        <v>2.9166666666666665</v>
      </c>
      <c r="N119" s="212">
        <v>1990</v>
      </c>
      <c r="O119" s="213">
        <v>2283</v>
      </c>
      <c r="P119" s="214">
        <v>14.006134969325153</v>
      </c>
      <c r="R119" s="212">
        <v>1990</v>
      </c>
      <c r="S119" s="213">
        <v>27000</v>
      </c>
      <c r="T119" s="214">
        <v>1</v>
      </c>
      <c r="V119" s="212">
        <v>1990</v>
      </c>
      <c r="W119" s="213">
        <v>2000</v>
      </c>
      <c r="X119" s="214">
        <v>1</v>
      </c>
    </row>
    <row r="120" spans="1:24" s="126" customFormat="1" x14ac:dyDescent="0.25">
      <c r="B120" s="215">
        <v>1995</v>
      </c>
      <c r="C120" s="216">
        <v>340</v>
      </c>
      <c r="D120" s="217">
        <v>13.333333333333334</v>
      </c>
      <c r="F120" s="215">
        <v>1995</v>
      </c>
      <c r="G120" s="216">
        <v>350</v>
      </c>
      <c r="H120" s="217">
        <v>1.75</v>
      </c>
      <c r="J120" s="215">
        <v>1995</v>
      </c>
      <c r="K120" s="216">
        <v>200</v>
      </c>
      <c r="L120" s="217">
        <v>1.6666666666666667</v>
      </c>
      <c r="N120" s="215">
        <v>1995</v>
      </c>
      <c r="O120" s="216">
        <v>2283</v>
      </c>
      <c r="P120" s="217">
        <v>14.006134969325153</v>
      </c>
      <c r="R120" s="215">
        <v>1995</v>
      </c>
      <c r="S120" s="216">
        <v>27000</v>
      </c>
      <c r="T120" s="217">
        <v>1</v>
      </c>
      <c r="V120" s="215">
        <v>1995</v>
      </c>
      <c r="W120" s="216">
        <v>2000</v>
      </c>
      <c r="X120" s="217">
        <v>1</v>
      </c>
    </row>
    <row r="121" spans="1:24" s="126" customFormat="1" x14ac:dyDescent="0.25">
      <c r="B121" s="215">
        <v>2000</v>
      </c>
      <c r="C121" s="216">
        <v>200</v>
      </c>
      <c r="D121" s="217">
        <v>7.8431372549019605</v>
      </c>
      <c r="F121" s="215">
        <v>2000</v>
      </c>
      <c r="G121" s="216">
        <v>200</v>
      </c>
      <c r="H121" s="217">
        <v>1</v>
      </c>
      <c r="J121" s="215">
        <v>2000</v>
      </c>
      <c r="K121" s="216">
        <v>120</v>
      </c>
      <c r="L121" s="217">
        <v>1</v>
      </c>
      <c r="N121" s="215">
        <v>2000</v>
      </c>
      <c r="O121" s="216">
        <v>2283</v>
      </c>
      <c r="P121" s="217">
        <v>14.006134969325153</v>
      </c>
      <c r="R121" s="215">
        <v>2000</v>
      </c>
      <c r="S121" s="216">
        <v>27000</v>
      </c>
      <c r="T121" s="217">
        <v>1</v>
      </c>
      <c r="V121" s="215">
        <v>2000</v>
      </c>
      <c r="W121" s="216">
        <v>2000</v>
      </c>
      <c r="X121" s="217">
        <v>1</v>
      </c>
    </row>
    <row r="122" spans="1:24" s="126" customFormat="1" x14ac:dyDescent="0.25">
      <c r="B122" s="215">
        <v>2005</v>
      </c>
      <c r="C122" s="216">
        <v>25.5</v>
      </c>
      <c r="D122" s="217">
        <v>1</v>
      </c>
      <c r="F122" s="215">
        <v>2005</v>
      </c>
      <c r="G122" s="216">
        <v>200</v>
      </c>
      <c r="H122" s="217">
        <v>1</v>
      </c>
      <c r="J122" s="215">
        <v>2005</v>
      </c>
      <c r="K122" s="216">
        <v>120</v>
      </c>
      <c r="L122" s="217">
        <v>1</v>
      </c>
      <c r="N122" s="215">
        <v>2005</v>
      </c>
      <c r="O122" s="216">
        <v>2283</v>
      </c>
      <c r="P122" s="217">
        <v>14.006134969325153</v>
      </c>
      <c r="R122" s="215">
        <v>2005</v>
      </c>
      <c r="S122" s="216">
        <v>27000</v>
      </c>
      <c r="T122" s="217">
        <v>1</v>
      </c>
      <c r="V122" s="215">
        <v>2005</v>
      </c>
      <c r="W122" s="216">
        <v>2000</v>
      </c>
      <c r="X122" s="217">
        <v>1</v>
      </c>
    </row>
    <row r="123" spans="1:24" s="126" customFormat="1" x14ac:dyDescent="0.25">
      <c r="B123" s="215">
        <v>2010</v>
      </c>
      <c r="C123" s="216">
        <v>25.5</v>
      </c>
      <c r="D123" s="217">
        <v>1</v>
      </c>
      <c r="F123" s="218">
        <v>2010</v>
      </c>
      <c r="G123" s="219">
        <v>200</v>
      </c>
      <c r="H123" s="220">
        <v>1</v>
      </c>
      <c r="J123" s="218">
        <v>2010</v>
      </c>
      <c r="K123" s="219">
        <v>120</v>
      </c>
      <c r="L123" s="220">
        <v>1</v>
      </c>
      <c r="N123" s="218">
        <v>2010</v>
      </c>
      <c r="O123" s="219">
        <v>163</v>
      </c>
      <c r="P123" s="220">
        <v>1</v>
      </c>
      <c r="R123" s="218">
        <v>2010</v>
      </c>
      <c r="S123" s="219">
        <v>27000</v>
      </c>
      <c r="T123" s="220">
        <v>1</v>
      </c>
      <c r="V123" s="218">
        <v>2010</v>
      </c>
      <c r="W123" s="219">
        <v>2000</v>
      </c>
      <c r="X123" s="220">
        <v>1</v>
      </c>
    </row>
    <row r="124" spans="1:24" s="126" customFormat="1" x14ac:dyDescent="0.25">
      <c r="B124" s="215">
        <v>2015</v>
      </c>
      <c r="C124" s="216">
        <v>25.5</v>
      </c>
      <c r="D124" s="217">
        <v>1</v>
      </c>
      <c r="F124" s="215">
        <v>2015</v>
      </c>
      <c r="G124" s="216">
        <v>200</v>
      </c>
      <c r="H124" s="217">
        <v>1</v>
      </c>
      <c r="J124" s="215">
        <v>2015</v>
      </c>
      <c r="K124" s="216">
        <v>120</v>
      </c>
      <c r="L124" s="217">
        <v>1</v>
      </c>
      <c r="N124" s="215">
        <v>2015</v>
      </c>
      <c r="O124" s="216">
        <v>11</v>
      </c>
      <c r="P124" s="217">
        <v>6.7484662576687116E-2</v>
      </c>
      <c r="R124" s="215">
        <v>2015</v>
      </c>
      <c r="S124" s="216">
        <v>27000</v>
      </c>
      <c r="T124" s="217">
        <v>1</v>
      </c>
      <c r="V124" s="215">
        <v>2015</v>
      </c>
      <c r="W124" s="216">
        <v>1000</v>
      </c>
      <c r="X124" s="217">
        <v>0.5</v>
      </c>
    </row>
    <row r="125" spans="1:24" s="126" customFormat="1" x14ac:dyDescent="0.25">
      <c r="B125" s="215">
        <v>2017</v>
      </c>
      <c r="C125" s="216">
        <v>10</v>
      </c>
      <c r="D125" s="217">
        <v>0.39215686274509803</v>
      </c>
      <c r="F125" s="221">
        <v>2020</v>
      </c>
      <c r="G125" s="222">
        <v>200</v>
      </c>
      <c r="H125" s="223">
        <v>1</v>
      </c>
      <c r="J125" s="221">
        <v>2020</v>
      </c>
      <c r="K125" s="222">
        <v>120</v>
      </c>
      <c r="L125" s="223">
        <v>1</v>
      </c>
      <c r="N125" s="221">
        <v>2020</v>
      </c>
      <c r="O125" s="222">
        <v>11</v>
      </c>
      <c r="P125" s="223">
        <v>6.7484662576687116E-2</v>
      </c>
      <c r="R125" s="221">
        <v>2020</v>
      </c>
      <c r="S125" s="222">
        <v>5000</v>
      </c>
      <c r="T125" s="223">
        <v>0.185</v>
      </c>
      <c r="V125" s="221">
        <v>2020</v>
      </c>
      <c r="W125" s="222">
        <v>1000</v>
      </c>
      <c r="X125" s="223">
        <v>0.5</v>
      </c>
    </row>
    <row r="126" spans="1:24" x14ac:dyDescent="0.25">
      <c r="B126" s="221">
        <v>2020</v>
      </c>
      <c r="C126" s="222">
        <v>10</v>
      </c>
      <c r="D126" s="223">
        <v>0.39215686274509803</v>
      </c>
    </row>
    <row r="128" spans="1:24" x14ac:dyDescent="0.25">
      <c r="A128" s="201" t="s">
        <v>572</v>
      </c>
    </row>
    <row r="129" spans="1:9" x14ac:dyDescent="0.25">
      <c r="A129" s="224" t="s">
        <v>573</v>
      </c>
      <c r="B129" s="225" t="s">
        <v>574</v>
      </c>
      <c r="C129" s="225" t="s">
        <v>575</v>
      </c>
      <c r="D129" s="225" t="s">
        <v>576</v>
      </c>
      <c r="E129" s="225" t="s">
        <v>577</v>
      </c>
      <c r="F129" s="226" t="s">
        <v>578</v>
      </c>
      <c r="G129" s="227"/>
      <c r="H129" s="227"/>
    </row>
    <row r="130" spans="1:9" x14ac:dyDescent="0.25">
      <c r="A130" s="228" t="s">
        <v>579</v>
      </c>
      <c r="B130" s="229">
        <v>1</v>
      </c>
      <c r="C130" s="229">
        <v>1000</v>
      </c>
      <c r="D130" s="229">
        <v>1000000</v>
      </c>
      <c r="E130" s="230">
        <v>453.59237000000002</v>
      </c>
      <c r="F130" s="231">
        <v>907184.74</v>
      </c>
      <c r="G130" s="227"/>
      <c r="H130" s="227"/>
    </row>
    <row r="131" spans="1:9" x14ac:dyDescent="0.25">
      <c r="A131" s="228" t="s">
        <v>121</v>
      </c>
      <c r="B131" s="232">
        <v>1E-3</v>
      </c>
      <c r="C131" s="229">
        <v>1</v>
      </c>
      <c r="D131" s="229">
        <v>1000</v>
      </c>
      <c r="E131" s="230">
        <v>0.45359237000000002</v>
      </c>
      <c r="F131" s="233">
        <v>907.18474000000003</v>
      </c>
      <c r="G131" s="227"/>
      <c r="H131" s="227"/>
    </row>
    <row r="132" spans="1:9" x14ac:dyDescent="0.25">
      <c r="A132" s="228" t="s">
        <v>580</v>
      </c>
      <c r="B132" s="232">
        <v>9.9999999999999995E-7</v>
      </c>
      <c r="C132" s="232">
        <v>1E-3</v>
      </c>
      <c r="D132" s="229">
        <v>1</v>
      </c>
      <c r="E132" s="232">
        <v>4.5359237000000004E-4</v>
      </c>
      <c r="F132" s="233">
        <v>0.90718474000000004</v>
      </c>
      <c r="G132" s="227"/>
      <c r="H132" s="227"/>
    </row>
    <row r="133" spans="1:9" x14ac:dyDescent="0.25">
      <c r="A133" s="228" t="s">
        <v>581</v>
      </c>
      <c r="B133" s="232">
        <v>2.2046226218487759E-3</v>
      </c>
      <c r="C133" s="230">
        <v>2.2046226218487757</v>
      </c>
      <c r="D133" s="229">
        <v>2204.6226218487759</v>
      </c>
      <c r="E133" s="229">
        <v>1</v>
      </c>
      <c r="F133" s="231">
        <v>2000</v>
      </c>
      <c r="G133" s="227"/>
      <c r="H133" s="227"/>
    </row>
    <row r="134" spans="1:9" x14ac:dyDescent="0.25">
      <c r="A134" s="234" t="s">
        <v>582</v>
      </c>
      <c r="B134" s="235">
        <v>1.102311310924388E-6</v>
      </c>
      <c r="C134" s="235">
        <v>1.1023113109243879E-3</v>
      </c>
      <c r="D134" s="236">
        <v>1.1023113109243878</v>
      </c>
      <c r="E134" s="235">
        <v>5.0000000000000001E-4</v>
      </c>
      <c r="F134" s="237">
        <v>1</v>
      </c>
      <c r="G134" s="227"/>
      <c r="H134" s="227"/>
    </row>
    <row r="135" spans="1:9" x14ac:dyDescent="0.25">
      <c r="A135" s="227"/>
      <c r="B135" s="227"/>
      <c r="C135" s="227"/>
      <c r="D135" s="227"/>
      <c r="E135" s="227"/>
      <c r="F135" s="227"/>
      <c r="G135" s="227"/>
      <c r="H135" s="227"/>
    </row>
    <row r="136" spans="1:9" x14ac:dyDescent="0.25">
      <c r="A136" s="224" t="s">
        <v>583</v>
      </c>
      <c r="B136" s="225" t="s">
        <v>584</v>
      </c>
      <c r="C136" s="225" t="s">
        <v>585</v>
      </c>
      <c r="D136" s="225" t="s">
        <v>586</v>
      </c>
      <c r="E136" s="225" t="s">
        <v>587</v>
      </c>
      <c r="F136" s="226" t="s">
        <v>588</v>
      </c>
      <c r="G136" s="227"/>
      <c r="H136" s="227"/>
    </row>
    <row r="137" spans="1:9" x14ac:dyDescent="0.25">
      <c r="A137" s="228" t="s">
        <v>589</v>
      </c>
      <c r="B137" s="238">
        <v>1</v>
      </c>
      <c r="C137" s="239">
        <v>9.9999999999999995E-7</v>
      </c>
      <c r="D137" s="240">
        <v>1E-3</v>
      </c>
      <c r="E137" s="241">
        <v>3.7854109999999998E-3</v>
      </c>
      <c r="F137" s="242">
        <v>2.8316846999999999E-2</v>
      </c>
      <c r="G137" s="227"/>
      <c r="H137" s="227"/>
    </row>
    <row r="138" spans="1:9" x14ac:dyDescent="0.25">
      <c r="A138" s="228" t="s">
        <v>590</v>
      </c>
      <c r="B138" s="229">
        <v>1000000</v>
      </c>
      <c r="C138" s="229">
        <v>1</v>
      </c>
      <c r="D138" s="229">
        <v>1000.0000000000001</v>
      </c>
      <c r="E138" s="229">
        <v>3785.4110000000001</v>
      </c>
      <c r="F138" s="231">
        <v>28316.847000000002</v>
      </c>
      <c r="G138" s="227"/>
      <c r="H138" s="227"/>
    </row>
    <row r="139" spans="1:9" x14ac:dyDescent="0.25">
      <c r="A139" s="228" t="s">
        <v>591</v>
      </c>
      <c r="B139" s="229">
        <v>1000</v>
      </c>
      <c r="C139" s="230">
        <v>1E-3</v>
      </c>
      <c r="D139" s="229">
        <v>1</v>
      </c>
      <c r="E139" s="230">
        <v>3.7854109999999999</v>
      </c>
      <c r="F139" s="233">
        <v>28.316846999999999</v>
      </c>
      <c r="G139" s="227"/>
      <c r="H139" s="227"/>
    </row>
    <row r="140" spans="1:9" x14ac:dyDescent="0.25">
      <c r="A140" s="228" t="s">
        <v>592</v>
      </c>
      <c r="B140" s="216">
        <v>264.17210707106841</v>
      </c>
      <c r="C140" s="232">
        <v>2.6417210707106839E-4</v>
      </c>
      <c r="D140" s="230">
        <v>0.26417210707106842</v>
      </c>
      <c r="E140" s="229">
        <v>1</v>
      </c>
      <c r="F140" s="233">
        <v>7.4805211375990615</v>
      </c>
      <c r="G140" s="227"/>
      <c r="H140" s="227"/>
    </row>
    <row r="141" spans="1:9" x14ac:dyDescent="0.25">
      <c r="A141" s="234" t="s">
        <v>593</v>
      </c>
      <c r="B141" s="222">
        <v>35.314666212661322</v>
      </c>
      <c r="C141" s="235">
        <v>3.5314666212661319E-5</v>
      </c>
      <c r="D141" s="236">
        <v>3.5314666212661321E-2</v>
      </c>
      <c r="E141" s="236">
        <v>0.13368052594273649</v>
      </c>
      <c r="F141" s="237">
        <v>1</v>
      </c>
      <c r="G141" s="227"/>
      <c r="H141" s="227"/>
    </row>
    <row r="142" spans="1:9" x14ac:dyDescent="0.25">
      <c r="A142" s="227"/>
      <c r="B142" s="227"/>
      <c r="C142" s="227"/>
      <c r="D142" s="227"/>
      <c r="E142" s="227"/>
      <c r="F142" s="227"/>
      <c r="G142" s="227"/>
      <c r="H142" s="227"/>
    </row>
    <row r="143" spans="1:9" x14ac:dyDescent="0.25">
      <c r="A143" s="224" t="s">
        <v>594</v>
      </c>
      <c r="B143" s="225" t="s">
        <v>595</v>
      </c>
      <c r="C143" s="225" t="s">
        <v>596</v>
      </c>
      <c r="D143" s="225" t="s">
        <v>597</v>
      </c>
      <c r="E143" s="225" t="s">
        <v>598</v>
      </c>
      <c r="F143" s="225" t="s">
        <v>599</v>
      </c>
      <c r="G143" s="225" t="s">
        <v>600</v>
      </c>
      <c r="H143" s="225" t="s">
        <v>601</v>
      </c>
      <c r="I143" s="243" t="s">
        <v>602</v>
      </c>
    </row>
    <row r="144" spans="1:9" x14ac:dyDescent="0.25">
      <c r="A144" s="228" t="s">
        <v>603</v>
      </c>
      <c r="B144" s="229">
        <v>1</v>
      </c>
      <c r="C144" s="229">
        <v>1000</v>
      </c>
      <c r="D144" s="229">
        <v>1000000</v>
      </c>
      <c r="E144" s="229">
        <v>3600</v>
      </c>
      <c r="F144" s="229">
        <v>3600000</v>
      </c>
      <c r="G144" s="229">
        <v>1055.05585</v>
      </c>
      <c r="H144" s="229">
        <v>1055055850</v>
      </c>
      <c r="I144" s="182">
        <v>2684519.5376862194</v>
      </c>
    </row>
    <row r="145" spans="1:9" x14ac:dyDescent="0.25">
      <c r="A145" s="228" t="s">
        <v>604</v>
      </c>
      <c r="B145" s="230">
        <v>1E-3</v>
      </c>
      <c r="C145" s="229">
        <v>1</v>
      </c>
      <c r="D145" s="229">
        <v>1000</v>
      </c>
      <c r="E145" s="216">
        <v>3.6</v>
      </c>
      <c r="F145" s="229">
        <v>3600</v>
      </c>
      <c r="G145" s="230">
        <v>1.05505585</v>
      </c>
      <c r="H145" s="229">
        <v>1055055.8500000001</v>
      </c>
      <c r="I145" s="182">
        <v>2684.5195376862198</v>
      </c>
    </row>
    <row r="146" spans="1:9" x14ac:dyDescent="0.25">
      <c r="A146" s="228" t="s">
        <v>605</v>
      </c>
      <c r="B146" s="232">
        <v>9.9999999999999995E-7</v>
      </c>
      <c r="C146" s="230">
        <v>1E-3</v>
      </c>
      <c r="D146" s="229">
        <v>1</v>
      </c>
      <c r="E146" s="244">
        <v>3.5999999999999999E-3</v>
      </c>
      <c r="F146" s="216">
        <v>3.6</v>
      </c>
      <c r="G146" s="232">
        <v>1.0550558499999999E-3</v>
      </c>
      <c r="H146" s="229">
        <v>1055.05585</v>
      </c>
      <c r="I146" s="182">
        <v>2.6845195376862194</v>
      </c>
    </row>
    <row r="147" spans="1:9" x14ac:dyDescent="0.25">
      <c r="A147" s="228" t="s">
        <v>606</v>
      </c>
      <c r="B147" s="232">
        <v>2.7777777777777778E-4</v>
      </c>
      <c r="C147" s="230">
        <v>0.27777777777777779</v>
      </c>
      <c r="D147" s="229">
        <v>277.77777777777777</v>
      </c>
      <c r="E147" s="229">
        <v>1</v>
      </c>
      <c r="F147" s="229">
        <v>1000</v>
      </c>
      <c r="G147" s="230">
        <v>0.29307106944444444</v>
      </c>
      <c r="H147" s="229">
        <v>293071.06944444444</v>
      </c>
      <c r="I147" s="182">
        <v>745.69987157950538</v>
      </c>
    </row>
    <row r="148" spans="1:9" x14ac:dyDescent="0.25">
      <c r="A148" s="228" t="s">
        <v>607</v>
      </c>
      <c r="B148" s="245">
        <v>2.7777777777777776E-7</v>
      </c>
      <c r="C148" s="232">
        <v>2.7777777777777778E-4</v>
      </c>
      <c r="D148" s="230">
        <v>0.27777777777777779</v>
      </c>
      <c r="E148" s="230">
        <v>1E-3</v>
      </c>
      <c r="F148" s="229">
        <v>1</v>
      </c>
      <c r="G148" s="232">
        <v>2.9307106944444444E-4</v>
      </c>
      <c r="H148" s="229">
        <v>293.07106944444445</v>
      </c>
      <c r="I148" s="182">
        <v>0.74569987157950535</v>
      </c>
    </row>
    <row r="149" spans="1:9" x14ac:dyDescent="0.25">
      <c r="A149" s="228" t="s">
        <v>608</v>
      </c>
      <c r="B149" s="232">
        <v>9.4781712266701337E-4</v>
      </c>
      <c r="C149" s="230">
        <v>0.94781712266701335</v>
      </c>
      <c r="D149" s="229">
        <v>947.81712266701334</v>
      </c>
      <c r="E149" s="230">
        <v>3.4121416416012482</v>
      </c>
      <c r="F149" s="229">
        <v>3412.141641601248</v>
      </c>
      <c r="G149" s="229">
        <v>1</v>
      </c>
      <c r="H149" s="229">
        <v>1000000</v>
      </c>
      <c r="I149" s="182">
        <v>2544.4335839531336</v>
      </c>
    </row>
    <row r="150" spans="1:9" x14ac:dyDescent="0.25">
      <c r="A150" s="228" t="s">
        <v>609</v>
      </c>
      <c r="B150" s="246">
        <v>9.4781712266701324E-10</v>
      </c>
      <c r="C150" s="232">
        <v>9.4781712266701326E-7</v>
      </c>
      <c r="D150" s="232">
        <v>9.4781712266701326E-4</v>
      </c>
      <c r="E150" s="247">
        <v>3.4121416416012478E-6</v>
      </c>
      <c r="F150" s="232">
        <v>3.4121416416012479E-3</v>
      </c>
      <c r="G150" s="232">
        <v>9.9999999999999995E-7</v>
      </c>
      <c r="H150" s="229">
        <v>1</v>
      </c>
      <c r="I150" s="182">
        <v>2.5444335839531337E-3</v>
      </c>
    </row>
    <row r="151" spans="1:9" x14ac:dyDescent="0.25">
      <c r="A151" s="248" t="s">
        <v>610</v>
      </c>
      <c r="B151" s="186">
        <v>3.72506136E-7</v>
      </c>
      <c r="C151" s="186">
        <v>3.7250613599999999E-4</v>
      </c>
      <c r="D151" s="186">
        <v>0.37250613599999999</v>
      </c>
      <c r="E151" s="186">
        <v>1.3410220896E-3</v>
      </c>
      <c r="F151" s="186">
        <v>1.3410220896</v>
      </c>
      <c r="G151" s="186">
        <v>3.9301477794769559E-4</v>
      </c>
      <c r="H151" s="186">
        <v>393.01477794769556</v>
      </c>
      <c r="I151" s="187">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46"/>
  <sheetViews>
    <sheetView workbookViewId="0">
      <selection activeCell="A10" sqref="A10"/>
    </sheetView>
  </sheetViews>
  <sheetFormatPr defaultRowHeight="15" x14ac:dyDescent="0.25"/>
  <cols>
    <col min="1" max="1" width="44.5703125" customWidth="1"/>
    <col min="2" max="4" width="13.5703125" style="19" customWidth="1"/>
    <col min="5" max="5" width="16.28515625" style="19"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59" t="s">
        <v>254</v>
      </c>
      <c r="B1" s="60" t="s">
        <v>139</v>
      </c>
      <c r="C1" s="60" t="s">
        <v>40</v>
      </c>
      <c r="D1" s="60" t="s">
        <v>45</v>
      </c>
      <c r="E1" s="61" t="s">
        <v>255</v>
      </c>
      <c r="F1" s="62" t="s">
        <v>120</v>
      </c>
      <c r="G1" s="36" t="s">
        <v>256</v>
      </c>
    </row>
    <row r="2" spans="1:7" x14ac:dyDescent="0.25">
      <c r="A2" s="58" t="s">
        <v>266</v>
      </c>
      <c r="B2" s="56"/>
      <c r="C2" s="56"/>
      <c r="D2" s="56"/>
      <c r="E2" s="56"/>
      <c r="F2" s="57"/>
    </row>
    <row r="3" spans="1:7" x14ac:dyDescent="0.25">
      <c r="A3" s="54" t="s">
        <v>267</v>
      </c>
      <c r="B3" s="37">
        <f>'Uranium, Coal, MSW, Hydrogen'!B13</f>
        <v>705.25</v>
      </c>
      <c r="C3" s="37">
        <f>'Uranium, Coal, MSW, Hydrogen'!C13</f>
        <v>6</v>
      </c>
      <c r="D3" s="37">
        <f>'Uranium, Coal, MSW, Hydrogen'!D13</f>
        <v>97</v>
      </c>
      <c r="E3" s="40">
        <f>B3+C3-D3</f>
        <v>614.25</v>
      </c>
      <c r="F3" t="s">
        <v>253</v>
      </c>
    </row>
    <row r="4" spans="1:7" x14ac:dyDescent="0.25">
      <c r="A4" s="54" t="s">
        <v>257</v>
      </c>
      <c r="B4" s="39">
        <f>'AEO Table 1'!C18</f>
        <v>28.178221000000001</v>
      </c>
      <c r="C4" s="39">
        <f>'AEO Table 1'!C30</f>
        <v>3.107542</v>
      </c>
      <c r="D4" s="39">
        <f>'AEO Table 1'!C36</f>
        <v>3.1944560000000002</v>
      </c>
      <c r="E4" s="40">
        <f t="shared" ref="E4:E5" si="0">B4+C4-D4</f>
        <v>28.091307</v>
      </c>
      <c r="F4" s="3" t="s">
        <v>258</v>
      </c>
    </row>
    <row r="5" spans="1:7" x14ac:dyDescent="0.25">
      <c r="A5" s="54" t="s">
        <v>259</v>
      </c>
      <c r="B5" s="39">
        <f>'Uranium, Coal, MSW, Hydrogen'!B3</f>
        <v>3</v>
      </c>
      <c r="C5" s="19">
        <f>'Uranium, Coal, MSW, Hydrogen'!C3</f>
        <v>40</v>
      </c>
      <c r="D5" s="19">
        <f>'Uranium, Coal, MSW, Hydrogen'!D3</f>
        <v>0</v>
      </c>
      <c r="E5" s="38">
        <f t="shared" si="0"/>
        <v>43</v>
      </c>
      <c r="F5" s="3" t="s">
        <v>252</v>
      </c>
    </row>
    <row r="6" spans="1:7" x14ac:dyDescent="0.25">
      <c r="A6" s="55" t="s">
        <v>269</v>
      </c>
      <c r="B6" s="56"/>
      <c r="C6" s="56"/>
      <c r="D6" s="56"/>
      <c r="E6" s="56"/>
      <c r="F6" s="57"/>
    </row>
    <row r="7" spans="1:7" x14ac:dyDescent="0.25">
      <c r="A7" s="55" t="s">
        <v>270</v>
      </c>
      <c r="B7" s="56"/>
      <c r="C7" s="56"/>
      <c r="D7" s="56"/>
      <c r="E7" s="56"/>
      <c r="F7" s="57"/>
    </row>
    <row r="8" spans="1:7" x14ac:dyDescent="0.25">
      <c r="A8" s="55" t="s">
        <v>271</v>
      </c>
      <c r="B8" s="56"/>
      <c r="C8" s="56"/>
      <c r="D8" s="56"/>
      <c r="E8" s="56"/>
      <c r="F8" s="57"/>
    </row>
    <row r="9" spans="1:7" x14ac:dyDescent="0.25">
      <c r="A9" s="54" t="s">
        <v>260</v>
      </c>
      <c r="B9" s="41">
        <f>'Biomass Data'!A33</f>
        <v>6892028</v>
      </c>
      <c r="C9" s="42">
        <f>'Biomass Data'!A50</f>
        <v>214221.29902704654</v>
      </c>
      <c r="D9" s="43">
        <f>'Biomass Data'!A36</f>
        <v>4827647</v>
      </c>
      <c r="E9" s="40">
        <f t="shared" ref="E9:E14" si="1">B9+C9-D9</f>
        <v>2278602.2990270462</v>
      </c>
      <c r="F9" s="3" t="s">
        <v>625</v>
      </c>
    </row>
    <row r="10" spans="1:7" x14ac:dyDescent="0.25">
      <c r="A10" s="54" t="s">
        <v>261</v>
      </c>
      <c r="B10" s="19">
        <f>SUM('Petroleum and Biofuel Data'!C32:D32)</f>
        <v>3634459</v>
      </c>
      <c r="C10" s="19">
        <f>'Petroleum and Biofuel Data'!E32</f>
        <v>11784</v>
      </c>
      <c r="D10" s="19">
        <f>'Petroleum and Biofuel Data'!J32</f>
        <v>273483</v>
      </c>
      <c r="E10" s="38">
        <f t="shared" si="1"/>
        <v>3372760</v>
      </c>
      <c r="F10" s="3" t="s">
        <v>262</v>
      </c>
    </row>
    <row r="11" spans="1:7" x14ac:dyDescent="0.25">
      <c r="A11" s="54" t="s">
        <v>272</v>
      </c>
      <c r="B11" s="19">
        <f>'Petroleum and Biofuel Data'!D38</f>
        <v>1833879</v>
      </c>
      <c r="C11" s="19">
        <f>'Petroleum and Biofuel Data'!E38</f>
        <v>54975</v>
      </c>
      <c r="D11" s="19">
        <f>'Petroleum and Biofuel Data'!J38</f>
        <v>504155</v>
      </c>
      <c r="E11" s="38">
        <f t="shared" si="1"/>
        <v>1384699</v>
      </c>
      <c r="F11" s="3" t="s">
        <v>262</v>
      </c>
    </row>
    <row r="12" spans="1:7" x14ac:dyDescent="0.25">
      <c r="A12" s="54" t="s">
        <v>273</v>
      </c>
      <c r="B12" s="38">
        <f>'Petroleum and Biofuel Data'!C23</f>
        <v>379435</v>
      </c>
      <c r="C12" s="19">
        <f>'Petroleum and Biofuel Data'!E23</f>
        <v>1824</v>
      </c>
      <c r="D12" s="19">
        <f>'Petroleum and Biofuel Data'!J23</f>
        <v>33092</v>
      </c>
      <c r="E12" s="38">
        <f t="shared" si="1"/>
        <v>348167</v>
      </c>
      <c r="F12" s="3" t="s">
        <v>262</v>
      </c>
    </row>
    <row r="13" spans="1:7" x14ac:dyDescent="0.25">
      <c r="A13" s="54" t="s">
        <v>274</v>
      </c>
      <c r="B13" s="38">
        <f>'Petroleum and Biofuel Data'!C24</f>
        <v>37993</v>
      </c>
      <c r="C13" s="19">
        <f>'Petroleum and Biofuel Data'!E24</f>
        <v>13883</v>
      </c>
      <c r="D13" s="19">
        <f>'Petroleum and Biofuel Data'!J24</f>
        <v>2228</v>
      </c>
      <c r="E13" s="38">
        <f t="shared" si="1"/>
        <v>49648</v>
      </c>
      <c r="F13" s="3" t="s">
        <v>262</v>
      </c>
    </row>
    <row r="14" spans="1:7" x14ac:dyDescent="0.25">
      <c r="A14" s="54" t="s">
        <v>263</v>
      </c>
      <c r="B14" s="38">
        <f>SUM('Petroleum and Biofuel Data'!D36:D37)</f>
        <v>623914</v>
      </c>
      <c r="C14" s="19">
        <f>SUM('Petroleum and Biofuel Data'!E36:E37)</f>
        <v>59702</v>
      </c>
      <c r="D14" s="19">
        <f>SUM('Petroleum and Biofuel Data'!J36:J37)</f>
        <v>69428</v>
      </c>
      <c r="E14" s="38">
        <f t="shared" si="1"/>
        <v>614188</v>
      </c>
      <c r="F14" s="3" t="s">
        <v>262</v>
      </c>
    </row>
    <row r="15" spans="1:7" x14ac:dyDescent="0.25">
      <c r="A15" s="55" t="s">
        <v>315</v>
      </c>
      <c r="B15" s="56"/>
      <c r="C15" s="56"/>
      <c r="D15" s="56"/>
      <c r="E15" s="56"/>
      <c r="F15" s="57"/>
    </row>
    <row r="16" spans="1:7" x14ac:dyDescent="0.25">
      <c r="A16" s="55" t="s">
        <v>276</v>
      </c>
      <c r="B16" s="56"/>
      <c r="C16" s="56"/>
      <c r="D16" s="56"/>
      <c r="E16" s="56"/>
      <c r="F16" s="57"/>
    </row>
    <row r="17" spans="1:10" x14ac:dyDescent="0.25">
      <c r="A17" s="54" t="s">
        <v>277</v>
      </c>
      <c r="B17" s="40">
        <f>'Uranium, Coal, MSW, Hydrogen'!B14</f>
        <v>69.75</v>
      </c>
      <c r="C17" s="19">
        <f>'Uranium, Coal, MSW, Hydrogen'!C14</f>
        <v>0</v>
      </c>
      <c r="D17" s="19">
        <f>'Uranium, Coal, MSW, Hydrogen'!D14</f>
        <v>0</v>
      </c>
      <c r="E17" s="40">
        <f t="shared" ref="E17:E22" si="2">B17+C17-D17</f>
        <v>69.75</v>
      </c>
      <c r="F17" t="s">
        <v>253</v>
      </c>
    </row>
    <row r="18" spans="1:10" x14ac:dyDescent="0.25">
      <c r="A18" s="54" t="s">
        <v>264</v>
      </c>
      <c r="B18" s="38">
        <f>'Petroleum and Biofuel Data'!B5</f>
        <v>3413376</v>
      </c>
      <c r="C18" s="19">
        <f>'Petroleum and Biofuel Data'!E5</f>
        <v>2908670</v>
      </c>
      <c r="D18" s="19">
        <f>'Petroleum and Biofuel Data'!J5</f>
        <v>422518</v>
      </c>
      <c r="E18" s="38">
        <f t="shared" si="2"/>
        <v>5899528</v>
      </c>
      <c r="F18" s="3" t="s">
        <v>262</v>
      </c>
    </row>
    <row r="19" spans="1:10" x14ac:dyDescent="0.25">
      <c r="A19" s="54" t="s">
        <v>278</v>
      </c>
      <c r="B19" s="38">
        <f>'Petroleum and Biofuel Data'!D42</f>
        <v>155851</v>
      </c>
      <c r="C19" s="19">
        <f>'Petroleum and Biofuel Data'!E42</f>
        <v>69015</v>
      </c>
      <c r="D19" s="19">
        <f>'Petroleum and Biofuel Data'!J42</f>
        <v>112240</v>
      </c>
      <c r="E19" s="38">
        <f t="shared" si="2"/>
        <v>112626</v>
      </c>
      <c r="F19" s="3" t="s">
        <v>262</v>
      </c>
    </row>
    <row r="20" spans="1:10" x14ac:dyDescent="0.25">
      <c r="A20" s="54" t="s">
        <v>265</v>
      </c>
      <c r="B20" s="38">
        <f>SUM('Petroleum and Biofuel Data'!B9:D11)</f>
        <v>820120</v>
      </c>
      <c r="C20" s="19">
        <f>SUM('Petroleum and Biofuel Data'!E9:E11)</f>
        <v>57845</v>
      </c>
      <c r="D20" s="19">
        <f>SUM('Petroleum and Biofuel Data'!J9:J11)</f>
        <v>384433</v>
      </c>
      <c r="E20" s="38">
        <f t="shared" si="2"/>
        <v>493532</v>
      </c>
      <c r="F20" s="3" t="s">
        <v>262</v>
      </c>
    </row>
    <row r="21" spans="1:10" x14ac:dyDescent="0.25">
      <c r="A21" s="54" t="s">
        <v>279</v>
      </c>
      <c r="B21" s="19">
        <f>'Uranium, Coal, MSW, Hydrogen'!A18</f>
        <v>262.39999999999998</v>
      </c>
      <c r="C21" s="19">
        <v>0</v>
      </c>
      <c r="D21" s="19">
        <v>0</v>
      </c>
      <c r="E21" s="38">
        <f t="shared" si="2"/>
        <v>262.39999999999998</v>
      </c>
      <c r="F21" s="3" t="s">
        <v>253</v>
      </c>
      <c r="I21" s="256"/>
    </row>
    <row r="22" spans="1:10" x14ac:dyDescent="0.25">
      <c r="A22" s="54" t="s">
        <v>280</v>
      </c>
      <c r="B22" s="19">
        <f>'Uranium, Coal, MSW, Hydrogen'!A35</f>
        <v>10</v>
      </c>
      <c r="C22" s="19">
        <v>0</v>
      </c>
      <c r="D22" s="19">
        <v>0</v>
      </c>
      <c r="E22" s="38">
        <f t="shared" si="2"/>
        <v>10</v>
      </c>
      <c r="F22" s="3" t="s">
        <v>306</v>
      </c>
    </row>
    <row r="24" spans="1:10" x14ac:dyDescent="0.25">
      <c r="A24" s="249" t="s">
        <v>611</v>
      </c>
      <c r="B24" s="250"/>
      <c r="C24" s="250"/>
      <c r="D24" s="250"/>
      <c r="E24" s="250"/>
      <c r="F24" s="251"/>
    </row>
    <row r="25" spans="1:10" x14ac:dyDescent="0.25">
      <c r="A25" s="59" t="s">
        <v>254</v>
      </c>
      <c r="B25" s="60" t="s">
        <v>139</v>
      </c>
      <c r="C25" s="60" t="s">
        <v>40</v>
      </c>
      <c r="D25" s="60" t="s">
        <v>45</v>
      </c>
      <c r="E25" s="61" t="s">
        <v>255</v>
      </c>
      <c r="F25" s="62" t="s">
        <v>120</v>
      </c>
      <c r="H25" s="257" t="s">
        <v>627</v>
      </c>
      <c r="I25" s="7"/>
      <c r="J25" s="7"/>
    </row>
    <row r="26" spans="1:10" x14ac:dyDescent="0.25">
      <c r="A26" s="58" t="s">
        <v>266</v>
      </c>
      <c r="B26" s="56"/>
      <c r="C26" s="56"/>
      <c r="D26" s="56"/>
      <c r="E26" s="56"/>
      <c r="F26" s="57"/>
    </row>
    <row r="27" spans="1:10" x14ac:dyDescent="0.25">
      <c r="A27" s="54" t="s">
        <v>267</v>
      </c>
      <c r="B27" s="252">
        <f>B3*$H27</f>
        <v>1.370828065425E+16</v>
      </c>
      <c r="C27" s="252">
        <f t="shared" ref="C27:E27" si="3">C3*$H27</f>
        <v>116624862000000</v>
      </c>
      <c r="D27" s="252">
        <f>D3*$H27</f>
        <v>1885435269000000</v>
      </c>
      <c r="E27" s="252">
        <f t="shared" si="3"/>
        <v>1.193947024725E+16</v>
      </c>
      <c r="F27" t="s">
        <v>608</v>
      </c>
      <c r="H27">
        <f>'AEO Table 73'!$C66*10^12</f>
        <v>19437477000000</v>
      </c>
      <c r="I27" t="s">
        <v>626</v>
      </c>
      <c r="J27" t="s">
        <v>253</v>
      </c>
    </row>
    <row r="28" spans="1:10" x14ac:dyDescent="0.25">
      <c r="A28" s="54" t="s">
        <v>257</v>
      </c>
      <c r="B28" s="252">
        <f t="shared" ref="B28:E29" si="4">B4*$H28</f>
        <v>2.8178221E+16</v>
      </c>
      <c r="C28" s="252">
        <f t="shared" si="4"/>
        <v>3107542000000000</v>
      </c>
      <c r="D28" s="252">
        <f t="shared" si="4"/>
        <v>3194456000000000</v>
      </c>
      <c r="E28" s="252">
        <f t="shared" si="4"/>
        <v>2.8091307E+16</v>
      </c>
      <c r="F28" t="s">
        <v>608</v>
      </c>
      <c r="H28">
        <f>10^15</f>
        <v>1000000000000000</v>
      </c>
      <c r="I28" t="s">
        <v>626</v>
      </c>
      <c r="J28" s="3" t="s">
        <v>628</v>
      </c>
    </row>
    <row r="29" spans="1:10" x14ac:dyDescent="0.25">
      <c r="A29" s="54" t="s">
        <v>259</v>
      </c>
      <c r="B29" s="252">
        <f t="shared" si="4"/>
        <v>540000000000000</v>
      </c>
      <c r="C29" s="252">
        <f t="shared" si="4"/>
        <v>7200000000000000</v>
      </c>
      <c r="D29" s="252">
        <f t="shared" si="4"/>
        <v>0</v>
      </c>
      <c r="E29" s="252">
        <f t="shared" si="4"/>
        <v>7740000000000000</v>
      </c>
      <c r="F29" t="s">
        <v>608</v>
      </c>
      <c r="H29">
        <f>10^6*1.8*10^8</f>
        <v>180000000000000</v>
      </c>
      <c r="I29" t="s">
        <v>626</v>
      </c>
      <c r="J29" s="3" t="s">
        <v>252</v>
      </c>
    </row>
    <row r="30" spans="1:10" x14ac:dyDescent="0.25">
      <c r="A30" s="55" t="s">
        <v>269</v>
      </c>
      <c r="B30" s="253"/>
      <c r="C30" s="253"/>
      <c r="D30" s="253"/>
      <c r="E30" s="253"/>
      <c r="F30" s="57"/>
    </row>
    <row r="31" spans="1:10" x14ac:dyDescent="0.25">
      <c r="A31" s="55" t="s">
        <v>270</v>
      </c>
      <c r="B31" s="253"/>
      <c r="C31" s="253"/>
      <c r="D31" s="253"/>
      <c r="E31" s="253"/>
      <c r="F31" s="57"/>
    </row>
    <row r="32" spans="1:10" x14ac:dyDescent="0.25">
      <c r="A32" s="55" t="s">
        <v>271</v>
      </c>
      <c r="B32" s="253"/>
      <c r="C32" s="253"/>
      <c r="D32" s="253"/>
      <c r="E32" s="253"/>
      <c r="F32" s="57"/>
    </row>
    <row r="33" spans="1:10" x14ac:dyDescent="0.25">
      <c r="A33" s="54" t="s">
        <v>260</v>
      </c>
      <c r="B33" s="252">
        <f>B9*$H33</f>
        <v>123408653368000</v>
      </c>
      <c r="C33" s="252">
        <f t="shared" ref="C33:E33" si="5">C9*$H33</f>
        <v>3835846580378.2954</v>
      </c>
      <c r="D33" s="252">
        <f t="shared" si="5"/>
        <v>86443847182000</v>
      </c>
      <c r="E33" s="252">
        <f t="shared" si="5"/>
        <v>40800652766378.289</v>
      </c>
      <c r="F33" t="s">
        <v>608</v>
      </c>
      <c r="H33" s="255">
        <f>'GREET1 Fuel_Specs'!$D$79</f>
        <v>17906000</v>
      </c>
      <c r="I33" t="s">
        <v>626</v>
      </c>
      <c r="J33" s="3" t="s">
        <v>582</v>
      </c>
    </row>
    <row r="34" spans="1:10" x14ac:dyDescent="0.25">
      <c r="A34" s="54" t="s">
        <v>261</v>
      </c>
      <c r="B34" s="252">
        <f t="shared" ref="B34:E38" si="6">B10*$H34</f>
        <v>1.8378161661137E+16</v>
      </c>
      <c r="C34" s="252">
        <f t="shared" si="6"/>
        <v>59587481112000</v>
      </c>
      <c r="D34" s="252">
        <f t="shared" si="6"/>
        <v>1382905897569000</v>
      </c>
      <c r="E34" s="252">
        <f t="shared" si="6"/>
        <v>1.705484324468E+16</v>
      </c>
      <c r="F34" t="s">
        <v>608</v>
      </c>
      <c r="H34">
        <f>'AEO Table 73'!$C32*10^9</f>
        <v>5056643000</v>
      </c>
      <c r="I34" t="s">
        <v>626</v>
      </c>
      <c r="J34" s="3" t="s">
        <v>262</v>
      </c>
    </row>
    <row r="35" spans="1:10" x14ac:dyDescent="0.25">
      <c r="A35" s="54" t="s">
        <v>272</v>
      </c>
      <c r="B35" s="252">
        <f t="shared" si="6"/>
        <v>1.0682345175E+16</v>
      </c>
      <c r="C35" s="252">
        <f t="shared" si="6"/>
        <v>320229375000000</v>
      </c>
      <c r="D35" s="252">
        <f t="shared" si="6"/>
        <v>2936702875000000</v>
      </c>
      <c r="E35" s="252">
        <f t="shared" si="6"/>
        <v>8065871675000000</v>
      </c>
      <c r="F35" t="s">
        <v>608</v>
      </c>
      <c r="H35">
        <f>'AEO Table 73'!$C19*10^9</f>
        <v>5825000000</v>
      </c>
      <c r="I35" t="s">
        <v>626</v>
      </c>
      <c r="J35" s="3" t="s">
        <v>262</v>
      </c>
    </row>
    <row r="36" spans="1:10" x14ac:dyDescent="0.25">
      <c r="A36" s="54" t="s">
        <v>273</v>
      </c>
      <c r="B36" s="252">
        <f t="shared" si="6"/>
        <v>1516685170700000</v>
      </c>
      <c r="C36" s="252">
        <f t="shared" si="6"/>
        <v>7290929280000</v>
      </c>
      <c r="D36" s="252">
        <f t="shared" si="6"/>
        <v>132276004240000</v>
      </c>
      <c r="E36" s="252">
        <f t="shared" si="6"/>
        <v>1391700095740000</v>
      </c>
      <c r="F36" t="s">
        <v>608</v>
      </c>
      <c r="H36">
        <f>'AEO Table 73'!$C29*10^9</f>
        <v>3997220000</v>
      </c>
      <c r="I36" t="s">
        <v>626</v>
      </c>
      <c r="J36" s="3" t="s">
        <v>262</v>
      </c>
    </row>
    <row r="37" spans="1:10" x14ac:dyDescent="0.25">
      <c r="A37" s="54" t="s">
        <v>274</v>
      </c>
      <c r="B37" s="252">
        <f t="shared" si="6"/>
        <v>203604487000000</v>
      </c>
      <c r="C37" s="252">
        <f t="shared" si="6"/>
        <v>74398997000000</v>
      </c>
      <c r="D37" s="252">
        <f t="shared" si="6"/>
        <v>11939852000000</v>
      </c>
      <c r="E37" s="252">
        <f t="shared" si="6"/>
        <v>266063632000000</v>
      </c>
      <c r="F37" t="s">
        <v>608</v>
      </c>
      <c r="H37">
        <f>'AEO Table 73'!$C18*10^9</f>
        <v>5359000000</v>
      </c>
      <c r="I37" t="s">
        <v>626</v>
      </c>
      <c r="J37" s="3" t="s">
        <v>262</v>
      </c>
    </row>
    <row r="38" spans="1:10" x14ac:dyDescent="0.25">
      <c r="A38" s="54" t="s">
        <v>263</v>
      </c>
      <c r="B38" s="252">
        <f t="shared" si="6"/>
        <v>3537592380000000</v>
      </c>
      <c r="C38" s="252">
        <f t="shared" si="6"/>
        <v>338510340000000</v>
      </c>
      <c r="D38" s="252">
        <f t="shared" si="6"/>
        <v>393656760000000</v>
      </c>
      <c r="E38" s="252">
        <f t="shared" si="6"/>
        <v>3482445960000000</v>
      </c>
      <c r="F38" t="s">
        <v>608</v>
      </c>
      <c r="H38">
        <f>'AEO Table 73'!$C30*10^9</f>
        <v>5670000000</v>
      </c>
      <c r="I38" t="s">
        <v>626</v>
      </c>
      <c r="J38" s="3" t="s">
        <v>262</v>
      </c>
    </row>
    <row r="39" spans="1:10" x14ac:dyDescent="0.25">
      <c r="A39" s="55" t="s">
        <v>315</v>
      </c>
      <c r="B39" s="253"/>
      <c r="C39" s="253"/>
      <c r="D39" s="253"/>
      <c r="E39" s="253"/>
      <c r="F39" s="57"/>
    </row>
    <row r="40" spans="1:10" x14ac:dyDescent="0.25">
      <c r="A40" s="55" t="s">
        <v>276</v>
      </c>
      <c r="B40" s="253"/>
      <c r="C40" s="253"/>
      <c r="D40" s="253"/>
      <c r="E40" s="253"/>
      <c r="F40" s="57"/>
    </row>
    <row r="41" spans="1:10" x14ac:dyDescent="0.25">
      <c r="A41" s="54" t="s">
        <v>277</v>
      </c>
      <c r="B41" s="252">
        <f t="shared" ref="B41:E42" si="7">B17*$H41</f>
        <v>906213062527442.13</v>
      </c>
      <c r="C41" s="252">
        <f t="shared" si="7"/>
        <v>0</v>
      </c>
      <c r="D41" s="252">
        <f t="shared" si="7"/>
        <v>0</v>
      </c>
      <c r="E41" s="252">
        <f t="shared" si="7"/>
        <v>906213062527442.13</v>
      </c>
      <c r="F41" t="s">
        <v>608</v>
      </c>
      <c r="H41">
        <f>'GREET1 Fuel_Specs'!$D$68*10^6</f>
        <v>12992301971719.6</v>
      </c>
      <c r="I41" t="s">
        <v>626</v>
      </c>
      <c r="J41" t="s">
        <v>253</v>
      </c>
    </row>
    <row r="42" spans="1:10" x14ac:dyDescent="0.25">
      <c r="A42" s="54" t="s">
        <v>264</v>
      </c>
      <c r="B42" s="252">
        <f t="shared" si="7"/>
        <v>1.9534750848E+16</v>
      </c>
      <c r="C42" s="252">
        <f t="shared" si="7"/>
        <v>1.664631841E+16</v>
      </c>
      <c r="D42" s="252">
        <f t="shared" si="7"/>
        <v>2418070514000000</v>
      </c>
      <c r="E42" s="252">
        <f t="shared" si="7"/>
        <v>3.3762998744E+16</v>
      </c>
      <c r="F42" t="s">
        <v>608</v>
      </c>
      <c r="H42">
        <f>'AEO Table 73'!$C48*10^9</f>
        <v>5723000000</v>
      </c>
      <c r="I42" t="s">
        <v>626</v>
      </c>
      <c r="J42" s="3" t="s">
        <v>262</v>
      </c>
    </row>
    <row r="43" spans="1:10" x14ac:dyDescent="0.25">
      <c r="A43" s="54" t="s">
        <v>278</v>
      </c>
      <c r="B43" s="252">
        <f t="shared" ref="B43:E43" si="8">B19*$H43</f>
        <v>979835237000000</v>
      </c>
      <c r="C43" s="252">
        <f t="shared" si="8"/>
        <v>433897305000000</v>
      </c>
      <c r="D43" s="252">
        <f t="shared" si="8"/>
        <v>705652880000000</v>
      </c>
      <c r="E43" s="252">
        <f t="shared" si="8"/>
        <v>708079662000000</v>
      </c>
      <c r="F43" t="s">
        <v>608</v>
      </c>
      <c r="H43">
        <f>'AEO Table 73'!$C41*10^9</f>
        <v>6287000000</v>
      </c>
      <c r="I43" t="s">
        <v>626</v>
      </c>
      <c r="J43" s="3" t="s">
        <v>262</v>
      </c>
    </row>
    <row r="44" spans="1:10" x14ac:dyDescent="0.25">
      <c r="A44" s="54" t="s">
        <v>265</v>
      </c>
      <c r="B44" s="252">
        <f t="shared" ref="B44:E44" si="9">B20*$H44</f>
        <v>3148621106400000</v>
      </c>
      <c r="C44" s="252">
        <f t="shared" si="9"/>
        <v>222079680900000</v>
      </c>
      <c r="D44" s="252">
        <f t="shared" si="9"/>
        <v>1475922862260000</v>
      </c>
      <c r="E44" s="252">
        <f t="shared" si="9"/>
        <v>1894777925040000</v>
      </c>
      <c r="F44" t="s">
        <v>608</v>
      </c>
      <c r="H44">
        <f>'GREET1 Fuel_Specs'!$D$35*10^3*42</f>
        <v>3839220000</v>
      </c>
      <c r="I44" t="s">
        <v>626</v>
      </c>
      <c r="J44" s="3" t="s">
        <v>262</v>
      </c>
    </row>
    <row r="45" spans="1:10" x14ac:dyDescent="0.25">
      <c r="A45" s="54" t="s">
        <v>279</v>
      </c>
      <c r="B45" s="252">
        <f t="shared" ref="B45:E45" si="10">B21*$H45</f>
        <v>3564295858911020.5</v>
      </c>
      <c r="C45" s="252">
        <f t="shared" si="10"/>
        <v>0</v>
      </c>
      <c r="D45" s="252">
        <f t="shared" si="10"/>
        <v>0</v>
      </c>
      <c r="E45" s="252">
        <f t="shared" si="10"/>
        <v>3564295858911020.5</v>
      </c>
      <c r="F45" t="s">
        <v>608</v>
      </c>
      <c r="H45">
        <f>'GREET1 Fuel_Specs'!$D$87*10^6</f>
        <v>13583444584264.561</v>
      </c>
      <c r="I45" t="s">
        <v>626</v>
      </c>
      <c r="J45" t="s">
        <v>253</v>
      </c>
    </row>
    <row r="46" spans="1:10" x14ac:dyDescent="0.25">
      <c r="A46" s="54" t="s">
        <v>280</v>
      </c>
      <c r="B46" s="252">
        <f t="shared" ref="B46:E46" si="11">B22*$H46</f>
        <v>8746500000000000</v>
      </c>
      <c r="C46" s="252">
        <f t="shared" si="11"/>
        <v>0</v>
      </c>
      <c r="D46" s="252">
        <f t="shared" si="11"/>
        <v>0</v>
      </c>
      <c r="E46" s="252">
        <f t="shared" si="11"/>
        <v>8746500000000000</v>
      </c>
      <c r="F46" t="s">
        <v>608</v>
      </c>
      <c r="H46">
        <f>'GREET1 Fuel_Specs'!$D$61*'GREET1 Fuel_Specs'!$E$61*10^12</f>
        <v>874650000000000</v>
      </c>
      <c r="I46" t="s">
        <v>626</v>
      </c>
      <c r="J46" s="3" t="s">
        <v>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workbookViewId="0"/>
  </sheetViews>
  <sheetFormatPr defaultRowHeight="15" x14ac:dyDescent="0.25"/>
  <cols>
    <col min="1" max="1" width="38.85546875" customWidth="1"/>
    <col min="2" max="2" width="9.140625" customWidth="1"/>
  </cols>
  <sheetData>
    <row r="1" spans="1:35" x14ac:dyDescent="0.25">
      <c r="A1" s="258" t="s">
        <v>644</v>
      </c>
      <c r="B1" s="258"/>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row>
    <row r="2" spans="1:35" s="1" customFormat="1" x14ac:dyDescent="0.25">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x14ac:dyDescent="0.25">
      <c r="A3" s="58" t="s">
        <v>266</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row>
    <row r="4" spans="1:35" x14ac:dyDescent="0.25">
      <c r="A4" s="54" t="s">
        <v>267</v>
      </c>
      <c r="B4">
        <f>'AEO Table 1'!C$19/'AEO Table 1'!$C$19</f>
        <v>1</v>
      </c>
      <c r="C4">
        <f>'AEO Table 1'!D$19/'AEO Table 1'!$C$19</f>
        <v>0.98689435560822858</v>
      </c>
      <c r="D4">
        <f>'AEO Table 1'!E$19/'AEO Table 1'!$C$19</f>
        <v>0.94795628625904171</v>
      </c>
      <c r="E4">
        <f>'AEO Table 1'!F$19/'AEO Table 1'!$C$19</f>
        <v>0.89933391915508842</v>
      </c>
      <c r="F4">
        <f>'AEO Table 1'!G$19/'AEO Table 1'!$C$19</f>
        <v>0.85374919214710387</v>
      </c>
      <c r="G4">
        <f>'AEO Table 1'!H$19/'AEO Table 1'!$C$19</f>
        <v>0.85110909492048259</v>
      </c>
      <c r="H4">
        <f>'AEO Table 1'!I$19/'AEO Table 1'!$C$19</f>
        <v>0.84887993664471051</v>
      </c>
      <c r="I4">
        <f>'AEO Table 1'!J$19/'AEO Table 1'!$C$19</f>
        <v>0.8585903976384659</v>
      </c>
      <c r="J4">
        <f>'AEO Table 1'!K$19/'AEO Table 1'!$C$19</f>
        <v>0.85338366151007672</v>
      </c>
      <c r="K4">
        <f>'AEO Table 1'!L$19/'AEO Table 1'!$C$19</f>
        <v>0.84821025835443797</v>
      </c>
      <c r="L4">
        <f>'AEO Table 1'!M$19/'AEO Table 1'!$C$19</f>
        <v>0.83860149437377152</v>
      </c>
      <c r="M4">
        <f>'AEO Table 1'!N$19/'AEO Table 1'!$C$19</f>
        <v>0.82228167091525806</v>
      </c>
      <c r="N4">
        <f>'AEO Table 1'!O$19/'AEO Table 1'!$C$19</f>
        <v>0.83961179791011065</v>
      </c>
      <c r="O4">
        <f>'AEO Table 1'!P$19/'AEO Table 1'!$C$19</f>
        <v>0.83563775284946606</v>
      </c>
      <c r="P4">
        <f>'AEO Table 1'!Q$19/'AEO Table 1'!$C$19</f>
        <v>0.82276959016543982</v>
      </c>
      <c r="Q4">
        <f>'AEO Table 1'!R$19/'AEO Table 1'!$C$19</f>
        <v>0.8054440543158905</v>
      </c>
      <c r="R4">
        <f>'AEO Table 1'!S$19/'AEO Table 1'!$C$19</f>
        <v>0.80380382048697341</v>
      </c>
      <c r="S4">
        <f>'AEO Table 1'!T$19/'AEO Table 1'!$C$19</f>
        <v>0.78379145835655117</v>
      </c>
      <c r="T4">
        <f>'AEO Table 1'!U$19/'AEO Table 1'!$C$19</f>
        <v>0.78361152319610128</v>
      </c>
      <c r="U4">
        <f>'AEO Table 1'!V$19/'AEO Table 1'!$C$19</f>
        <v>0.78570106034073095</v>
      </c>
      <c r="V4">
        <f>'AEO Table 1'!W$19/'AEO Table 1'!$C$19</f>
        <v>0.7822365066239535</v>
      </c>
      <c r="W4">
        <f>'AEO Table 1'!X$19/'AEO Table 1'!$C$19</f>
        <v>0.78259738322327588</v>
      </c>
      <c r="X4">
        <f>'AEO Table 1'!Y$19/'AEO Table 1'!$C$19</f>
        <v>0.78194550348260394</v>
      </c>
      <c r="Y4">
        <f>'AEO Table 1'!Z$19/'AEO Table 1'!$C$19</f>
        <v>0.7799747700842482</v>
      </c>
      <c r="Z4">
        <f>'AEO Table 1'!AA$19/'AEO Table 1'!$C$19</f>
        <v>0.77769498342533661</v>
      </c>
      <c r="AA4">
        <f>'AEO Table 1'!AB$19/'AEO Table 1'!$C$19</f>
        <v>0.7737578562043228</v>
      </c>
      <c r="AB4">
        <f>'AEO Table 1'!AC$19/'AEO Table 1'!$C$19</f>
        <v>0.76827904754741017</v>
      </c>
      <c r="AC4">
        <f>'AEO Table 1'!AD$19/'AEO Table 1'!$C$19</f>
        <v>0.76838414075017558</v>
      </c>
      <c r="AD4">
        <f>'AEO Table 1'!AE$19/'AEO Table 1'!$C$19</f>
        <v>0.77360150569440389</v>
      </c>
      <c r="AE4">
        <f>'AEO Table 1'!AF$19/'AEO Table 1'!$C$19</f>
        <v>0.76504266746296834</v>
      </c>
      <c r="AF4">
        <f>'AEO Table 1'!AG$19/'AEO Table 1'!$C$19</f>
        <v>0.76016259446753154</v>
      </c>
      <c r="AG4">
        <f>'AEO Table 1'!AH$19/'AEO Table 1'!$C$19</f>
        <v>0.76157138425923954</v>
      </c>
      <c r="AH4">
        <f>'AEO Table 1'!AI$19/'AEO Table 1'!$C$19</f>
        <v>0.76176182245072577</v>
      </c>
      <c r="AI4">
        <f>'AEO Table 1'!AJ$19/'AEO Table 1'!$C$19</f>
        <v>0.76236885990918846</v>
      </c>
    </row>
    <row r="5" spans="1:35" x14ac:dyDescent="0.25">
      <c r="A5" s="54" t="s">
        <v>257</v>
      </c>
      <c r="B5">
        <f>'AEO Table 1'!C$18/'AEO Table 1'!$C$18</f>
        <v>1</v>
      </c>
      <c r="C5">
        <f>'AEO Table 1'!D$18/'AEO Table 1'!$C$18</f>
        <v>1.0844162589256432</v>
      </c>
      <c r="D5">
        <f>'AEO Table 1'!E$18/'AEO Table 1'!$C$18</f>
        <v>1.1870653580295221</v>
      </c>
      <c r="E5">
        <f>'AEO Table 1'!F$18/'AEO Table 1'!$C$18</f>
        <v>1.2347607749971157</v>
      </c>
      <c r="F5">
        <f>'AEO Table 1'!G$18/'AEO Table 1'!$C$18</f>
        <v>1.2550905538003978</v>
      </c>
      <c r="G5">
        <f>'AEO Table 1'!H$18/'AEO Table 1'!$C$18</f>
        <v>1.2737106434079</v>
      </c>
      <c r="H5">
        <f>'AEO Table 1'!I$18/'AEO Table 1'!$C$18</f>
        <v>1.2978346290917371</v>
      </c>
      <c r="I5">
        <f>'AEO Table 1'!J$18/'AEO Table 1'!$C$18</f>
        <v>1.3203706507944559</v>
      </c>
      <c r="J5">
        <f>'AEO Table 1'!K$18/'AEO Table 1'!$C$18</f>
        <v>1.3476729066749815</v>
      </c>
      <c r="K5">
        <f>'AEO Table 1'!L$18/'AEO Table 1'!$C$18</f>
        <v>1.3748598252529853</v>
      </c>
      <c r="L5">
        <f>'AEO Table 1'!M$18/'AEO Table 1'!$C$18</f>
        <v>1.39197982015969</v>
      </c>
      <c r="M5">
        <f>'AEO Table 1'!N$18/'AEO Table 1'!$C$18</f>
        <v>1.4081800266950848</v>
      </c>
      <c r="N5">
        <f>'AEO Table 1'!O$18/'AEO Table 1'!$C$18</f>
        <v>1.4135195759874266</v>
      </c>
      <c r="O5">
        <f>'AEO Table 1'!P$18/'AEO Table 1'!$C$18</f>
        <v>1.4166312344558587</v>
      </c>
      <c r="P5">
        <f>'AEO Table 1'!Q$18/'AEO Table 1'!$C$18</f>
        <v>1.4262732200162671</v>
      </c>
      <c r="Q5">
        <f>'AEO Table 1'!R$18/'AEO Table 1'!$C$18</f>
        <v>1.4382671283612971</v>
      </c>
      <c r="R5">
        <f>'AEO Table 1'!S$18/'AEO Table 1'!$C$18</f>
        <v>1.4412952471343026</v>
      </c>
      <c r="S5">
        <f>'AEO Table 1'!T$18/'AEO Table 1'!$C$18</f>
        <v>1.4499388375156825</v>
      </c>
      <c r="T5">
        <f>'AEO Table 1'!U$18/'AEO Table 1'!$C$18</f>
        <v>1.4567519716734423</v>
      </c>
      <c r="U5">
        <f>'AEO Table 1'!V$18/'AEO Table 1'!$C$18</f>
        <v>1.4656045887353926</v>
      </c>
      <c r="V5">
        <f>'AEO Table 1'!W$18/'AEO Table 1'!$C$18</f>
        <v>1.4741547736459304</v>
      </c>
      <c r="W5">
        <f>'AEO Table 1'!X$18/'AEO Table 1'!$C$18</f>
        <v>1.4821580113237098</v>
      </c>
      <c r="X5">
        <f>'AEO Table 1'!Y$18/'AEO Table 1'!$C$18</f>
        <v>1.4881663395286737</v>
      </c>
      <c r="Y5">
        <f>'AEO Table 1'!Z$18/'AEO Table 1'!$C$18</f>
        <v>1.4984194353504432</v>
      </c>
      <c r="Z5">
        <f>'AEO Table 1'!AA$18/'AEO Table 1'!$C$18</f>
        <v>1.5064796673998688</v>
      </c>
      <c r="AA5">
        <f>'AEO Table 1'!AB$18/'AEO Table 1'!$C$18</f>
        <v>1.516485941394242</v>
      </c>
      <c r="AB5">
        <f>'AEO Table 1'!AC$18/'AEO Table 1'!$C$18</f>
        <v>1.5227900654196729</v>
      </c>
      <c r="AC5">
        <f>'AEO Table 1'!AD$18/'AEO Table 1'!$C$18</f>
        <v>1.5372948136079989</v>
      </c>
      <c r="AD5">
        <f>'AEO Table 1'!AE$18/'AEO Table 1'!$C$18</f>
        <v>1.5490948843079908</v>
      </c>
      <c r="AE5">
        <f>'AEO Table 1'!AF$18/'AEO Table 1'!$C$18</f>
        <v>1.5580116643985438</v>
      </c>
      <c r="AF5">
        <f>'AEO Table 1'!AG$18/'AEO Table 1'!$C$18</f>
        <v>1.5662492319866468</v>
      </c>
      <c r="AG5">
        <f>'AEO Table 1'!AH$18/'AEO Table 1'!$C$18</f>
        <v>1.5793242589729137</v>
      </c>
      <c r="AH5">
        <f>'AEO Table 1'!AI$18/'AEO Table 1'!$C$18</f>
        <v>1.586123872049978</v>
      </c>
      <c r="AI5">
        <f>'AEO Table 1'!AJ$18/'AEO Table 1'!$C$18</f>
        <v>1.597455495859728</v>
      </c>
    </row>
    <row r="6" spans="1:35" x14ac:dyDescent="0.25">
      <c r="A6" s="54" t="s">
        <v>259</v>
      </c>
      <c r="B6">
        <f>'AEO Table 1'!C$20/'AEO Table 1'!$C$20</f>
        <v>1</v>
      </c>
      <c r="C6">
        <f>'AEO Table 1'!D$20/'AEO Table 1'!$C$20</f>
        <v>1.0045412527207138</v>
      </c>
      <c r="D6">
        <f>'AEO Table 1'!E$20/'AEO Table 1'!$C$20</f>
        <v>0.99054531134657653</v>
      </c>
      <c r="E6">
        <f>'AEO Table 1'!F$20/'AEO Table 1'!$C$20</f>
        <v>0.97537344203204923</v>
      </c>
      <c r="F6">
        <f>'AEO Table 1'!G$20/'AEO Table 1'!$C$20</f>
        <v>0.94685534875015798</v>
      </c>
      <c r="G6">
        <f>'AEO Table 1'!H$20/'AEO Table 1'!$C$20</f>
        <v>0.89883670776278701</v>
      </c>
      <c r="H6">
        <f>'AEO Table 1'!I$20/'AEO Table 1'!$C$20</f>
        <v>0.86533333079985897</v>
      </c>
      <c r="I6">
        <f>'AEO Table 1'!J$20/'AEO Table 1'!$C$20</f>
        <v>0.86746418063165209</v>
      </c>
      <c r="J6">
        <f>'AEO Table 1'!K$20/'AEO Table 1'!$C$20</f>
        <v>0.83531154133727548</v>
      </c>
      <c r="K6">
        <f>'AEO Table 1'!L$20/'AEO Table 1'!$C$20</f>
        <v>0.8240855978635212</v>
      </c>
      <c r="L6">
        <f>'AEO Table 1'!M$20/'AEO Table 1'!$C$20</f>
        <v>0.8240855978635212</v>
      </c>
      <c r="M6">
        <f>'AEO Table 1'!N$20/'AEO Table 1'!$C$20</f>
        <v>0.8240855978635212</v>
      </c>
      <c r="N6">
        <f>'AEO Table 1'!O$20/'AEO Table 1'!$C$20</f>
        <v>0.82433771814401469</v>
      </c>
      <c r="O6">
        <f>'AEO Table 1'!P$20/'AEO Table 1'!$C$20</f>
        <v>0.82482782666855414</v>
      </c>
      <c r="P6">
        <f>'AEO Table 1'!Q$20/'AEO Table 1'!$C$20</f>
        <v>0.82556245505062353</v>
      </c>
      <c r="Q6">
        <f>'AEO Table 1'!R$20/'AEO Table 1'!$C$20</f>
        <v>0.81254019911208053</v>
      </c>
      <c r="R6">
        <f>'AEO Table 1'!S$20/'AEO Table 1'!$C$20</f>
        <v>0.81376434223564542</v>
      </c>
      <c r="S6">
        <f>'AEO Table 1'!T$20/'AEO Table 1'!$C$20</f>
        <v>0.81498860411581908</v>
      </c>
      <c r="T6">
        <f>'AEO Table 1'!U$20/'AEO Table 1'!$C$20</f>
        <v>0.81621286599599263</v>
      </c>
      <c r="U6">
        <f>'AEO Table 1'!V$20/'AEO Table 1'!$C$20</f>
        <v>0.81743712787616629</v>
      </c>
      <c r="V6">
        <f>'AEO Table 1'!W$20/'AEO Table 1'!$C$20</f>
        <v>0.81866127099973118</v>
      </c>
      <c r="W6">
        <f>'AEO Table 1'!X$20/'AEO Table 1'!$C$20</f>
        <v>0.81988541412329596</v>
      </c>
      <c r="X6">
        <f>'AEO Table 1'!Y$20/'AEO Table 1'!$C$20</f>
        <v>0.82110967600346962</v>
      </c>
      <c r="Y6">
        <f>'AEO Table 1'!Z$20/'AEO Table 1'!$C$20</f>
        <v>0.8223338191270344</v>
      </c>
      <c r="Z6">
        <f>'AEO Table 1'!AA$20/'AEO Table 1'!$C$20</f>
        <v>0.82355808100720806</v>
      </c>
      <c r="AA6">
        <f>'AEO Table 1'!AB$20/'AEO Table 1'!$C$20</f>
        <v>0.82478258040059926</v>
      </c>
      <c r="AB6">
        <f>'AEO Table 1'!AC$20/'AEO Table 1'!$C$20</f>
        <v>0.82600636725433774</v>
      </c>
      <c r="AC6">
        <f>'AEO Table 1'!AD$20/'AEO Table 1'!$C$20</f>
        <v>0.8272306291345114</v>
      </c>
      <c r="AD6">
        <f>'AEO Table 1'!AE$20/'AEO Table 1'!$C$20</f>
        <v>0.8284551285279026</v>
      </c>
      <c r="AE6">
        <f>'AEO Table 1'!AF$20/'AEO Table 1'!$C$20</f>
        <v>0.82967915289485861</v>
      </c>
      <c r="AF6">
        <f>'AEO Table 1'!AG$20/'AEO Table 1'!$C$20</f>
        <v>0.83090341477503227</v>
      </c>
      <c r="AG6">
        <f>'AEO Table 1'!AH$20/'AEO Table 1'!$C$20</f>
        <v>0.83212767665520582</v>
      </c>
      <c r="AH6">
        <f>'AEO Table 1'!AI$20/'AEO Table 1'!$C$20</f>
        <v>0.83335205729198836</v>
      </c>
      <c r="AI6">
        <f>'AEO Table 1'!AJ$20/'AEO Table 1'!$C$20</f>
        <v>0.8345421172688261</v>
      </c>
    </row>
    <row r="7" spans="1:35" x14ac:dyDescent="0.25">
      <c r="A7" s="55" t="s">
        <v>269</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row>
    <row r="8" spans="1:35" x14ac:dyDescent="0.25">
      <c r="A8" s="55" t="s">
        <v>270</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row>
    <row r="9" spans="1:35" x14ac:dyDescent="0.25">
      <c r="A9" s="55" t="s">
        <v>271</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row>
    <row r="10" spans="1:35" x14ac:dyDescent="0.25">
      <c r="A10" s="54" t="s">
        <v>260</v>
      </c>
      <c r="B10">
        <f>'AEO Table 1'!C$22/'AEO Table 1'!$C$22</f>
        <v>1</v>
      </c>
      <c r="C10">
        <f>'AEO Table 1'!D$22/'AEO Table 1'!$C$22</f>
        <v>1.0260364315625776</v>
      </c>
      <c r="D10">
        <f>'AEO Table 1'!E$22/'AEO Table 1'!$C$22</f>
        <v>1.0295407379448334</v>
      </c>
      <c r="E10">
        <f>'AEO Table 1'!F$22/'AEO Table 1'!$C$22</f>
        <v>1.0141415817720019</v>
      </c>
      <c r="F10">
        <f>'AEO Table 1'!G$22/'AEO Table 1'!$C$22</f>
        <v>1.0217754787441682</v>
      </c>
      <c r="G10">
        <f>'AEO Table 1'!H$22/'AEO Table 1'!$C$22</f>
        <v>1.0269167774305679</v>
      </c>
      <c r="H10">
        <f>'AEO Table 1'!I$22/'AEO Table 1'!$C$22</f>
        <v>1.0331221101678085</v>
      </c>
      <c r="I10">
        <f>'AEO Table 1'!J$22/'AEO Table 1'!$C$22</f>
        <v>1.0407772440335823</v>
      </c>
      <c r="J10">
        <f>'AEO Table 1'!K$22/'AEO Table 1'!$C$22</f>
        <v>1.0484107031316536</v>
      </c>
      <c r="K10">
        <f>'AEO Table 1'!L$22/'AEO Table 1'!$C$22</f>
        <v>1.0543463054263764</v>
      </c>
      <c r="L10">
        <f>'AEO Table 1'!M$22/'AEO Table 1'!$C$22</f>
        <v>1.0584025521053753</v>
      </c>
      <c r="M10">
        <f>'AEO Table 1'!N$22/'AEO Table 1'!$C$22</f>
        <v>1.0640156601291333</v>
      </c>
      <c r="N10">
        <f>'AEO Table 1'!O$22/'AEO Table 1'!$C$22</f>
        <v>1.070097512371585</v>
      </c>
      <c r="O10">
        <f>'AEO Table 1'!P$22/'AEO Table 1'!$C$22</f>
        <v>1.0726888512657735</v>
      </c>
      <c r="P10">
        <f>'AEO Table 1'!Q$22/'AEO Table 1'!$C$22</f>
        <v>1.0718709024563202</v>
      </c>
      <c r="Q10">
        <f>'AEO Table 1'!R$22/'AEO Table 1'!$C$22</f>
        <v>1.0750884013063535</v>
      </c>
      <c r="R10">
        <f>'AEO Table 1'!S$22/'AEO Table 1'!$C$22</f>
        <v>1.0802723927170153</v>
      </c>
      <c r="S10">
        <f>'AEO Table 1'!T$22/'AEO Table 1'!$C$22</f>
        <v>1.0864814473840634</v>
      </c>
      <c r="T10">
        <f>'AEO Table 1'!U$22/'AEO Table 1'!$C$22</f>
        <v>1.0939169873911962</v>
      </c>
      <c r="U10">
        <f>'AEO Table 1'!V$22/'AEO Table 1'!$C$22</f>
        <v>1.1026160130994413</v>
      </c>
      <c r="V10">
        <f>'AEO Table 1'!W$22/'AEO Table 1'!$C$22</f>
        <v>1.1077919038393458</v>
      </c>
      <c r="W10">
        <f>'AEO Table 1'!X$22/'AEO Table 1'!$C$22</f>
        <v>1.1137200622744536</v>
      </c>
      <c r="X10">
        <f>'AEO Table 1'!Y$22/'AEO Table 1'!$C$22</f>
        <v>1.1182176860412085</v>
      </c>
      <c r="Y10">
        <f>'AEO Table 1'!Z$22/'AEO Table 1'!$C$22</f>
        <v>1.1228092338013405</v>
      </c>
      <c r="Z10">
        <f>'AEO Table 1'!AA$22/'AEO Table 1'!$C$22</f>
        <v>1.1279192244899479</v>
      </c>
      <c r="AA10">
        <f>'AEO Table 1'!AB$22/'AEO Table 1'!$C$22</f>
        <v>1.1316306453191367</v>
      </c>
      <c r="AB10">
        <f>'AEO Table 1'!AC$22/'AEO Table 1'!$C$22</f>
        <v>1.1348792332299147</v>
      </c>
      <c r="AC10">
        <f>'AEO Table 1'!AD$22/'AEO Table 1'!$C$22</f>
        <v>1.1404538083333131</v>
      </c>
      <c r="AD10">
        <f>'AEO Table 1'!AE$22/'AEO Table 1'!$C$22</f>
        <v>1.1468285983453175</v>
      </c>
      <c r="AE10">
        <f>'AEO Table 1'!AF$22/'AEO Table 1'!$C$22</f>
        <v>1.1532857086871811</v>
      </c>
      <c r="AF10">
        <f>'AEO Table 1'!AG$22/'AEO Table 1'!$C$22</f>
        <v>1.160975653543507</v>
      </c>
      <c r="AG10">
        <f>'AEO Table 1'!AH$22/'AEO Table 1'!$C$22</f>
        <v>1.1664700976875211</v>
      </c>
      <c r="AH10">
        <f>'AEO Table 1'!AI$22/'AEO Table 1'!$C$22</f>
        <v>1.1722456570005229</v>
      </c>
      <c r="AI10">
        <f>'AEO Table 1'!AJ$22/'AEO Table 1'!$C$22</f>
        <v>1.178470913009086</v>
      </c>
    </row>
    <row r="11" spans="1:35" x14ac:dyDescent="0.25">
      <c r="A11" s="54" t="s">
        <v>261</v>
      </c>
      <c r="B11">
        <f>'AEO Table 1'!C$16/'AEO Table 1'!$C$16</f>
        <v>1</v>
      </c>
      <c r="C11">
        <f>'AEO Table 1'!D$16/'AEO Table 1'!$C$16</f>
        <v>1.1472963212098897</v>
      </c>
      <c r="D11">
        <f>'AEO Table 1'!E$16/'AEO Table 1'!$C$16</f>
        <v>1.2764266412985825</v>
      </c>
      <c r="E11">
        <f>'AEO Table 1'!F$16/'AEO Table 1'!$C$16</f>
        <v>1.3936857828792553</v>
      </c>
      <c r="F11">
        <f>'AEO Table 1'!G$16/'AEO Table 1'!$C$16</f>
        <v>1.45464446004079</v>
      </c>
      <c r="G11">
        <f>'AEO Table 1'!H$16/'AEO Table 1'!$C$16</f>
        <v>1.4889038086156134</v>
      </c>
      <c r="H11">
        <f>'AEO Table 1'!I$16/'AEO Table 1'!$C$16</f>
        <v>1.4821543664635701</v>
      </c>
      <c r="I11">
        <f>'AEO Table 1'!J$16/'AEO Table 1'!$C$16</f>
        <v>1.4912308936595056</v>
      </c>
      <c r="J11">
        <f>'AEO Table 1'!K$16/'AEO Table 1'!$C$16</f>
        <v>1.4996330651279333</v>
      </c>
      <c r="K11">
        <f>'AEO Table 1'!L$16/'AEO Table 1'!$C$16</f>
        <v>1.5292415698497794</v>
      </c>
      <c r="L11">
        <f>'AEO Table 1'!M$16/'AEO Table 1'!$C$16</f>
        <v>1.5421530922597748</v>
      </c>
      <c r="M11">
        <f>'AEO Table 1'!N$16/'AEO Table 1'!$C$16</f>
        <v>1.5318474957161934</v>
      </c>
      <c r="N11">
        <f>'AEO Table 1'!O$16/'AEO Table 1'!$C$16</f>
        <v>1.5311125513423531</v>
      </c>
      <c r="O11">
        <f>'AEO Table 1'!P$16/'AEO Table 1'!$C$16</f>
        <v>1.5358424572380531</v>
      </c>
      <c r="P11">
        <f>'AEO Table 1'!Q$16/'AEO Table 1'!$C$16</f>
        <v>1.5435576844595493</v>
      </c>
      <c r="Q11">
        <f>'AEO Table 1'!R$16/'AEO Table 1'!$C$16</f>
        <v>1.5410850126767925</v>
      </c>
      <c r="R11">
        <f>'AEO Table 1'!S$16/'AEO Table 1'!$C$16</f>
        <v>1.5381674953682181</v>
      </c>
      <c r="S11">
        <f>'AEO Table 1'!T$16/'AEO Table 1'!$C$16</f>
        <v>1.53281670936614</v>
      </c>
      <c r="T11">
        <f>'AEO Table 1'!U$16/'AEO Table 1'!$C$16</f>
        <v>1.5216179931904297</v>
      </c>
      <c r="U11">
        <f>'AEO Table 1'!V$16/'AEO Table 1'!$C$16</f>
        <v>1.5154141558924377</v>
      </c>
      <c r="V11">
        <f>'AEO Table 1'!W$16/'AEO Table 1'!$C$16</f>
        <v>1.5055991533964823</v>
      </c>
      <c r="W11">
        <f>'AEO Table 1'!X$16/'AEO Table 1'!$C$16</f>
        <v>1.5020502655486765</v>
      </c>
      <c r="X11">
        <f>'AEO Table 1'!Y$16/'AEO Table 1'!$C$16</f>
        <v>1.4987070925304793</v>
      </c>
      <c r="Y11">
        <f>'AEO Table 1'!Z$16/'AEO Table 1'!$C$16</f>
        <v>1.4934790190063616</v>
      </c>
      <c r="Z11">
        <f>'AEO Table 1'!AA$16/'AEO Table 1'!$C$16</f>
        <v>1.4816083522267733</v>
      </c>
      <c r="AA11">
        <f>'AEO Table 1'!AB$16/'AEO Table 1'!$C$16</f>
        <v>1.4644766054392127</v>
      </c>
      <c r="AB11">
        <f>'AEO Table 1'!AC$16/'AEO Table 1'!$C$16</f>
        <v>1.4364406421884783</v>
      </c>
      <c r="AC11">
        <f>'AEO Table 1'!AD$16/'AEO Table 1'!$C$16</f>
        <v>1.4120821641404766</v>
      </c>
      <c r="AD11">
        <f>'AEO Table 1'!AE$16/'AEO Table 1'!$C$16</f>
        <v>1.3832701135499803</v>
      </c>
      <c r="AE11">
        <f>'AEO Table 1'!AF$16/'AEO Table 1'!$C$16</f>
        <v>1.3602508799810047</v>
      </c>
      <c r="AF11">
        <f>'AEO Table 1'!AG$16/'AEO Table 1'!$C$16</f>
        <v>1.338664690712615</v>
      </c>
      <c r="AG11">
        <f>'AEO Table 1'!AH$16/'AEO Table 1'!$C$16</f>
        <v>1.3126232401979059</v>
      </c>
      <c r="AH11">
        <f>'AEO Table 1'!AI$16/'AEO Table 1'!$C$16</f>
        <v>1.2811020481162894</v>
      </c>
      <c r="AI11">
        <f>'AEO Table 1'!AJ$16/'AEO Table 1'!$C$16</f>
        <v>1.2574984718509703</v>
      </c>
    </row>
    <row r="12" spans="1:35" x14ac:dyDescent="0.25">
      <c r="A12" s="54" t="s">
        <v>272</v>
      </c>
      <c r="B12">
        <f>'AEO Table 1'!C$16/'AEO Table 1'!$C$16</f>
        <v>1</v>
      </c>
      <c r="C12">
        <f>'AEO Table 1'!D$16/'AEO Table 1'!$C$16</f>
        <v>1.1472963212098897</v>
      </c>
      <c r="D12">
        <f>'AEO Table 1'!E$16/'AEO Table 1'!$C$16</f>
        <v>1.2764266412985825</v>
      </c>
      <c r="E12">
        <f>'AEO Table 1'!F$16/'AEO Table 1'!$C$16</f>
        <v>1.3936857828792553</v>
      </c>
      <c r="F12">
        <f>'AEO Table 1'!G$16/'AEO Table 1'!$C$16</f>
        <v>1.45464446004079</v>
      </c>
      <c r="G12">
        <f>'AEO Table 1'!H$16/'AEO Table 1'!$C$16</f>
        <v>1.4889038086156134</v>
      </c>
      <c r="H12">
        <f>'AEO Table 1'!I$16/'AEO Table 1'!$C$16</f>
        <v>1.4821543664635701</v>
      </c>
      <c r="I12">
        <f>'AEO Table 1'!J$16/'AEO Table 1'!$C$16</f>
        <v>1.4912308936595056</v>
      </c>
      <c r="J12">
        <f>'AEO Table 1'!K$16/'AEO Table 1'!$C$16</f>
        <v>1.4996330651279333</v>
      </c>
      <c r="K12">
        <f>'AEO Table 1'!L$16/'AEO Table 1'!$C$16</f>
        <v>1.5292415698497794</v>
      </c>
      <c r="L12">
        <f>'AEO Table 1'!M$16/'AEO Table 1'!$C$16</f>
        <v>1.5421530922597748</v>
      </c>
      <c r="M12">
        <f>'AEO Table 1'!N$16/'AEO Table 1'!$C$16</f>
        <v>1.5318474957161934</v>
      </c>
      <c r="N12">
        <f>'AEO Table 1'!O$16/'AEO Table 1'!$C$16</f>
        <v>1.5311125513423531</v>
      </c>
      <c r="O12">
        <f>'AEO Table 1'!P$16/'AEO Table 1'!$C$16</f>
        <v>1.5358424572380531</v>
      </c>
      <c r="P12">
        <f>'AEO Table 1'!Q$16/'AEO Table 1'!$C$16</f>
        <v>1.5435576844595493</v>
      </c>
      <c r="Q12">
        <f>'AEO Table 1'!R$16/'AEO Table 1'!$C$16</f>
        <v>1.5410850126767925</v>
      </c>
      <c r="R12">
        <f>'AEO Table 1'!S$16/'AEO Table 1'!$C$16</f>
        <v>1.5381674953682181</v>
      </c>
      <c r="S12">
        <f>'AEO Table 1'!T$16/'AEO Table 1'!$C$16</f>
        <v>1.53281670936614</v>
      </c>
      <c r="T12">
        <f>'AEO Table 1'!U$16/'AEO Table 1'!$C$16</f>
        <v>1.5216179931904297</v>
      </c>
      <c r="U12">
        <f>'AEO Table 1'!V$16/'AEO Table 1'!$C$16</f>
        <v>1.5154141558924377</v>
      </c>
      <c r="V12">
        <f>'AEO Table 1'!W$16/'AEO Table 1'!$C$16</f>
        <v>1.5055991533964823</v>
      </c>
      <c r="W12">
        <f>'AEO Table 1'!X$16/'AEO Table 1'!$C$16</f>
        <v>1.5020502655486765</v>
      </c>
      <c r="X12">
        <f>'AEO Table 1'!Y$16/'AEO Table 1'!$C$16</f>
        <v>1.4987070925304793</v>
      </c>
      <c r="Y12">
        <f>'AEO Table 1'!Z$16/'AEO Table 1'!$C$16</f>
        <v>1.4934790190063616</v>
      </c>
      <c r="Z12">
        <f>'AEO Table 1'!AA$16/'AEO Table 1'!$C$16</f>
        <v>1.4816083522267733</v>
      </c>
      <c r="AA12">
        <f>'AEO Table 1'!AB$16/'AEO Table 1'!$C$16</f>
        <v>1.4644766054392127</v>
      </c>
      <c r="AB12">
        <f>'AEO Table 1'!AC$16/'AEO Table 1'!$C$16</f>
        <v>1.4364406421884783</v>
      </c>
      <c r="AC12">
        <f>'AEO Table 1'!AD$16/'AEO Table 1'!$C$16</f>
        <v>1.4120821641404766</v>
      </c>
      <c r="AD12">
        <f>'AEO Table 1'!AE$16/'AEO Table 1'!$C$16</f>
        <v>1.3832701135499803</v>
      </c>
      <c r="AE12">
        <f>'AEO Table 1'!AF$16/'AEO Table 1'!$C$16</f>
        <v>1.3602508799810047</v>
      </c>
      <c r="AF12">
        <f>'AEO Table 1'!AG$16/'AEO Table 1'!$C$16</f>
        <v>1.338664690712615</v>
      </c>
      <c r="AG12">
        <f>'AEO Table 1'!AH$16/'AEO Table 1'!$C$16</f>
        <v>1.3126232401979059</v>
      </c>
      <c r="AH12">
        <f>'AEO Table 1'!AI$16/'AEO Table 1'!$C$16</f>
        <v>1.2811020481162894</v>
      </c>
      <c r="AI12">
        <f>'AEO Table 1'!AJ$16/'AEO Table 1'!$C$16</f>
        <v>1.2574984718509703</v>
      </c>
    </row>
    <row r="13" spans="1:35" x14ac:dyDescent="0.25">
      <c r="A13" s="54" t="s">
        <v>273</v>
      </c>
      <c r="B13">
        <f>'AEO Table 1'!C$22/'AEO Table 1'!$C$22</f>
        <v>1</v>
      </c>
      <c r="C13">
        <f>'AEO Table 1'!D$22/'AEO Table 1'!$C$22</f>
        <v>1.0260364315625776</v>
      </c>
      <c r="D13">
        <f>'AEO Table 1'!E$22/'AEO Table 1'!$C$22</f>
        <v>1.0295407379448334</v>
      </c>
      <c r="E13">
        <f>'AEO Table 1'!F$22/'AEO Table 1'!$C$22</f>
        <v>1.0141415817720019</v>
      </c>
      <c r="F13">
        <f>'AEO Table 1'!G$22/'AEO Table 1'!$C$22</f>
        <v>1.0217754787441682</v>
      </c>
      <c r="G13">
        <f>'AEO Table 1'!H$22/'AEO Table 1'!$C$22</f>
        <v>1.0269167774305679</v>
      </c>
      <c r="H13">
        <f>'AEO Table 1'!I$22/'AEO Table 1'!$C$22</f>
        <v>1.0331221101678085</v>
      </c>
      <c r="I13">
        <f>'AEO Table 1'!J$22/'AEO Table 1'!$C$22</f>
        <v>1.0407772440335823</v>
      </c>
      <c r="J13">
        <f>'AEO Table 1'!K$22/'AEO Table 1'!$C$22</f>
        <v>1.0484107031316536</v>
      </c>
      <c r="K13">
        <f>'AEO Table 1'!L$22/'AEO Table 1'!$C$22</f>
        <v>1.0543463054263764</v>
      </c>
      <c r="L13">
        <f>'AEO Table 1'!M$22/'AEO Table 1'!$C$22</f>
        <v>1.0584025521053753</v>
      </c>
      <c r="M13">
        <f>'AEO Table 1'!N$22/'AEO Table 1'!$C$22</f>
        <v>1.0640156601291333</v>
      </c>
      <c r="N13">
        <f>'AEO Table 1'!O$22/'AEO Table 1'!$C$22</f>
        <v>1.070097512371585</v>
      </c>
      <c r="O13">
        <f>'AEO Table 1'!P$22/'AEO Table 1'!$C$22</f>
        <v>1.0726888512657735</v>
      </c>
      <c r="P13">
        <f>'AEO Table 1'!Q$22/'AEO Table 1'!$C$22</f>
        <v>1.0718709024563202</v>
      </c>
      <c r="Q13">
        <f>'AEO Table 1'!R$22/'AEO Table 1'!$C$22</f>
        <v>1.0750884013063535</v>
      </c>
      <c r="R13">
        <f>'AEO Table 1'!S$22/'AEO Table 1'!$C$22</f>
        <v>1.0802723927170153</v>
      </c>
      <c r="S13">
        <f>'AEO Table 1'!T$22/'AEO Table 1'!$C$22</f>
        <v>1.0864814473840634</v>
      </c>
      <c r="T13">
        <f>'AEO Table 1'!U$22/'AEO Table 1'!$C$22</f>
        <v>1.0939169873911962</v>
      </c>
      <c r="U13">
        <f>'AEO Table 1'!V$22/'AEO Table 1'!$C$22</f>
        <v>1.1026160130994413</v>
      </c>
      <c r="V13">
        <f>'AEO Table 1'!W$22/'AEO Table 1'!$C$22</f>
        <v>1.1077919038393458</v>
      </c>
      <c r="W13">
        <f>'AEO Table 1'!X$22/'AEO Table 1'!$C$22</f>
        <v>1.1137200622744536</v>
      </c>
      <c r="X13">
        <f>'AEO Table 1'!Y$22/'AEO Table 1'!$C$22</f>
        <v>1.1182176860412085</v>
      </c>
      <c r="Y13">
        <f>'AEO Table 1'!Z$22/'AEO Table 1'!$C$22</f>
        <v>1.1228092338013405</v>
      </c>
      <c r="Z13">
        <f>'AEO Table 1'!AA$22/'AEO Table 1'!$C$22</f>
        <v>1.1279192244899479</v>
      </c>
      <c r="AA13">
        <f>'AEO Table 1'!AB$22/'AEO Table 1'!$C$22</f>
        <v>1.1316306453191367</v>
      </c>
      <c r="AB13">
        <f>'AEO Table 1'!AC$22/'AEO Table 1'!$C$22</f>
        <v>1.1348792332299147</v>
      </c>
      <c r="AC13">
        <f>'AEO Table 1'!AD$22/'AEO Table 1'!$C$22</f>
        <v>1.1404538083333131</v>
      </c>
      <c r="AD13">
        <f>'AEO Table 1'!AE$22/'AEO Table 1'!$C$22</f>
        <v>1.1468285983453175</v>
      </c>
      <c r="AE13">
        <f>'AEO Table 1'!AF$22/'AEO Table 1'!$C$22</f>
        <v>1.1532857086871811</v>
      </c>
      <c r="AF13">
        <f>'AEO Table 1'!AG$22/'AEO Table 1'!$C$22</f>
        <v>1.160975653543507</v>
      </c>
      <c r="AG13">
        <f>'AEO Table 1'!AH$22/'AEO Table 1'!$C$22</f>
        <v>1.1664700976875211</v>
      </c>
      <c r="AH13">
        <f>'AEO Table 1'!AI$22/'AEO Table 1'!$C$22</f>
        <v>1.1722456570005229</v>
      </c>
      <c r="AI13">
        <f>'AEO Table 1'!AJ$22/'AEO Table 1'!$C$22</f>
        <v>1.178470913009086</v>
      </c>
    </row>
    <row r="14" spans="1:35" x14ac:dyDescent="0.25">
      <c r="A14" s="54" t="s">
        <v>274</v>
      </c>
      <c r="B14">
        <f>'AEO Table 1'!C$22/'AEO Table 1'!$C$22</f>
        <v>1</v>
      </c>
      <c r="C14">
        <f>'AEO Table 1'!D$22/'AEO Table 1'!$C$22</f>
        <v>1.0260364315625776</v>
      </c>
      <c r="D14">
        <f>'AEO Table 1'!E$22/'AEO Table 1'!$C$22</f>
        <v>1.0295407379448334</v>
      </c>
      <c r="E14">
        <f>'AEO Table 1'!F$22/'AEO Table 1'!$C$22</f>
        <v>1.0141415817720019</v>
      </c>
      <c r="F14">
        <f>'AEO Table 1'!G$22/'AEO Table 1'!$C$22</f>
        <v>1.0217754787441682</v>
      </c>
      <c r="G14">
        <f>'AEO Table 1'!H$22/'AEO Table 1'!$C$22</f>
        <v>1.0269167774305679</v>
      </c>
      <c r="H14">
        <f>'AEO Table 1'!I$22/'AEO Table 1'!$C$22</f>
        <v>1.0331221101678085</v>
      </c>
      <c r="I14">
        <f>'AEO Table 1'!J$22/'AEO Table 1'!$C$22</f>
        <v>1.0407772440335823</v>
      </c>
      <c r="J14">
        <f>'AEO Table 1'!K$22/'AEO Table 1'!$C$22</f>
        <v>1.0484107031316536</v>
      </c>
      <c r="K14">
        <f>'AEO Table 1'!L$22/'AEO Table 1'!$C$22</f>
        <v>1.0543463054263764</v>
      </c>
      <c r="L14">
        <f>'AEO Table 1'!M$22/'AEO Table 1'!$C$22</f>
        <v>1.0584025521053753</v>
      </c>
      <c r="M14">
        <f>'AEO Table 1'!N$22/'AEO Table 1'!$C$22</f>
        <v>1.0640156601291333</v>
      </c>
      <c r="N14">
        <f>'AEO Table 1'!O$22/'AEO Table 1'!$C$22</f>
        <v>1.070097512371585</v>
      </c>
      <c r="O14">
        <f>'AEO Table 1'!P$22/'AEO Table 1'!$C$22</f>
        <v>1.0726888512657735</v>
      </c>
      <c r="P14">
        <f>'AEO Table 1'!Q$22/'AEO Table 1'!$C$22</f>
        <v>1.0718709024563202</v>
      </c>
      <c r="Q14">
        <f>'AEO Table 1'!R$22/'AEO Table 1'!$C$22</f>
        <v>1.0750884013063535</v>
      </c>
      <c r="R14">
        <f>'AEO Table 1'!S$22/'AEO Table 1'!$C$22</f>
        <v>1.0802723927170153</v>
      </c>
      <c r="S14">
        <f>'AEO Table 1'!T$22/'AEO Table 1'!$C$22</f>
        <v>1.0864814473840634</v>
      </c>
      <c r="T14">
        <f>'AEO Table 1'!U$22/'AEO Table 1'!$C$22</f>
        <v>1.0939169873911962</v>
      </c>
      <c r="U14">
        <f>'AEO Table 1'!V$22/'AEO Table 1'!$C$22</f>
        <v>1.1026160130994413</v>
      </c>
      <c r="V14">
        <f>'AEO Table 1'!W$22/'AEO Table 1'!$C$22</f>
        <v>1.1077919038393458</v>
      </c>
      <c r="W14">
        <f>'AEO Table 1'!X$22/'AEO Table 1'!$C$22</f>
        <v>1.1137200622744536</v>
      </c>
      <c r="X14">
        <f>'AEO Table 1'!Y$22/'AEO Table 1'!$C$22</f>
        <v>1.1182176860412085</v>
      </c>
      <c r="Y14">
        <f>'AEO Table 1'!Z$22/'AEO Table 1'!$C$22</f>
        <v>1.1228092338013405</v>
      </c>
      <c r="Z14">
        <f>'AEO Table 1'!AA$22/'AEO Table 1'!$C$22</f>
        <v>1.1279192244899479</v>
      </c>
      <c r="AA14">
        <f>'AEO Table 1'!AB$22/'AEO Table 1'!$C$22</f>
        <v>1.1316306453191367</v>
      </c>
      <c r="AB14">
        <f>'AEO Table 1'!AC$22/'AEO Table 1'!$C$22</f>
        <v>1.1348792332299147</v>
      </c>
      <c r="AC14">
        <f>'AEO Table 1'!AD$22/'AEO Table 1'!$C$22</f>
        <v>1.1404538083333131</v>
      </c>
      <c r="AD14">
        <f>'AEO Table 1'!AE$22/'AEO Table 1'!$C$22</f>
        <v>1.1468285983453175</v>
      </c>
      <c r="AE14">
        <f>'AEO Table 1'!AF$22/'AEO Table 1'!$C$22</f>
        <v>1.1532857086871811</v>
      </c>
      <c r="AF14">
        <f>'AEO Table 1'!AG$22/'AEO Table 1'!$C$22</f>
        <v>1.160975653543507</v>
      </c>
      <c r="AG14">
        <f>'AEO Table 1'!AH$22/'AEO Table 1'!$C$22</f>
        <v>1.1664700976875211</v>
      </c>
      <c r="AH14">
        <f>'AEO Table 1'!AI$22/'AEO Table 1'!$C$22</f>
        <v>1.1722456570005229</v>
      </c>
      <c r="AI14">
        <f>'AEO Table 1'!AJ$22/'AEO Table 1'!$C$22</f>
        <v>1.178470913009086</v>
      </c>
    </row>
    <row r="15" spans="1:35" x14ac:dyDescent="0.25">
      <c r="A15" s="54" t="s">
        <v>263</v>
      </c>
      <c r="B15">
        <f>'AEO Table 1'!C$16/'AEO Table 1'!$C$16</f>
        <v>1</v>
      </c>
      <c r="C15">
        <f>'AEO Table 1'!D$16/'AEO Table 1'!$C$16</f>
        <v>1.1472963212098897</v>
      </c>
      <c r="D15">
        <f>'AEO Table 1'!E$16/'AEO Table 1'!$C$16</f>
        <v>1.2764266412985825</v>
      </c>
      <c r="E15">
        <f>'AEO Table 1'!F$16/'AEO Table 1'!$C$16</f>
        <v>1.3936857828792553</v>
      </c>
      <c r="F15">
        <f>'AEO Table 1'!G$16/'AEO Table 1'!$C$16</f>
        <v>1.45464446004079</v>
      </c>
      <c r="G15">
        <f>'AEO Table 1'!H$16/'AEO Table 1'!$C$16</f>
        <v>1.4889038086156134</v>
      </c>
      <c r="H15">
        <f>'AEO Table 1'!I$16/'AEO Table 1'!$C$16</f>
        <v>1.4821543664635701</v>
      </c>
      <c r="I15">
        <f>'AEO Table 1'!J$16/'AEO Table 1'!$C$16</f>
        <v>1.4912308936595056</v>
      </c>
      <c r="J15">
        <f>'AEO Table 1'!K$16/'AEO Table 1'!$C$16</f>
        <v>1.4996330651279333</v>
      </c>
      <c r="K15">
        <f>'AEO Table 1'!L$16/'AEO Table 1'!$C$16</f>
        <v>1.5292415698497794</v>
      </c>
      <c r="L15">
        <f>'AEO Table 1'!M$16/'AEO Table 1'!$C$16</f>
        <v>1.5421530922597748</v>
      </c>
      <c r="M15">
        <f>'AEO Table 1'!N$16/'AEO Table 1'!$C$16</f>
        <v>1.5318474957161934</v>
      </c>
      <c r="N15">
        <f>'AEO Table 1'!O$16/'AEO Table 1'!$C$16</f>
        <v>1.5311125513423531</v>
      </c>
      <c r="O15">
        <f>'AEO Table 1'!P$16/'AEO Table 1'!$C$16</f>
        <v>1.5358424572380531</v>
      </c>
      <c r="P15">
        <f>'AEO Table 1'!Q$16/'AEO Table 1'!$C$16</f>
        <v>1.5435576844595493</v>
      </c>
      <c r="Q15">
        <f>'AEO Table 1'!R$16/'AEO Table 1'!$C$16</f>
        <v>1.5410850126767925</v>
      </c>
      <c r="R15">
        <f>'AEO Table 1'!S$16/'AEO Table 1'!$C$16</f>
        <v>1.5381674953682181</v>
      </c>
      <c r="S15">
        <f>'AEO Table 1'!T$16/'AEO Table 1'!$C$16</f>
        <v>1.53281670936614</v>
      </c>
      <c r="T15">
        <f>'AEO Table 1'!U$16/'AEO Table 1'!$C$16</f>
        <v>1.5216179931904297</v>
      </c>
      <c r="U15">
        <f>'AEO Table 1'!V$16/'AEO Table 1'!$C$16</f>
        <v>1.5154141558924377</v>
      </c>
      <c r="V15">
        <f>'AEO Table 1'!W$16/'AEO Table 1'!$C$16</f>
        <v>1.5055991533964823</v>
      </c>
      <c r="W15">
        <f>'AEO Table 1'!X$16/'AEO Table 1'!$C$16</f>
        <v>1.5020502655486765</v>
      </c>
      <c r="X15">
        <f>'AEO Table 1'!Y$16/'AEO Table 1'!$C$16</f>
        <v>1.4987070925304793</v>
      </c>
      <c r="Y15">
        <f>'AEO Table 1'!Z$16/'AEO Table 1'!$C$16</f>
        <v>1.4934790190063616</v>
      </c>
      <c r="Z15">
        <f>'AEO Table 1'!AA$16/'AEO Table 1'!$C$16</f>
        <v>1.4816083522267733</v>
      </c>
      <c r="AA15">
        <f>'AEO Table 1'!AB$16/'AEO Table 1'!$C$16</f>
        <v>1.4644766054392127</v>
      </c>
      <c r="AB15">
        <f>'AEO Table 1'!AC$16/'AEO Table 1'!$C$16</f>
        <v>1.4364406421884783</v>
      </c>
      <c r="AC15">
        <f>'AEO Table 1'!AD$16/'AEO Table 1'!$C$16</f>
        <v>1.4120821641404766</v>
      </c>
      <c r="AD15">
        <f>'AEO Table 1'!AE$16/'AEO Table 1'!$C$16</f>
        <v>1.3832701135499803</v>
      </c>
      <c r="AE15">
        <f>'AEO Table 1'!AF$16/'AEO Table 1'!$C$16</f>
        <v>1.3602508799810047</v>
      </c>
      <c r="AF15">
        <f>'AEO Table 1'!AG$16/'AEO Table 1'!$C$16</f>
        <v>1.338664690712615</v>
      </c>
      <c r="AG15">
        <f>'AEO Table 1'!AH$16/'AEO Table 1'!$C$16</f>
        <v>1.3126232401979059</v>
      </c>
      <c r="AH15">
        <f>'AEO Table 1'!AI$16/'AEO Table 1'!$C$16</f>
        <v>1.2811020481162894</v>
      </c>
      <c r="AI15">
        <f>'AEO Table 1'!AJ$16/'AEO Table 1'!$C$16</f>
        <v>1.2574984718509703</v>
      </c>
    </row>
    <row r="16" spans="1:35" x14ac:dyDescent="0.25">
      <c r="A16" s="55" t="s">
        <v>315</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row>
    <row r="17" spans="1:35" x14ac:dyDescent="0.25">
      <c r="A17" s="55" t="s">
        <v>276</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row>
    <row r="18" spans="1:35" x14ac:dyDescent="0.25">
      <c r="A18" s="54" t="s">
        <v>277</v>
      </c>
      <c r="B18">
        <f>'AEO Table 1'!C$19/'AEO Table 1'!$C$19</f>
        <v>1</v>
      </c>
      <c r="C18">
        <f>'AEO Table 1'!D$19/'AEO Table 1'!$C$19</f>
        <v>0.98689435560822858</v>
      </c>
      <c r="D18">
        <f>'AEO Table 1'!E$19/'AEO Table 1'!$C$19</f>
        <v>0.94795628625904171</v>
      </c>
      <c r="E18">
        <f>'AEO Table 1'!F$19/'AEO Table 1'!$C$19</f>
        <v>0.89933391915508842</v>
      </c>
      <c r="F18">
        <f>'AEO Table 1'!G$19/'AEO Table 1'!$C$19</f>
        <v>0.85374919214710387</v>
      </c>
      <c r="G18">
        <f>'AEO Table 1'!H$19/'AEO Table 1'!$C$19</f>
        <v>0.85110909492048259</v>
      </c>
      <c r="H18">
        <f>'AEO Table 1'!I$19/'AEO Table 1'!$C$19</f>
        <v>0.84887993664471051</v>
      </c>
      <c r="I18">
        <f>'AEO Table 1'!J$19/'AEO Table 1'!$C$19</f>
        <v>0.8585903976384659</v>
      </c>
      <c r="J18">
        <f>'AEO Table 1'!K$19/'AEO Table 1'!$C$19</f>
        <v>0.85338366151007672</v>
      </c>
      <c r="K18">
        <f>'AEO Table 1'!L$19/'AEO Table 1'!$C$19</f>
        <v>0.84821025835443797</v>
      </c>
      <c r="L18">
        <f>'AEO Table 1'!M$19/'AEO Table 1'!$C$19</f>
        <v>0.83860149437377152</v>
      </c>
      <c r="M18">
        <f>'AEO Table 1'!N$19/'AEO Table 1'!$C$19</f>
        <v>0.82228167091525806</v>
      </c>
      <c r="N18">
        <f>'AEO Table 1'!O$19/'AEO Table 1'!$C$19</f>
        <v>0.83961179791011065</v>
      </c>
      <c r="O18">
        <f>'AEO Table 1'!P$19/'AEO Table 1'!$C$19</f>
        <v>0.83563775284946606</v>
      </c>
      <c r="P18">
        <f>'AEO Table 1'!Q$19/'AEO Table 1'!$C$19</f>
        <v>0.82276959016543982</v>
      </c>
      <c r="Q18">
        <f>'AEO Table 1'!R$19/'AEO Table 1'!$C$19</f>
        <v>0.8054440543158905</v>
      </c>
      <c r="R18">
        <f>'AEO Table 1'!S$19/'AEO Table 1'!$C$19</f>
        <v>0.80380382048697341</v>
      </c>
      <c r="S18">
        <f>'AEO Table 1'!T$19/'AEO Table 1'!$C$19</f>
        <v>0.78379145835655117</v>
      </c>
      <c r="T18">
        <f>'AEO Table 1'!U$19/'AEO Table 1'!$C$19</f>
        <v>0.78361152319610128</v>
      </c>
      <c r="U18">
        <f>'AEO Table 1'!V$19/'AEO Table 1'!$C$19</f>
        <v>0.78570106034073095</v>
      </c>
      <c r="V18">
        <f>'AEO Table 1'!W$19/'AEO Table 1'!$C$19</f>
        <v>0.7822365066239535</v>
      </c>
      <c r="W18">
        <f>'AEO Table 1'!X$19/'AEO Table 1'!$C$19</f>
        <v>0.78259738322327588</v>
      </c>
      <c r="X18">
        <f>'AEO Table 1'!Y$19/'AEO Table 1'!$C$19</f>
        <v>0.78194550348260394</v>
      </c>
      <c r="Y18">
        <f>'AEO Table 1'!Z$19/'AEO Table 1'!$C$19</f>
        <v>0.7799747700842482</v>
      </c>
      <c r="Z18">
        <f>'AEO Table 1'!AA$19/'AEO Table 1'!$C$19</f>
        <v>0.77769498342533661</v>
      </c>
      <c r="AA18">
        <f>'AEO Table 1'!AB$19/'AEO Table 1'!$C$19</f>
        <v>0.7737578562043228</v>
      </c>
      <c r="AB18">
        <f>'AEO Table 1'!AC$19/'AEO Table 1'!$C$19</f>
        <v>0.76827904754741017</v>
      </c>
      <c r="AC18">
        <f>'AEO Table 1'!AD$19/'AEO Table 1'!$C$19</f>
        <v>0.76838414075017558</v>
      </c>
      <c r="AD18">
        <f>'AEO Table 1'!AE$19/'AEO Table 1'!$C$19</f>
        <v>0.77360150569440389</v>
      </c>
      <c r="AE18">
        <f>'AEO Table 1'!AF$19/'AEO Table 1'!$C$19</f>
        <v>0.76504266746296834</v>
      </c>
      <c r="AF18">
        <f>'AEO Table 1'!AG$19/'AEO Table 1'!$C$19</f>
        <v>0.76016259446753154</v>
      </c>
      <c r="AG18">
        <f>'AEO Table 1'!AH$19/'AEO Table 1'!$C$19</f>
        <v>0.76157138425923954</v>
      </c>
      <c r="AH18">
        <f>'AEO Table 1'!AI$19/'AEO Table 1'!$C$19</f>
        <v>0.76176182245072577</v>
      </c>
      <c r="AI18">
        <f>'AEO Table 1'!AJ$19/'AEO Table 1'!$C$19</f>
        <v>0.76236885990918846</v>
      </c>
    </row>
    <row r="19" spans="1:35" x14ac:dyDescent="0.25">
      <c r="A19" s="54" t="s">
        <v>264</v>
      </c>
      <c r="B19">
        <f>'AEO Table 1'!C$16/'AEO Table 1'!$C$16</f>
        <v>1</v>
      </c>
      <c r="C19">
        <f>'AEO Table 1'!D$16/'AEO Table 1'!$C$16</f>
        <v>1.1472963212098897</v>
      </c>
      <c r="D19">
        <f>'AEO Table 1'!E$16/'AEO Table 1'!$C$16</f>
        <v>1.2764266412985825</v>
      </c>
      <c r="E19">
        <f>'AEO Table 1'!F$16/'AEO Table 1'!$C$16</f>
        <v>1.3936857828792553</v>
      </c>
      <c r="F19">
        <f>'AEO Table 1'!G$16/'AEO Table 1'!$C$16</f>
        <v>1.45464446004079</v>
      </c>
      <c r="G19">
        <f>'AEO Table 1'!H$16/'AEO Table 1'!$C$16</f>
        <v>1.4889038086156134</v>
      </c>
      <c r="H19">
        <f>'AEO Table 1'!I$16/'AEO Table 1'!$C$16</f>
        <v>1.4821543664635701</v>
      </c>
      <c r="I19">
        <f>'AEO Table 1'!J$16/'AEO Table 1'!$C$16</f>
        <v>1.4912308936595056</v>
      </c>
      <c r="J19">
        <f>'AEO Table 1'!K$16/'AEO Table 1'!$C$16</f>
        <v>1.4996330651279333</v>
      </c>
      <c r="K19">
        <f>'AEO Table 1'!L$16/'AEO Table 1'!$C$16</f>
        <v>1.5292415698497794</v>
      </c>
      <c r="L19">
        <f>'AEO Table 1'!M$16/'AEO Table 1'!$C$16</f>
        <v>1.5421530922597748</v>
      </c>
      <c r="M19">
        <f>'AEO Table 1'!N$16/'AEO Table 1'!$C$16</f>
        <v>1.5318474957161934</v>
      </c>
      <c r="N19">
        <f>'AEO Table 1'!O$16/'AEO Table 1'!$C$16</f>
        <v>1.5311125513423531</v>
      </c>
      <c r="O19">
        <f>'AEO Table 1'!P$16/'AEO Table 1'!$C$16</f>
        <v>1.5358424572380531</v>
      </c>
      <c r="P19">
        <f>'AEO Table 1'!Q$16/'AEO Table 1'!$C$16</f>
        <v>1.5435576844595493</v>
      </c>
      <c r="Q19">
        <f>'AEO Table 1'!R$16/'AEO Table 1'!$C$16</f>
        <v>1.5410850126767925</v>
      </c>
      <c r="R19">
        <f>'AEO Table 1'!S$16/'AEO Table 1'!$C$16</f>
        <v>1.5381674953682181</v>
      </c>
      <c r="S19">
        <f>'AEO Table 1'!T$16/'AEO Table 1'!$C$16</f>
        <v>1.53281670936614</v>
      </c>
      <c r="T19">
        <f>'AEO Table 1'!U$16/'AEO Table 1'!$C$16</f>
        <v>1.5216179931904297</v>
      </c>
      <c r="U19">
        <f>'AEO Table 1'!V$16/'AEO Table 1'!$C$16</f>
        <v>1.5154141558924377</v>
      </c>
      <c r="V19">
        <f>'AEO Table 1'!W$16/'AEO Table 1'!$C$16</f>
        <v>1.5055991533964823</v>
      </c>
      <c r="W19">
        <f>'AEO Table 1'!X$16/'AEO Table 1'!$C$16</f>
        <v>1.5020502655486765</v>
      </c>
      <c r="X19">
        <f>'AEO Table 1'!Y$16/'AEO Table 1'!$C$16</f>
        <v>1.4987070925304793</v>
      </c>
      <c r="Y19">
        <f>'AEO Table 1'!Z$16/'AEO Table 1'!$C$16</f>
        <v>1.4934790190063616</v>
      </c>
      <c r="Z19">
        <f>'AEO Table 1'!AA$16/'AEO Table 1'!$C$16</f>
        <v>1.4816083522267733</v>
      </c>
      <c r="AA19">
        <f>'AEO Table 1'!AB$16/'AEO Table 1'!$C$16</f>
        <v>1.4644766054392127</v>
      </c>
      <c r="AB19">
        <f>'AEO Table 1'!AC$16/'AEO Table 1'!$C$16</f>
        <v>1.4364406421884783</v>
      </c>
      <c r="AC19">
        <f>'AEO Table 1'!AD$16/'AEO Table 1'!$C$16</f>
        <v>1.4120821641404766</v>
      </c>
      <c r="AD19">
        <f>'AEO Table 1'!AE$16/'AEO Table 1'!$C$16</f>
        <v>1.3832701135499803</v>
      </c>
      <c r="AE19">
        <f>'AEO Table 1'!AF$16/'AEO Table 1'!$C$16</f>
        <v>1.3602508799810047</v>
      </c>
      <c r="AF19">
        <f>'AEO Table 1'!AG$16/'AEO Table 1'!$C$16</f>
        <v>1.338664690712615</v>
      </c>
      <c r="AG19">
        <f>'AEO Table 1'!AH$16/'AEO Table 1'!$C$16</f>
        <v>1.3126232401979059</v>
      </c>
      <c r="AH19">
        <f>'AEO Table 1'!AI$16/'AEO Table 1'!$C$16</f>
        <v>1.2811020481162894</v>
      </c>
      <c r="AI19">
        <f>'AEO Table 1'!AJ$16/'AEO Table 1'!$C$16</f>
        <v>1.2574984718509703</v>
      </c>
    </row>
    <row r="20" spans="1:35" x14ac:dyDescent="0.25">
      <c r="A20" s="54" t="s">
        <v>278</v>
      </c>
      <c r="B20">
        <f>'AEO Table 1'!C$16/'AEO Table 1'!$C$16</f>
        <v>1</v>
      </c>
      <c r="C20">
        <f>'AEO Table 1'!D$16/'AEO Table 1'!$C$16</f>
        <v>1.1472963212098897</v>
      </c>
      <c r="D20">
        <f>'AEO Table 1'!E$16/'AEO Table 1'!$C$16</f>
        <v>1.2764266412985825</v>
      </c>
      <c r="E20">
        <f>'AEO Table 1'!F$16/'AEO Table 1'!$C$16</f>
        <v>1.3936857828792553</v>
      </c>
      <c r="F20">
        <f>'AEO Table 1'!G$16/'AEO Table 1'!$C$16</f>
        <v>1.45464446004079</v>
      </c>
      <c r="G20">
        <f>'AEO Table 1'!H$16/'AEO Table 1'!$C$16</f>
        <v>1.4889038086156134</v>
      </c>
      <c r="H20">
        <f>'AEO Table 1'!I$16/'AEO Table 1'!$C$16</f>
        <v>1.4821543664635701</v>
      </c>
      <c r="I20">
        <f>'AEO Table 1'!J$16/'AEO Table 1'!$C$16</f>
        <v>1.4912308936595056</v>
      </c>
      <c r="J20">
        <f>'AEO Table 1'!K$16/'AEO Table 1'!$C$16</f>
        <v>1.4996330651279333</v>
      </c>
      <c r="K20">
        <f>'AEO Table 1'!L$16/'AEO Table 1'!$C$16</f>
        <v>1.5292415698497794</v>
      </c>
      <c r="L20">
        <f>'AEO Table 1'!M$16/'AEO Table 1'!$C$16</f>
        <v>1.5421530922597748</v>
      </c>
      <c r="M20">
        <f>'AEO Table 1'!N$16/'AEO Table 1'!$C$16</f>
        <v>1.5318474957161934</v>
      </c>
      <c r="N20">
        <f>'AEO Table 1'!O$16/'AEO Table 1'!$C$16</f>
        <v>1.5311125513423531</v>
      </c>
      <c r="O20">
        <f>'AEO Table 1'!P$16/'AEO Table 1'!$C$16</f>
        <v>1.5358424572380531</v>
      </c>
      <c r="P20">
        <f>'AEO Table 1'!Q$16/'AEO Table 1'!$C$16</f>
        <v>1.5435576844595493</v>
      </c>
      <c r="Q20">
        <f>'AEO Table 1'!R$16/'AEO Table 1'!$C$16</f>
        <v>1.5410850126767925</v>
      </c>
      <c r="R20">
        <f>'AEO Table 1'!S$16/'AEO Table 1'!$C$16</f>
        <v>1.5381674953682181</v>
      </c>
      <c r="S20">
        <f>'AEO Table 1'!T$16/'AEO Table 1'!$C$16</f>
        <v>1.53281670936614</v>
      </c>
      <c r="T20">
        <f>'AEO Table 1'!U$16/'AEO Table 1'!$C$16</f>
        <v>1.5216179931904297</v>
      </c>
      <c r="U20">
        <f>'AEO Table 1'!V$16/'AEO Table 1'!$C$16</f>
        <v>1.5154141558924377</v>
      </c>
      <c r="V20">
        <f>'AEO Table 1'!W$16/'AEO Table 1'!$C$16</f>
        <v>1.5055991533964823</v>
      </c>
      <c r="W20">
        <f>'AEO Table 1'!X$16/'AEO Table 1'!$C$16</f>
        <v>1.5020502655486765</v>
      </c>
      <c r="X20">
        <f>'AEO Table 1'!Y$16/'AEO Table 1'!$C$16</f>
        <v>1.4987070925304793</v>
      </c>
      <c r="Y20">
        <f>'AEO Table 1'!Z$16/'AEO Table 1'!$C$16</f>
        <v>1.4934790190063616</v>
      </c>
      <c r="Z20">
        <f>'AEO Table 1'!AA$16/'AEO Table 1'!$C$16</f>
        <v>1.4816083522267733</v>
      </c>
      <c r="AA20">
        <f>'AEO Table 1'!AB$16/'AEO Table 1'!$C$16</f>
        <v>1.4644766054392127</v>
      </c>
      <c r="AB20">
        <f>'AEO Table 1'!AC$16/'AEO Table 1'!$C$16</f>
        <v>1.4364406421884783</v>
      </c>
      <c r="AC20">
        <f>'AEO Table 1'!AD$16/'AEO Table 1'!$C$16</f>
        <v>1.4120821641404766</v>
      </c>
      <c r="AD20">
        <f>'AEO Table 1'!AE$16/'AEO Table 1'!$C$16</f>
        <v>1.3832701135499803</v>
      </c>
      <c r="AE20">
        <f>'AEO Table 1'!AF$16/'AEO Table 1'!$C$16</f>
        <v>1.3602508799810047</v>
      </c>
      <c r="AF20">
        <f>'AEO Table 1'!AG$16/'AEO Table 1'!$C$16</f>
        <v>1.338664690712615</v>
      </c>
      <c r="AG20">
        <f>'AEO Table 1'!AH$16/'AEO Table 1'!$C$16</f>
        <v>1.3126232401979059</v>
      </c>
      <c r="AH20">
        <f>'AEO Table 1'!AI$16/'AEO Table 1'!$C$16</f>
        <v>1.2811020481162894</v>
      </c>
      <c r="AI20">
        <f>'AEO Table 1'!AJ$16/'AEO Table 1'!$C$16</f>
        <v>1.2574984718509703</v>
      </c>
    </row>
    <row r="21" spans="1:35" x14ac:dyDescent="0.25">
      <c r="A21" s="54" t="s">
        <v>265</v>
      </c>
      <c r="B21">
        <f>'AEO Table 1'!C$17/'AEO Table 1'!$C$17</f>
        <v>1</v>
      </c>
      <c r="C21">
        <f>'AEO Table 1'!D$17/'AEO Table 1'!$C$17</f>
        <v>1.1625120825480877</v>
      </c>
      <c r="D21">
        <f>'AEO Table 1'!E$17/'AEO Table 1'!$C$17</f>
        <v>1.2973631420121832</v>
      </c>
      <c r="E21">
        <f>'AEO Table 1'!F$17/'AEO Table 1'!$C$17</f>
        <v>1.3739336053688485</v>
      </c>
      <c r="F21">
        <f>'AEO Table 1'!G$17/'AEO Table 1'!$C$17</f>
        <v>1.430602467449303</v>
      </c>
      <c r="G21">
        <f>'AEO Table 1'!H$17/'AEO Table 1'!$C$17</f>
        <v>1.4498994204147289</v>
      </c>
      <c r="H21">
        <f>'AEO Table 1'!I$17/'AEO Table 1'!$C$17</f>
        <v>1.4643891514146925</v>
      </c>
      <c r="I21">
        <f>'AEO Table 1'!J$17/'AEO Table 1'!$C$17</f>
        <v>1.4870044270099001</v>
      </c>
      <c r="J21">
        <f>'AEO Table 1'!K$17/'AEO Table 1'!$C$17</f>
        <v>1.5048753862893069</v>
      </c>
      <c r="K21">
        <f>'AEO Table 1'!L$17/'AEO Table 1'!$C$17</f>
        <v>1.5544067391993281</v>
      </c>
      <c r="L21">
        <f>'AEO Table 1'!M$17/'AEO Table 1'!$C$17</f>
        <v>1.5770732124526199</v>
      </c>
      <c r="M21">
        <f>'AEO Table 1'!N$17/'AEO Table 1'!$C$17</f>
        <v>1.5786549819587787</v>
      </c>
      <c r="N21">
        <f>'AEO Table 1'!O$17/'AEO Table 1'!$C$17</f>
        <v>1.5902879630138596</v>
      </c>
      <c r="O21">
        <f>'AEO Table 1'!P$17/'AEO Table 1'!$C$17</f>
        <v>1.5895709973601455</v>
      </c>
      <c r="P21">
        <f>'AEO Table 1'!Q$17/'AEO Table 1'!$C$17</f>
        <v>1.6041537969711226</v>
      </c>
      <c r="Q21">
        <f>'AEO Table 1'!R$17/'AEO Table 1'!$C$17</f>
        <v>1.5937971854385129</v>
      </c>
      <c r="R21">
        <f>'AEO Table 1'!S$17/'AEO Table 1'!$C$17</f>
        <v>1.6015935171858435</v>
      </c>
      <c r="S21">
        <f>'AEO Table 1'!T$17/'AEO Table 1'!$C$17</f>
        <v>1.6033689646543672</v>
      </c>
      <c r="T21">
        <f>'AEO Table 1'!U$17/'AEO Table 1'!$C$17</f>
        <v>1.6027641179030472</v>
      </c>
      <c r="U21">
        <f>'AEO Table 1'!V$17/'AEO Table 1'!$C$17</f>
        <v>1.5982011762364283</v>
      </c>
      <c r="V21">
        <f>'AEO Table 1'!W$17/'AEO Table 1'!$C$17</f>
        <v>1.5995495796731805</v>
      </c>
      <c r="W21">
        <f>'AEO Table 1'!X$17/'AEO Table 1'!$C$17</f>
        <v>1.6038257747664206</v>
      </c>
      <c r="X21">
        <f>'AEO Table 1'!Y$17/'AEO Table 1'!$C$17</f>
        <v>1.6008640497784115</v>
      </c>
      <c r="Y21">
        <f>'AEO Table 1'!Z$17/'AEO Table 1'!$C$17</f>
        <v>1.5974480944053064</v>
      </c>
      <c r="Z21">
        <f>'AEO Table 1'!AA$17/'AEO Table 1'!$C$17</f>
        <v>1.5976383988785727</v>
      </c>
      <c r="AA21">
        <f>'AEO Table 1'!AB$17/'AEO Table 1'!$C$17</f>
        <v>1.5855954396777485</v>
      </c>
      <c r="AB21">
        <f>'AEO Table 1'!AC$17/'AEO Table 1'!$C$17</f>
        <v>1.5760911302438656</v>
      </c>
      <c r="AC21">
        <f>'AEO Table 1'!AD$17/'AEO Table 1'!$C$17</f>
        <v>1.5703851710944372</v>
      </c>
      <c r="AD21">
        <f>'AEO Table 1'!AE$17/'AEO Table 1'!$C$17</f>
        <v>1.5609574597071454</v>
      </c>
      <c r="AE21">
        <f>'AEO Table 1'!AF$17/'AEO Table 1'!$C$17</f>
        <v>1.5577189101725184</v>
      </c>
      <c r="AF21">
        <f>'AEO Table 1'!AG$17/'AEO Table 1'!$C$17</f>
        <v>1.5444382773535892</v>
      </c>
      <c r="AG21">
        <f>'AEO Table 1'!AH$17/'AEO Table 1'!$C$17</f>
        <v>1.5363220594635003</v>
      </c>
      <c r="AH21">
        <f>'AEO Table 1'!AI$17/'AEO Table 1'!$C$17</f>
        <v>1.5221214563233376</v>
      </c>
      <c r="AI21">
        <f>'AEO Table 1'!AJ$17/'AEO Table 1'!$C$17</f>
        <v>1.5178678834511112</v>
      </c>
    </row>
    <row r="22" spans="1:35" x14ac:dyDescent="0.25">
      <c r="A22" s="54" t="s">
        <v>279</v>
      </c>
      <c r="B22">
        <f>'AEO Table 1'!C$24/'AEO Table 1'!$C$24</f>
        <v>1</v>
      </c>
      <c r="C22">
        <f>'AEO Table 1'!D$24/'AEO Table 1'!$C$24</f>
        <v>0.73987577932809689</v>
      </c>
      <c r="D22">
        <f>'AEO Table 1'!E$24/'AEO Table 1'!$C$24</f>
        <v>0.48541278668199217</v>
      </c>
      <c r="E22">
        <f>'AEO Table 1'!F$24/'AEO Table 1'!$C$24</f>
        <v>0.54851657345965976</v>
      </c>
      <c r="F22">
        <f>'AEO Table 1'!G$24/'AEO Table 1'!$C$24</f>
        <v>0.54721447135440893</v>
      </c>
      <c r="G22">
        <f>'AEO Table 1'!H$24/'AEO Table 1'!$C$24</f>
        <v>0.56607430959754756</v>
      </c>
      <c r="H22">
        <f>'AEO Table 1'!I$24/'AEO Table 1'!$C$24</f>
        <v>0.62634322284360222</v>
      </c>
      <c r="I22">
        <f>'AEO Table 1'!J$24/'AEO Table 1'!$C$24</f>
        <v>0.64249793904825314</v>
      </c>
      <c r="J22">
        <f>'AEO Table 1'!K$24/'AEO Table 1'!$C$24</f>
        <v>0.59957575193611501</v>
      </c>
      <c r="K22">
        <f>'AEO Table 1'!L$24/'AEO Table 1'!$C$24</f>
        <v>0.49932765135380608</v>
      </c>
      <c r="L22">
        <f>'AEO Table 1'!M$24/'AEO Table 1'!$C$24</f>
        <v>0.47661327633005107</v>
      </c>
      <c r="M22">
        <f>'AEO Table 1'!N$24/'AEO Table 1'!$C$24</f>
        <v>0.49247310277759937</v>
      </c>
      <c r="N22">
        <f>'AEO Table 1'!O$24/'AEO Table 1'!$C$24</f>
        <v>0.47152478974360312</v>
      </c>
      <c r="O22">
        <f>'AEO Table 1'!P$24/'AEO Table 1'!$C$24</f>
        <v>0.4734658196559095</v>
      </c>
      <c r="P22">
        <f>'AEO Table 1'!Q$24/'AEO Table 1'!$C$24</f>
        <v>0.4686833631062769</v>
      </c>
      <c r="Q22">
        <f>'AEO Table 1'!R$24/'AEO Table 1'!$C$24</f>
        <v>0.4665280466371427</v>
      </c>
      <c r="R22">
        <f>'AEO Table 1'!S$24/'AEO Table 1'!$C$24</f>
        <v>0.45739367258324737</v>
      </c>
      <c r="S22">
        <f>'AEO Table 1'!T$24/'AEO Table 1'!$C$24</f>
        <v>0.47164602219930085</v>
      </c>
      <c r="T22">
        <f>'AEO Table 1'!U$24/'AEO Table 1'!$C$24</f>
        <v>0.47203724261039032</v>
      </c>
      <c r="U22">
        <f>'AEO Table 1'!V$24/'AEO Table 1'!$C$24</f>
        <v>0.46603001060292504</v>
      </c>
      <c r="V22">
        <f>'AEO Table 1'!W$24/'AEO Table 1'!$C$24</f>
        <v>0.47986034021103618</v>
      </c>
      <c r="W22">
        <f>'AEO Table 1'!X$24/'AEO Table 1'!$C$24</f>
        <v>0.48339246419055382</v>
      </c>
      <c r="X22">
        <f>'AEO Table 1'!Y$24/'AEO Table 1'!$C$24</f>
        <v>0.48360019764166834</v>
      </c>
      <c r="Y22">
        <f>'AEO Table 1'!Z$24/'AEO Table 1'!$C$24</f>
        <v>0.4866054519218293</v>
      </c>
      <c r="Z22">
        <f>'AEO Table 1'!AA$24/'AEO Table 1'!$C$24</f>
        <v>0.49006483642792825</v>
      </c>
      <c r="AA22">
        <f>'AEO Table 1'!AB$24/'AEO Table 1'!$C$24</f>
        <v>0.47913884327199185</v>
      </c>
      <c r="AB22">
        <f>'AEO Table 1'!AC$24/'AEO Table 1'!$C$24</f>
        <v>0.49037152177531496</v>
      </c>
      <c r="AC22">
        <f>'AEO Table 1'!AD$24/'AEO Table 1'!$C$24</f>
        <v>0.49318411474750229</v>
      </c>
      <c r="AD22">
        <f>'AEO Table 1'!AE$24/'AEO Table 1'!$C$24</f>
        <v>0.51045416954457223</v>
      </c>
      <c r="AE22">
        <f>'AEO Table 1'!AF$24/'AEO Table 1'!$C$24</f>
        <v>0.50739321386584746</v>
      </c>
      <c r="AF22">
        <f>'AEO Table 1'!AG$24/'AEO Table 1'!$C$24</f>
        <v>0.50924970871445108</v>
      </c>
      <c r="AG22">
        <f>'AEO Table 1'!AH$24/'AEO Table 1'!$C$24</f>
        <v>0.51098824766021356</v>
      </c>
      <c r="AH22">
        <f>'AEO Table 1'!AI$24/'AEO Table 1'!$C$24</f>
        <v>0.5148178826391191</v>
      </c>
      <c r="AI22">
        <f>'AEO Table 1'!AJ$24/'AEO Table 1'!$C$24</f>
        <v>0.51431525943090206</v>
      </c>
    </row>
    <row r="23" spans="1:35" x14ac:dyDescent="0.25">
      <c r="A23" s="54" t="s">
        <v>280</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row>
    <row r="24" spans="1:35" x14ac:dyDescent="0.25">
      <c r="A24" s="54"/>
    </row>
    <row r="26" spans="1:35" x14ac:dyDescent="0.25">
      <c r="A26" s="258" t="s">
        <v>653</v>
      </c>
      <c r="B26" s="258"/>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row>
    <row r="27" spans="1:35" s="1" customFormat="1" x14ac:dyDescent="0.25">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x14ac:dyDescent="0.25">
      <c r="A28" s="58" t="s">
        <v>266</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row>
    <row r="29" spans="1:35" x14ac:dyDescent="0.25">
      <c r="A29" s="54" t="s">
        <v>267</v>
      </c>
      <c r="B29">
        <f>'AEO Table 1'!C$31/'AEO Table 1'!$C$31</f>
        <v>1</v>
      </c>
      <c r="C29">
        <f>'AEO Table 1'!D$31/'AEO Table 1'!$C$31</f>
        <v>1.0165830463228898</v>
      </c>
      <c r="D29">
        <f>'AEO Table 1'!E$31/'AEO Table 1'!$C$31</f>
        <v>1.0447021248703985</v>
      </c>
      <c r="E29">
        <f>'AEO Table 1'!F$31/'AEO Table 1'!$C$31</f>
        <v>1.0410881767587086</v>
      </c>
      <c r="F29">
        <f>'AEO Table 1'!G$31/'AEO Table 1'!$C$31</f>
        <v>0.93992146440871882</v>
      </c>
      <c r="G29">
        <f>'AEO Table 1'!H$31/'AEO Table 1'!$C$31</f>
        <v>0.84389114657196329</v>
      </c>
      <c r="H29">
        <f>'AEO Table 1'!I$31/'AEO Table 1'!$C$31</f>
        <v>0.80047907902420434</v>
      </c>
      <c r="I29">
        <f>'AEO Table 1'!J$31/'AEO Table 1'!$C$31</f>
        <v>0.76062435199199152</v>
      </c>
      <c r="J29">
        <f>'AEO Table 1'!K$31/'AEO Table 1'!$C$31</f>
        <v>0.73680149205706047</v>
      </c>
      <c r="K29">
        <f>'AEO Table 1'!L$31/'AEO Table 1'!$C$31</f>
        <v>0.71102715972876029</v>
      </c>
      <c r="L29">
        <f>'AEO Table 1'!M$31/'AEO Table 1'!$C$31</f>
        <v>0.71645255091704307</v>
      </c>
      <c r="M29">
        <f>'AEO Table 1'!N$31/'AEO Table 1'!$C$31</f>
        <v>0.7442170871518633</v>
      </c>
      <c r="N29">
        <f>'AEO Table 1'!O$31/'AEO Table 1'!$C$31</f>
        <v>0.73538332280630669</v>
      </c>
      <c r="O29">
        <f>'AEO Table 1'!P$31/'AEO Table 1'!$C$31</f>
        <v>0.73844907103955382</v>
      </c>
      <c r="P29">
        <f>'AEO Table 1'!Q$31/'AEO Table 1'!$C$31</f>
        <v>0.71525187400936707</v>
      </c>
      <c r="Q29">
        <f>'AEO Table 1'!R$31/'AEO Table 1'!$C$31</f>
        <v>0.73223117350526146</v>
      </c>
      <c r="R29">
        <f>'AEO Table 1'!S$31/'AEO Table 1'!$C$31</f>
        <v>0.73290450596465295</v>
      </c>
      <c r="S29">
        <f>'AEO Table 1'!T$31/'AEO Table 1'!$C$31</f>
        <v>0.7543975164162029</v>
      </c>
      <c r="T29">
        <f>'AEO Table 1'!U$31/'AEO Table 1'!$C$31</f>
        <v>0.73600600636388558</v>
      </c>
      <c r="U29">
        <f>'AEO Table 1'!V$31/'AEO Table 1'!$C$31</f>
        <v>0.73672104968359331</v>
      </c>
      <c r="V29">
        <f>'AEO Table 1'!W$31/'AEO Table 1'!$C$31</f>
        <v>0.73788001573095308</v>
      </c>
      <c r="W29">
        <f>'AEO Table 1'!X$31/'AEO Table 1'!$C$31</f>
        <v>0.74006685655039273</v>
      </c>
      <c r="X29">
        <f>'AEO Table 1'!Y$31/'AEO Table 1'!$C$31</f>
        <v>0.74321006780994148</v>
      </c>
      <c r="Y29">
        <f>'AEO Table 1'!Z$31/'AEO Table 1'!$C$31</f>
        <v>0.74964843703447692</v>
      </c>
      <c r="Z29">
        <f>'AEO Table 1'!AA$31/'AEO Table 1'!$C$31</f>
        <v>0.74284658745575671</v>
      </c>
      <c r="AA29">
        <f>'AEO Table 1'!AB$31/'AEO Table 1'!$C$31</f>
        <v>0.73587789443577123</v>
      </c>
      <c r="AB29">
        <f>'AEO Table 1'!AC$31/'AEO Table 1'!$C$31</f>
        <v>0.72913265245319447</v>
      </c>
      <c r="AC29">
        <f>'AEO Table 1'!AD$31/'AEO Table 1'!$C$31</f>
        <v>0.72213714530871997</v>
      </c>
      <c r="AD29">
        <f>'AEO Table 1'!AE$31/'AEO Table 1'!$C$31</f>
        <v>0.71844871351789397</v>
      </c>
      <c r="AE29">
        <f>'AEO Table 1'!AF$31/'AEO Table 1'!$C$31</f>
        <v>0.71083052281584058</v>
      </c>
      <c r="AF29">
        <f>'AEO Table 1'!AG$31/'AEO Table 1'!$C$31</f>
        <v>0.70539023489173047</v>
      </c>
      <c r="AG29">
        <f>'AEO Table 1'!AH$31/'AEO Table 1'!$C$31</f>
        <v>0.70077820547961533</v>
      </c>
      <c r="AH29">
        <f>'AEO Table 1'!AI$31/'AEO Table 1'!$C$31</f>
        <v>0.69815340062685471</v>
      </c>
      <c r="AI29">
        <f>'AEO Table 1'!AJ$31/'AEO Table 1'!$C$31</f>
        <v>0.69563585227205016</v>
      </c>
    </row>
    <row r="30" spans="1:35" x14ac:dyDescent="0.25">
      <c r="A30" s="54" t="s">
        <v>257</v>
      </c>
      <c r="B30">
        <f>'AEO Table 1'!C$30/'AEO Table 1'!$C$30</f>
        <v>1</v>
      </c>
      <c r="C30">
        <f>'AEO Table 1'!D$30/'AEO Table 1'!$C$30</f>
        <v>0.96294756434506756</v>
      </c>
      <c r="D30">
        <f>'AEO Table 1'!E$30/'AEO Table 1'!$C$30</f>
        <v>0.87685057836708236</v>
      </c>
      <c r="E30">
        <f>'AEO Table 1'!F$30/'AEO Table 1'!$C$30</f>
        <v>0.87098291833223807</v>
      </c>
      <c r="F30">
        <f>'AEO Table 1'!G$30/'AEO Table 1'!$C$30</f>
        <v>0.88160835798840365</v>
      </c>
      <c r="G30">
        <f>'AEO Table 1'!H$30/'AEO Table 1'!$C$30</f>
        <v>0.88777239374399441</v>
      </c>
      <c r="H30">
        <f>'AEO Table 1'!I$30/'AEO Table 1'!$C$30</f>
        <v>0.90931482181093615</v>
      </c>
      <c r="I30">
        <f>'AEO Table 1'!J$30/'AEO Table 1'!$C$30</f>
        <v>0.91186925229007365</v>
      </c>
      <c r="J30">
        <f>'AEO Table 1'!K$30/'AEO Table 1'!$C$30</f>
        <v>0.92905518252046149</v>
      </c>
      <c r="K30">
        <f>'AEO Table 1'!L$30/'AEO Table 1'!$C$30</f>
        <v>0.91252217990939455</v>
      </c>
      <c r="L30">
        <f>'AEO Table 1'!M$30/'AEO Table 1'!$C$30</f>
        <v>0.89377520883064487</v>
      </c>
      <c r="M30">
        <f>'AEO Table 1'!N$30/'AEO Table 1'!$C$30</f>
        <v>0.90071992590928773</v>
      </c>
      <c r="N30">
        <f>'AEO Table 1'!O$30/'AEO Table 1'!$C$30</f>
        <v>0.88176732607314723</v>
      </c>
      <c r="O30">
        <f>'AEO Table 1'!P$30/'AEO Table 1'!$C$30</f>
        <v>0.87597207053034198</v>
      </c>
      <c r="P30">
        <f>'AEO Table 1'!Q$30/'AEO Table 1'!$C$30</f>
        <v>0.87003972914927619</v>
      </c>
      <c r="Q30">
        <f>'AEO Table 1'!R$30/'AEO Table 1'!$C$30</f>
        <v>0.88910302740880087</v>
      </c>
      <c r="R30">
        <f>'AEO Table 1'!S$30/'AEO Table 1'!$C$30</f>
        <v>0.87746553385280079</v>
      </c>
      <c r="S30">
        <f>'AEO Table 1'!T$30/'AEO Table 1'!$C$30</f>
        <v>0.85886530254458349</v>
      </c>
      <c r="T30">
        <f>'AEO Table 1'!U$30/'AEO Table 1'!$C$30</f>
        <v>0.85262146094887858</v>
      </c>
      <c r="U30">
        <f>'AEO Table 1'!V$30/'AEO Table 1'!$C$30</f>
        <v>0.83605434777711773</v>
      </c>
      <c r="V30">
        <f>'AEO Table 1'!W$30/'AEO Table 1'!$C$30</f>
        <v>0.81781517353586852</v>
      </c>
      <c r="W30">
        <f>'AEO Table 1'!X$30/'AEO Table 1'!$C$30</f>
        <v>0.80312188861807809</v>
      </c>
      <c r="X30">
        <f>'AEO Table 1'!Y$30/'AEO Table 1'!$C$30</f>
        <v>0.7923371590794267</v>
      </c>
      <c r="Y30">
        <f>'AEO Table 1'!Z$30/'AEO Table 1'!$C$30</f>
        <v>0.78822683651580572</v>
      </c>
      <c r="Z30">
        <f>'AEO Table 1'!AA$30/'AEO Table 1'!$C$30</f>
        <v>0.76919153465986945</v>
      </c>
      <c r="AA30">
        <f>'AEO Table 1'!AB$30/'AEO Table 1'!$C$30</f>
        <v>0.75790769682276227</v>
      </c>
      <c r="AB30">
        <f>'AEO Table 1'!AC$30/'AEO Table 1'!$C$30</f>
        <v>0.7488642148682142</v>
      </c>
      <c r="AC30">
        <f>'AEO Table 1'!AD$30/'AEO Table 1'!$C$30</f>
        <v>0.71870693943959563</v>
      </c>
      <c r="AD30">
        <f>'AEO Table 1'!AE$30/'AEO Table 1'!$C$30</f>
        <v>0.7036966837455455</v>
      </c>
      <c r="AE30">
        <f>'AEO Table 1'!AF$30/'AEO Table 1'!$C$30</f>
        <v>0.67742189807893183</v>
      </c>
      <c r="AF30">
        <f>'AEO Table 1'!AG$30/'AEO Table 1'!$C$30</f>
        <v>0.65460997791823894</v>
      </c>
      <c r="AG30">
        <f>'AEO Table 1'!AH$30/'AEO Table 1'!$C$30</f>
        <v>0.63534684326068636</v>
      </c>
      <c r="AH30">
        <f>'AEO Table 1'!AI$30/'AEO Table 1'!$C$30</f>
        <v>0.61791699034156256</v>
      </c>
      <c r="AI30">
        <f>'AEO Table 1'!AJ$30/'AEO Table 1'!$C$30</f>
        <v>0.58339645932380002</v>
      </c>
    </row>
    <row r="31" spans="1:35" x14ac:dyDescent="0.25">
      <c r="A31" s="54" t="s">
        <v>259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row>
    <row r="32" spans="1:35" x14ac:dyDescent="0.25">
      <c r="A32" s="55" t="s">
        <v>269</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row>
    <row r="33" spans="1:35" x14ac:dyDescent="0.25">
      <c r="A33" s="55" t="s">
        <v>270</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row>
    <row r="34" spans="1:35" x14ac:dyDescent="0.25">
      <c r="A34" s="55" t="s">
        <v>271</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row>
    <row r="35" spans="1:35" x14ac:dyDescent="0.25">
      <c r="A35" s="54" t="s">
        <v>260</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row>
    <row r="36" spans="1:35" x14ac:dyDescent="0.25">
      <c r="A36" s="54" t="s">
        <v>261</v>
      </c>
      <c r="B36">
        <f>'AEO Table 1'!C$29/'AEO Table 1'!$C$29</f>
        <v>1</v>
      </c>
      <c r="C36">
        <f>'AEO Table 1'!D$29/'AEO Table 1'!$C$29</f>
        <v>1.1433158510774357</v>
      </c>
      <c r="D36">
        <f>'AEO Table 1'!E$29/'AEO Table 1'!$C$29</f>
        <v>1.0983922204374796</v>
      </c>
      <c r="E36">
        <f>'AEO Table 1'!F$29/'AEO Table 1'!$C$29</f>
        <v>1.0467430604632215</v>
      </c>
      <c r="F36">
        <f>'AEO Table 1'!G$29/'AEO Table 1'!$C$29</f>
        <v>1.0850002605308016</v>
      </c>
      <c r="G36">
        <f>'AEO Table 1'!H$29/'AEO Table 1'!$C$29</f>
        <v>1.074007439676969</v>
      </c>
      <c r="H36">
        <f>'AEO Table 1'!I$29/'AEO Table 1'!$C$29</f>
        <v>1.0376100460677105</v>
      </c>
      <c r="I36">
        <f>'AEO Table 1'!J$29/'AEO Table 1'!$C$29</f>
        <v>1.0514199830959496</v>
      </c>
      <c r="J36">
        <f>'AEO Table 1'!K$29/'AEO Table 1'!$C$29</f>
        <v>1.0237263483709607</v>
      </c>
      <c r="K36">
        <f>'AEO Table 1'!L$29/'AEO Table 1'!$C$29</f>
        <v>0.96137895908132542</v>
      </c>
      <c r="L36">
        <f>'AEO Table 1'!M$29/'AEO Table 1'!$C$29</f>
        <v>0.99222512928981998</v>
      </c>
      <c r="M36">
        <f>'AEO Table 1'!N$29/'AEO Table 1'!$C$29</f>
        <v>0.93312659293156253</v>
      </c>
      <c r="N36">
        <f>'AEO Table 1'!O$29/'AEO Table 1'!$C$29</f>
        <v>0.92644144023231678</v>
      </c>
      <c r="O36">
        <f>'AEO Table 1'!P$29/'AEO Table 1'!$C$29</f>
        <v>0.91277721999875028</v>
      </c>
      <c r="P36">
        <f>'AEO Table 1'!Q$29/'AEO Table 1'!$C$29</f>
        <v>0.91386513346733556</v>
      </c>
      <c r="Q36">
        <f>'AEO Table 1'!R$29/'AEO Table 1'!$C$29</f>
        <v>0.91539628765036629</v>
      </c>
      <c r="R36">
        <f>'AEO Table 1'!S$29/'AEO Table 1'!$C$29</f>
        <v>0.91780467498274954</v>
      </c>
      <c r="S36">
        <f>'AEO Table 1'!T$29/'AEO Table 1'!$C$29</f>
        <v>0.88959606898494714</v>
      </c>
      <c r="T36">
        <f>'AEO Table 1'!U$29/'AEO Table 1'!$C$29</f>
        <v>0.86870352880512003</v>
      </c>
      <c r="U36">
        <f>'AEO Table 1'!V$29/'AEO Table 1'!$C$29</f>
        <v>0.9017889105007898</v>
      </c>
      <c r="V36">
        <f>'AEO Table 1'!W$29/'AEO Table 1'!$C$29</f>
        <v>0.87495852372194971</v>
      </c>
      <c r="W36">
        <f>'AEO Table 1'!X$29/'AEO Table 1'!$C$29</f>
        <v>0.87857595442808745</v>
      </c>
      <c r="X36">
        <f>'AEO Table 1'!Y$29/'AEO Table 1'!$C$29</f>
        <v>0.88870191825107359</v>
      </c>
      <c r="Y36">
        <f>'AEO Table 1'!Z$29/'AEO Table 1'!$C$29</f>
        <v>0.89537737153519403</v>
      </c>
      <c r="Z36">
        <f>'AEO Table 1'!AA$29/'AEO Table 1'!$C$29</f>
        <v>0.90614507573100311</v>
      </c>
      <c r="AA36">
        <f>'AEO Table 1'!AB$29/'AEO Table 1'!$C$29</f>
        <v>0.90453294271006612</v>
      </c>
      <c r="AB36">
        <f>'AEO Table 1'!AC$29/'AEO Table 1'!$C$29</f>
        <v>0.91379633529028426</v>
      </c>
      <c r="AC36">
        <f>'AEO Table 1'!AD$29/'AEO Table 1'!$C$29</f>
        <v>0.93910549286901246</v>
      </c>
      <c r="AD36">
        <f>'AEO Table 1'!AE$29/'AEO Table 1'!$C$29</f>
        <v>0.95057065268266638</v>
      </c>
      <c r="AE36">
        <f>'AEO Table 1'!AF$29/'AEO Table 1'!$C$29</f>
        <v>0.94721420391373656</v>
      </c>
      <c r="AF36">
        <f>'AEO Table 1'!AG$29/'AEO Table 1'!$C$29</f>
        <v>0.96446134298101827</v>
      </c>
      <c r="AG36">
        <f>'AEO Table 1'!AH$29/'AEO Table 1'!$C$29</f>
        <v>0.97714908023604319</v>
      </c>
      <c r="AH36">
        <f>'AEO Table 1'!AI$29/'AEO Table 1'!$C$29</f>
        <v>0.99999503750854046</v>
      </c>
      <c r="AI36">
        <f>'AEO Table 1'!AJ$29/'AEO Table 1'!$C$29</f>
        <v>1.0125648028075069</v>
      </c>
    </row>
    <row r="37" spans="1:35" x14ac:dyDescent="0.25">
      <c r="A37" s="54" t="s">
        <v>272</v>
      </c>
      <c r="B37">
        <f>'AEO Table 1'!C$29/'AEO Table 1'!$C$29</f>
        <v>1</v>
      </c>
      <c r="C37">
        <f>'AEO Table 1'!D$29/'AEO Table 1'!$C$29</f>
        <v>1.1433158510774357</v>
      </c>
      <c r="D37">
        <f>'AEO Table 1'!E$29/'AEO Table 1'!$C$29</f>
        <v>1.0983922204374796</v>
      </c>
      <c r="E37">
        <f>'AEO Table 1'!F$29/'AEO Table 1'!$C$29</f>
        <v>1.0467430604632215</v>
      </c>
      <c r="F37">
        <f>'AEO Table 1'!G$29/'AEO Table 1'!$C$29</f>
        <v>1.0850002605308016</v>
      </c>
      <c r="G37">
        <f>'AEO Table 1'!H$29/'AEO Table 1'!$C$29</f>
        <v>1.074007439676969</v>
      </c>
      <c r="H37">
        <f>'AEO Table 1'!I$29/'AEO Table 1'!$C$29</f>
        <v>1.0376100460677105</v>
      </c>
      <c r="I37">
        <f>'AEO Table 1'!J$29/'AEO Table 1'!$C$29</f>
        <v>1.0514199830959496</v>
      </c>
      <c r="J37">
        <f>'AEO Table 1'!K$29/'AEO Table 1'!$C$29</f>
        <v>1.0237263483709607</v>
      </c>
      <c r="K37">
        <f>'AEO Table 1'!L$29/'AEO Table 1'!$C$29</f>
        <v>0.96137895908132542</v>
      </c>
      <c r="L37">
        <f>'AEO Table 1'!M$29/'AEO Table 1'!$C$29</f>
        <v>0.99222512928981998</v>
      </c>
      <c r="M37">
        <f>'AEO Table 1'!N$29/'AEO Table 1'!$C$29</f>
        <v>0.93312659293156253</v>
      </c>
      <c r="N37">
        <f>'AEO Table 1'!O$29/'AEO Table 1'!$C$29</f>
        <v>0.92644144023231678</v>
      </c>
      <c r="O37">
        <f>'AEO Table 1'!P$29/'AEO Table 1'!$C$29</f>
        <v>0.91277721999875028</v>
      </c>
      <c r="P37">
        <f>'AEO Table 1'!Q$29/'AEO Table 1'!$C$29</f>
        <v>0.91386513346733556</v>
      </c>
      <c r="Q37">
        <f>'AEO Table 1'!R$29/'AEO Table 1'!$C$29</f>
        <v>0.91539628765036629</v>
      </c>
      <c r="R37">
        <f>'AEO Table 1'!S$29/'AEO Table 1'!$C$29</f>
        <v>0.91780467498274954</v>
      </c>
      <c r="S37">
        <f>'AEO Table 1'!T$29/'AEO Table 1'!$C$29</f>
        <v>0.88959606898494714</v>
      </c>
      <c r="T37">
        <f>'AEO Table 1'!U$29/'AEO Table 1'!$C$29</f>
        <v>0.86870352880512003</v>
      </c>
      <c r="U37">
        <f>'AEO Table 1'!V$29/'AEO Table 1'!$C$29</f>
        <v>0.9017889105007898</v>
      </c>
      <c r="V37">
        <f>'AEO Table 1'!W$29/'AEO Table 1'!$C$29</f>
        <v>0.87495852372194971</v>
      </c>
      <c r="W37">
        <f>'AEO Table 1'!X$29/'AEO Table 1'!$C$29</f>
        <v>0.87857595442808745</v>
      </c>
      <c r="X37">
        <f>'AEO Table 1'!Y$29/'AEO Table 1'!$C$29</f>
        <v>0.88870191825107359</v>
      </c>
      <c r="Y37">
        <f>'AEO Table 1'!Z$29/'AEO Table 1'!$C$29</f>
        <v>0.89537737153519403</v>
      </c>
      <c r="Z37">
        <f>'AEO Table 1'!AA$29/'AEO Table 1'!$C$29</f>
        <v>0.90614507573100311</v>
      </c>
      <c r="AA37">
        <f>'AEO Table 1'!AB$29/'AEO Table 1'!$C$29</f>
        <v>0.90453294271006612</v>
      </c>
      <c r="AB37">
        <f>'AEO Table 1'!AC$29/'AEO Table 1'!$C$29</f>
        <v>0.91379633529028426</v>
      </c>
      <c r="AC37">
        <f>'AEO Table 1'!AD$29/'AEO Table 1'!$C$29</f>
        <v>0.93910549286901246</v>
      </c>
      <c r="AD37">
        <f>'AEO Table 1'!AE$29/'AEO Table 1'!$C$29</f>
        <v>0.95057065268266638</v>
      </c>
      <c r="AE37">
        <f>'AEO Table 1'!AF$29/'AEO Table 1'!$C$29</f>
        <v>0.94721420391373656</v>
      </c>
      <c r="AF37">
        <f>'AEO Table 1'!AG$29/'AEO Table 1'!$C$29</f>
        <v>0.96446134298101827</v>
      </c>
      <c r="AG37">
        <f>'AEO Table 1'!AH$29/'AEO Table 1'!$C$29</f>
        <v>0.97714908023604319</v>
      </c>
      <c r="AH37">
        <f>'AEO Table 1'!AI$29/'AEO Table 1'!$C$29</f>
        <v>0.99999503750854046</v>
      </c>
      <c r="AI37">
        <f>'AEO Table 1'!AJ$29/'AEO Table 1'!$C$29</f>
        <v>1.0125648028075069</v>
      </c>
    </row>
    <row r="38" spans="1:35" x14ac:dyDescent="0.25">
      <c r="A38" s="54" t="s">
        <v>273</v>
      </c>
      <c r="B38">
        <f>'AEO Table 1'!C$29/'AEO Table 1'!$C$29</f>
        <v>1</v>
      </c>
      <c r="C38">
        <f>'AEO Table 1'!D$29/'AEO Table 1'!$C$29</f>
        <v>1.1433158510774357</v>
      </c>
      <c r="D38">
        <f>'AEO Table 1'!E$29/'AEO Table 1'!$C$29</f>
        <v>1.0983922204374796</v>
      </c>
      <c r="E38">
        <f>'AEO Table 1'!F$29/'AEO Table 1'!$C$29</f>
        <v>1.0467430604632215</v>
      </c>
      <c r="F38">
        <f>'AEO Table 1'!G$29/'AEO Table 1'!$C$29</f>
        <v>1.0850002605308016</v>
      </c>
      <c r="G38">
        <f>'AEO Table 1'!H$29/'AEO Table 1'!$C$29</f>
        <v>1.074007439676969</v>
      </c>
      <c r="H38">
        <f>'AEO Table 1'!I$29/'AEO Table 1'!$C$29</f>
        <v>1.0376100460677105</v>
      </c>
      <c r="I38">
        <f>'AEO Table 1'!J$29/'AEO Table 1'!$C$29</f>
        <v>1.0514199830959496</v>
      </c>
      <c r="J38">
        <f>'AEO Table 1'!K$29/'AEO Table 1'!$C$29</f>
        <v>1.0237263483709607</v>
      </c>
      <c r="K38">
        <f>'AEO Table 1'!L$29/'AEO Table 1'!$C$29</f>
        <v>0.96137895908132542</v>
      </c>
      <c r="L38">
        <f>'AEO Table 1'!M$29/'AEO Table 1'!$C$29</f>
        <v>0.99222512928981998</v>
      </c>
      <c r="M38">
        <f>'AEO Table 1'!N$29/'AEO Table 1'!$C$29</f>
        <v>0.93312659293156253</v>
      </c>
      <c r="N38">
        <f>'AEO Table 1'!O$29/'AEO Table 1'!$C$29</f>
        <v>0.92644144023231678</v>
      </c>
      <c r="O38">
        <f>'AEO Table 1'!P$29/'AEO Table 1'!$C$29</f>
        <v>0.91277721999875028</v>
      </c>
      <c r="P38">
        <f>'AEO Table 1'!Q$29/'AEO Table 1'!$C$29</f>
        <v>0.91386513346733556</v>
      </c>
      <c r="Q38">
        <f>'AEO Table 1'!R$29/'AEO Table 1'!$C$29</f>
        <v>0.91539628765036629</v>
      </c>
      <c r="R38">
        <f>'AEO Table 1'!S$29/'AEO Table 1'!$C$29</f>
        <v>0.91780467498274954</v>
      </c>
      <c r="S38">
        <f>'AEO Table 1'!T$29/'AEO Table 1'!$C$29</f>
        <v>0.88959606898494714</v>
      </c>
      <c r="T38">
        <f>'AEO Table 1'!U$29/'AEO Table 1'!$C$29</f>
        <v>0.86870352880512003</v>
      </c>
      <c r="U38">
        <f>'AEO Table 1'!V$29/'AEO Table 1'!$C$29</f>
        <v>0.9017889105007898</v>
      </c>
      <c r="V38">
        <f>'AEO Table 1'!W$29/'AEO Table 1'!$C$29</f>
        <v>0.87495852372194971</v>
      </c>
      <c r="W38">
        <f>'AEO Table 1'!X$29/'AEO Table 1'!$C$29</f>
        <v>0.87857595442808745</v>
      </c>
      <c r="X38">
        <f>'AEO Table 1'!Y$29/'AEO Table 1'!$C$29</f>
        <v>0.88870191825107359</v>
      </c>
      <c r="Y38">
        <f>'AEO Table 1'!Z$29/'AEO Table 1'!$C$29</f>
        <v>0.89537737153519403</v>
      </c>
      <c r="Z38">
        <f>'AEO Table 1'!AA$29/'AEO Table 1'!$C$29</f>
        <v>0.90614507573100311</v>
      </c>
      <c r="AA38">
        <f>'AEO Table 1'!AB$29/'AEO Table 1'!$C$29</f>
        <v>0.90453294271006612</v>
      </c>
      <c r="AB38">
        <f>'AEO Table 1'!AC$29/'AEO Table 1'!$C$29</f>
        <v>0.91379633529028426</v>
      </c>
      <c r="AC38">
        <f>'AEO Table 1'!AD$29/'AEO Table 1'!$C$29</f>
        <v>0.93910549286901246</v>
      </c>
      <c r="AD38">
        <f>'AEO Table 1'!AE$29/'AEO Table 1'!$C$29</f>
        <v>0.95057065268266638</v>
      </c>
      <c r="AE38">
        <f>'AEO Table 1'!AF$29/'AEO Table 1'!$C$29</f>
        <v>0.94721420391373656</v>
      </c>
      <c r="AF38">
        <f>'AEO Table 1'!AG$29/'AEO Table 1'!$C$29</f>
        <v>0.96446134298101827</v>
      </c>
      <c r="AG38">
        <f>'AEO Table 1'!AH$29/'AEO Table 1'!$C$29</f>
        <v>0.97714908023604319</v>
      </c>
      <c r="AH38">
        <f>'AEO Table 1'!AI$29/'AEO Table 1'!$C$29</f>
        <v>0.99999503750854046</v>
      </c>
      <c r="AI38">
        <f>'AEO Table 1'!AJ$29/'AEO Table 1'!$C$29</f>
        <v>1.0125648028075069</v>
      </c>
    </row>
    <row r="39" spans="1:35" x14ac:dyDescent="0.25">
      <c r="A39" s="54" t="s">
        <v>274</v>
      </c>
      <c r="B39">
        <f>'AEO Table 1'!C$29/'AEO Table 1'!$C$29</f>
        <v>1</v>
      </c>
      <c r="C39">
        <f>'AEO Table 1'!D$29/'AEO Table 1'!$C$29</f>
        <v>1.1433158510774357</v>
      </c>
      <c r="D39">
        <f>'AEO Table 1'!E$29/'AEO Table 1'!$C$29</f>
        <v>1.0983922204374796</v>
      </c>
      <c r="E39">
        <f>'AEO Table 1'!F$29/'AEO Table 1'!$C$29</f>
        <v>1.0467430604632215</v>
      </c>
      <c r="F39">
        <f>'AEO Table 1'!G$29/'AEO Table 1'!$C$29</f>
        <v>1.0850002605308016</v>
      </c>
      <c r="G39">
        <f>'AEO Table 1'!H$29/'AEO Table 1'!$C$29</f>
        <v>1.074007439676969</v>
      </c>
      <c r="H39">
        <f>'AEO Table 1'!I$29/'AEO Table 1'!$C$29</f>
        <v>1.0376100460677105</v>
      </c>
      <c r="I39">
        <f>'AEO Table 1'!J$29/'AEO Table 1'!$C$29</f>
        <v>1.0514199830959496</v>
      </c>
      <c r="J39">
        <f>'AEO Table 1'!K$29/'AEO Table 1'!$C$29</f>
        <v>1.0237263483709607</v>
      </c>
      <c r="K39">
        <f>'AEO Table 1'!L$29/'AEO Table 1'!$C$29</f>
        <v>0.96137895908132542</v>
      </c>
      <c r="L39">
        <f>'AEO Table 1'!M$29/'AEO Table 1'!$C$29</f>
        <v>0.99222512928981998</v>
      </c>
      <c r="M39">
        <f>'AEO Table 1'!N$29/'AEO Table 1'!$C$29</f>
        <v>0.93312659293156253</v>
      </c>
      <c r="N39">
        <f>'AEO Table 1'!O$29/'AEO Table 1'!$C$29</f>
        <v>0.92644144023231678</v>
      </c>
      <c r="O39">
        <f>'AEO Table 1'!P$29/'AEO Table 1'!$C$29</f>
        <v>0.91277721999875028</v>
      </c>
      <c r="P39">
        <f>'AEO Table 1'!Q$29/'AEO Table 1'!$C$29</f>
        <v>0.91386513346733556</v>
      </c>
      <c r="Q39">
        <f>'AEO Table 1'!R$29/'AEO Table 1'!$C$29</f>
        <v>0.91539628765036629</v>
      </c>
      <c r="R39">
        <f>'AEO Table 1'!S$29/'AEO Table 1'!$C$29</f>
        <v>0.91780467498274954</v>
      </c>
      <c r="S39">
        <f>'AEO Table 1'!T$29/'AEO Table 1'!$C$29</f>
        <v>0.88959606898494714</v>
      </c>
      <c r="T39">
        <f>'AEO Table 1'!U$29/'AEO Table 1'!$C$29</f>
        <v>0.86870352880512003</v>
      </c>
      <c r="U39">
        <f>'AEO Table 1'!V$29/'AEO Table 1'!$C$29</f>
        <v>0.9017889105007898</v>
      </c>
      <c r="V39">
        <f>'AEO Table 1'!W$29/'AEO Table 1'!$C$29</f>
        <v>0.87495852372194971</v>
      </c>
      <c r="W39">
        <f>'AEO Table 1'!X$29/'AEO Table 1'!$C$29</f>
        <v>0.87857595442808745</v>
      </c>
      <c r="X39">
        <f>'AEO Table 1'!Y$29/'AEO Table 1'!$C$29</f>
        <v>0.88870191825107359</v>
      </c>
      <c r="Y39">
        <f>'AEO Table 1'!Z$29/'AEO Table 1'!$C$29</f>
        <v>0.89537737153519403</v>
      </c>
      <c r="Z39">
        <f>'AEO Table 1'!AA$29/'AEO Table 1'!$C$29</f>
        <v>0.90614507573100311</v>
      </c>
      <c r="AA39">
        <f>'AEO Table 1'!AB$29/'AEO Table 1'!$C$29</f>
        <v>0.90453294271006612</v>
      </c>
      <c r="AB39">
        <f>'AEO Table 1'!AC$29/'AEO Table 1'!$C$29</f>
        <v>0.91379633529028426</v>
      </c>
      <c r="AC39">
        <f>'AEO Table 1'!AD$29/'AEO Table 1'!$C$29</f>
        <v>0.93910549286901246</v>
      </c>
      <c r="AD39">
        <f>'AEO Table 1'!AE$29/'AEO Table 1'!$C$29</f>
        <v>0.95057065268266638</v>
      </c>
      <c r="AE39">
        <f>'AEO Table 1'!AF$29/'AEO Table 1'!$C$29</f>
        <v>0.94721420391373656</v>
      </c>
      <c r="AF39">
        <f>'AEO Table 1'!AG$29/'AEO Table 1'!$C$29</f>
        <v>0.96446134298101827</v>
      </c>
      <c r="AG39">
        <f>'AEO Table 1'!AH$29/'AEO Table 1'!$C$29</f>
        <v>0.97714908023604319</v>
      </c>
      <c r="AH39">
        <f>'AEO Table 1'!AI$29/'AEO Table 1'!$C$29</f>
        <v>0.99999503750854046</v>
      </c>
      <c r="AI39">
        <f>'AEO Table 1'!AJ$29/'AEO Table 1'!$C$29</f>
        <v>1.0125648028075069</v>
      </c>
    </row>
    <row r="40" spans="1:35" x14ac:dyDescent="0.25">
      <c r="A40" s="54" t="s">
        <v>263</v>
      </c>
      <c r="B40">
        <f>'AEO Table 1'!C$29/'AEO Table 1'!$C$29</f>
        <v>1</v>
      </c>
      <c r="C40">
        <f>'AEO Table 1'!D$29/'AEO Table 1'!$C$29</f>
        <v>1.1433158510774357</v>
      </c>
      <c r="D40">
        <f>'AEO Table 1'!E$29/'AEO Table 1'!$C$29</f>
        <v>1.0983922204374796</v>
      </c>
      <c r="E40">
        <f>'AEO Table 1'!F$29/'AEO Table 1'!$C$29</f>
        <v>1.0467430604632215</v>
      </c>
      <c r="F40">
        <f>'AEO Table 1'!G$29/'AEO Table 1'!$C$29</f>
        <v>1.0850002605308016</v>
      </c>
      <c r="G40">
        <f>'AEO Table 1'!H$29/'AEO Table 1'!$C$29</f>
        <v>1.074007439676969</v>
      </c>
      <c r="H40">
        <f>'AEO Table 1'!I$29/'AEO Table 1'!$C$29</f>
        <v>1.0376100460677105</v>
      </c>
      <c r="I40">
        <f>'AEO Table 1'!J$29/'AEO Table 1'!$C$29</f>
        <v>1.0514199830959496</v>
      </c>
      <c r="J40">
        <f>'AEO Table 1'!K$29/'AEO Table 1'!$C$29</f>
        <v>1.0237263483709607</v>
      </c>
      <c r="K40">
        <f>'AEO Table 1'!L$29/'AEO Table 1'!$C$29</f>
        <v>0.96137895908132542</v>
      </c>
      <c r="L40">
        <f>'AEO Table 1'!M$29/'AEO Table 1'!$C$29</f>
        <v>0.99222512928981998</v>
      </c>
      <c r="M40">
        <f>'AEO Table 1'!N$29/'AEO Table 1'!$C$29</f>
        <v>0.93312659293156253</v>
      </c>
      <c r="N40">
        <f>'AEO Table 1'!O$29/'AEO Table 1'!$C$29</f>
        <v>0.92644144023231678</v>
      </c>
      <c r="O40">
        <f>'AEO Table 1'!P$29/'AEO Table 1'!$C$29</f>
        <v>0.91277721999875028</v>
      </c>
      <c r="P40">
        <f>'AEO Table 1'!Q$29/'AEO Table 1'!$C$29</f>
        <v>0.91386513346733556</v>
      </c>
      <c r="Q40">
        <f>'AEO Table 1'!R$29/'AEO Table 1'!$C$29</f>
        <v>0.91539628765036629</v>
      </c>
      <c r="R40">
        <f>'AEO Table 1'!S$29/'AEO Table 1'!$C$29</f>
        <v>0.91780467498274954</v>
      </c>
      <c r="S40">
        <f>'AEO Table 1'!T$29/'AEO Table 1'!$C$29</f>
        <v>0.88959606898494714</v>
      </c>
      <c r="T40">
        <f>'AEO Table 1'!U$29/'AEO Table 1'!$C$29</f>
        <v>0.86870352880512003</v>
      </c>
      <c r="U40">
        <f>'AEO Table 1'!V$29/'AEO Table 1'!$C$29</f>
        <v>0.9017889105007898</v>
      </c>
      <c r="V40">
        <f>'AEO Table 1'!W$29/'AEO Table 1'!$C$29</f>
        <v>0.87495852372194971</v>
      </c>
      <c r="W40">
        <f>'AEO Table 1'!X$29/'AEO Table 1'!$C$29</f>
        <v>0.87857595442808745</v>
      </c>
      <c r="X40">
        <f>'AEO Table 1'!Y$29/'AEO Table 1'!$C$29</f>
        <v>0.88870191825107359</v>
      </c>
      <c r="Y40">
        <f>'AEO Table 1'!Z$29/'AEO Table 1'!$C$29</f>
        <v>0.89537737153519403</v>
      </c>
      <c r="Z40">
        <f>'AEO Table 1'!AA$29/'AEO Table 1'!$C$29</f>
        <v>0.90614507573100311</v>
      </c>
      <c r="AA40">
        <f>'AEO Table 1'!AB$29/'AEO Table 1'!$C$29</f>
        <v>0.90453294271006612</v>
      </c>
      <c r="AB40">
        <f>'AEO Table 1'!AC$29/'AEO Table 1'!$C$29</f>
        <v>0.91379633529028426</v>
      </c>
      <c r="AC40">
        <f>'AEO Table 1'!AD$29/'AEO Table 1'!$C$29</f>
        <v>0.93910549286901246</v>
      </c>
      <c r="AD40">
        <f>'AEO Table 1'!AE$29/'AEO Table 1'!$C$29</f>
        <v>0.95057065268266638</v>
      </c>
      <c r="AE40">
        <f>'AEO Table 1'!AF$29/'AEO Table 1'!$C$29</f>
        <v>0.94721420391373656</v>
      </c>
      <c r="AF40">
        <f>'AEO Table 1'!AG$29/'AEO Table 1'!$C$29</f>
        <v>0.96446134298101827</v>
      </c>
      <c r="AG40">
        <f>'AEO Table 1'!AH$29/'AEO Table 1'!$C$29</f>
        <v>0.97714908023604319</v>
      </c>
      <c r="AH40">
        <f>'AEO Table 1'!AI$29/'AEO Table 1'!$C$29</f>
        <v>0.99999503750854046</v>
      </c>
      <c r="AI40">
        <f>'AEO Table 1'!AJ$29/'AEO Table 1'!$C$29</f>
        <v>1.0125648028075069</v>
      </c>
    </row>
    <row r="41" spans="1:35" x14ac:dyDescent="0.25">
      <c r="A41" s="55" t="s">
        <v>315</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row>
    <row r="42" spans="1:35" x14ac:dyDescent="0.25">
      <c r="A42" s="55" t="s">
        <v>276</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row>
    <row r="43" spans="1:35" x14ac:dyDescent="0.25">
      <c r="A43" s="54" t="s">
        <v>277</v>
      </c>
      <c r="B43">
        <f>'AEO Table 1'!C$31/'AEO Table 1'!$C$31</f>
        <v>1</v>
      </c>
      <c r="C43">
        <f>'AEO Table 1'!D$31/'AEO Table 1'!$C$31</f>
        <v>1.0165830463228898</v>
      </c>
      <c r="D43">
        <f>'AEO Table 1'!E$31/'AEO Table 1'!$C$31</f>
        <v>1.0447021248703985</v>
      </c>
      <c r="E43">
        <f>'AEO Table 1'!F$31/'AEO Table 1'!$C$31</f>
        <v>1.0410881767587086</v>
      </c>
      <c r="F43">
        <f>'AEO Table 1'!G$31/'AEO Table 1'!$C$31</f>
        <v>0.93992146440871882</v>
      </c>
      <c r="G43">
        <f>'AEO Table 1'!H$31/'AEO Table 1'!$C$31</f>
        <v>0.84389114657196329</v>
      </c>
      <c r="H43">
        <f>'AEO Table 1'!I$31/'AEO Table 1'!$C$31</f>
        <v>0.80047907902420434</v>
      </c>
      <c r="I43">
        <f>'AEO Table 1'!J$31/'AEO Table 1'!$C$31</f>
        <v>0.76062435199199152</v>
      </c>
      <c r="J43">
        <f>'AEO Table 1'!K$31/'AEO Table 1'!$C$31</f>
        <v>0.73680149205706047</v>
      </c>
      <c r="K43">
        <f>'AEO Table 1'!L$31/'AEO Table 1'!$C$31</f>
        <v>0.71102715972876029</v>
      </c>
      <c r="L43">
        <f>'AEO Table 1'!M$31/'AEO Table 1'!$C$31</f>
        <v>0.71645255091704307</v>
      </c>
      <c r="M43">
        <f>'AEO Table 1'!N$31/'AEO Table 1'!$C$31</f>
        <v>0.7442170871518633</v>
      </c>
      <c r="N43">
        <f>'AEO Table 1'!O$31/'AEO Table 1'!$C$31</f>
        <v>0.73538332280630669</v>
      </c>
      <c r="O43">
        <f>'AEO Table 1'!P$31/'AEO Table 1'!$C$31</f>
        <v>0.73844907103955382</v>
      </c>
      <c r="P43">
        <f>'AEO Table 1'!Q$31/'AEO Table 1'!$C$31</f>
        <v>0.71525187400936707</v>
      </c>
      <c r="Q43">
        <f>'AEO Table 1'!R$31/'AEO Table 1'!$C$31</f>
        <v>0.73223117350526146</v>
      </c>
      <c r="R43">
        <f>'AEO Table 1'!S$31/'AEO Table 1'!$C$31</f>
        <v>0.73290450596465295</v>
      </c>
      <c r="S43">
        <f>'AEO Table 1'!T$31/'AEO Table 1'!$C$31</f>
        <v>0.7543975164162029</v>
      </c>
      <c r="T43">
        <f>'AEO Table 1'!U$31/'AEO Table 1'!$C$31</f>
        <v>0.73600600636388558</v>
      </c>
      <c r="U43">
        <f>'AEO Table 1'!V$31/'AEO Table 1'!$C$31</f>
        <v>0.73672104968359331</v>
      </c>
      <c r="V43">
        <f>'AEO Table 1'!W$31/'AEO Table 1'!$C$31</f>
        <v>0.73788001573095308</v>
      </c>
      <c r="W43">
        <f>'AEO Table 1'!X$31/'AEO Table 1'!$C$31</f>
        <v>0.74006685655039273</v>
      </c>
      <c r="X43">
        <f>'AEO Table 1'!Y$31/'AEO Table 1'!$C$31</f>
        <v>0.74321006780994148</v>
      </c>
      <c r="Y43">
        <f>'AEO Table 1'!Z$31/'AEO Table 1'!$C$31</f>
        <v>0.74964843703447692</v>
      </c>
      <c r="Z43">
        <f>'AEO Table 1'!AA$31/'AEO Table 1'!$C$31</f>
        <v>0.74284658745575671</v>
      </c>
      <c r="AA43">
        <f>'AEO Table 1'!AB$31/'AEO Table 1'!$C$31</f>
        <v>0.73587789443577123</v>
      </c>
      <c r="AB43">
        <f>'AEO Table 1'!AC$31/'AEO Table 1'!$C$31</f>
        <v>0.72913265245319447</v>
      </c>
      <c r="AC43">
        <f>'AEO Table 1'!AD$31/'AEO Table 1'!$C$31</f>
        <v>0.72213714530871997</v>
      </c>
      <c r="AD43">
        <f>'AEO Table 1'!AE$31/'AEO Table 1'!$C$31</f>
        <v>0.71844871351789397</v>
      </c>
      <c r="AE43">
        <f>'AEO Table 1'!AF$31/'AEO Table 1'!$C$31</f>
        <v>0.71083052281584058</v>
      </c>
      <c r="AF43">
        <f>'AEO Table 1'!AG$31/'AEO Table 1'!$C$31</f>
        <v>0.70539023489173047</v>
      </c>
      <c r="AG43">
        <f>'AEO Table 1'!AH$31/'AEO Table 1'!$C$31</f>
        <v>0.70077820547961533</v>
      </c>
      <c r="AH43">
        <f>'AEO Table 1'!AI$31/'AEO Table 1'!$C$31</f>
        <v>0.69815340062685471</v>
      </c>
      <c r="AI43">
        <f>'AEO Table 1'!AJ$31/'AEO Table 1'!$C$31</f>
        <v>0.69563585227205016</v>
      </c>
    </row>
    <row r="44" spans="1:35" x14ac:dyDescent="0.25">
      <c r="A44" s="54" t="s">
        <v>264</v>
      </c>
      <c r="B44">
        <f>'AEO Table 1'!C$28/'AEO Table 1'!$C$28</f>
        <v>1</v>
      </c>
      <c r="C44">
        <f>'AEO Table 1'!D$28/'AEO Table 1'!$C$28</f>
        <v>0.98435571641636832</v>
      </c>
      <c r="D44">
        <f>'AEO Table 1'!E$28/'AEO Table 1'!$C$28</f>
        <v>0.89138610576724731</v>
      </c>
      <c r="E44">
        <f>'AEO Table 1'!F$28/'AEO Table 1'!$C$28</f>
        <v>0.81781772299387645</v>
      </c>
      <c r="F44">
        <f>'AEO Table 1'!G$28/'AEO Table 1'!$C$28</f>
        <v>0.78059452153158171</v>
      </c>
      <c r="G44">
        <f>'AEO Table 1'!H$28/'AEO Table 1'!$C$28</f>
        <v>0.7134922107889361</v>
      </c>
      <c r="H44">
        <f>'AEO Table 1'!I$28/'AEO Table 1'!$C$28</f>
        <v>0.72358952776711016</v>
      </c>
      <c r="I44">
        <f>'AEO Table 1'!J$28/'AEO Table 1'!$C$28</f>
        <v>0.69019305305410195</v>
      </c>
      <c r="J44">
        <f>'AEO Table 1'!K$28/'AEO Table 1'!$C$28</f>
        <v>0.70622994819845897</v>
      </c>
      <c r="K44">
        <f>'AEO Table 1'!L$28/'AEO Table 1'!$C$28</f>
        <v>0.66044185933652333</v>
      </c>
      <c r="L44">
        <f>'AEO Table 1'!M$28/'AEO Table 1'!$C$28</f>
        <v>0.57056296372232806</v>
      </c>
      <c r="M44">
        <f>'AEO Table 1'!N$28/'AEO Table 1'!$C$28</f>
        <v>0.61115754435305913</v>
      </c>
      <c r="N44">
        <f>'AEO Table 1'!O$28/'AEO Table 1'!$C$28</f>
        <v>0.6082094628421485</v>
      </c>
      <c r="O44">
        <f>'AEO Table 1'!P$28/'AEO Table 1'!$C$28</f>
        <v>0.6084845580173508</v>
      </c>
      <c r="P44">
        <f>'AEO Table 1'!Q$28/'AEO Table 1'!$C$28</f>
        <v>0.61131478218610702</v>
      </c>
      <c r="Q44">
        <f>'AEO Table 1'!R$28/'AEO Table 1'!$C$28</f>
        <v>0.60803131300239244</v>
      </c>
      <c r="R44">
        <f>'AEO Table 1'!S$28/'AEO Table 1'!$C$28</f>
        <v>0.6002983597826651</v>
      </c>
      <c r="S44">
        <f>'AEO Table 1'!T$28/'AEO Table 1'!$C$28</f>
        <v>0.63887834133236532</v>
      </c>
      <c r="T44">
        <f>'AEO Table 1'!U$28/'AEO Table 1'!$C$28</f>
        <v>0.65308361745438814</v>
      </c>
      <c r="U44">
        <f>'AEO Table 1'!V$28/'AEO Table 1'!$C$28</f>
        <v>0.66207424603407761</v>
      </c>
      <c r="V44">
        <f>'AEO Table 1'!W$28/'AEO Table 1'!$C$28</f>
        <v>0.69567273755101988</v>
      </c>
      <c r="W44">
        <f>'AEO Table 1'!X$28/'AEO Table 1'!$C$28</f>
        <v>0.71551107182785589</v>
      </c>
      <c r="X44">
        <f>'AEO Table 1'!Y$28/'AEO Table 1'!$C$28</f>
        <v>0.71163337206221822</v>
      </c>
      <c r="Y44">
        <f>'AEO Table 1'!Z$28/'AEO Table 1'!$C$28</f>
        <v>0.73331304262537511</v>
      </c>
      <c r="Z44">
        <f>'AEO Table 1'!AA$28/'AEO Table 1'!$C$28</f>
        <v>0.7469118705528599</v>
      </c>
      <c r="AA44">
        <f>'AEO Table 1'!AB$28/'AEO Table 1'!$C$28</f>
        <v>0.70656294917484508</v>
      </c>
      <c r="AB44">
        <f>'AEO Table 1'!AC$28/'AEO Table 1'!$C$28</f>
        <v>0.78118926354845153</v>
      </c>
      <c r="AC44">
        <f>'AEO Table 1'!AD$28/'AEO Table 1'!$C$28</f>
        <v>0.76760771075694301</v>
      </c>
      <c r="AD44">
        <f>'AEO Table 1'!AE$28/'AEO Table 1'!$C$28</f>
        <v>0.84332940513410226</v>
      </c>
      <c r="AE44">
        <f>'AEO Table 1'!AF$28/'AEO Table 1'!$C$28</f>
        <v>0.82230260969341973</v>
      </c>
      <c r="AF44">
        <f>'AEO Table 1'!AG$28/'AEO Table 1'!$C$28</f>
        <v>0.84513908927983483</v>
      </c>
      <c r="AG44">
        <f>'AEO Table 1'!AH$28/'AEO Table 1'!$C$28</f>
        <v>0.87191231095517518</v>
      </c>
      <c r="AH44">
        <f>'AEO Table 1'!AI$28/'AEO Table 1'!$C$28</f>
        <v>0.89521726495273823</v>
      </c>
      <c r="AI44">
        <f>'AEO Table 1'!AJ$28/'AEO Table 1'!$C$28</f>
        <v>0.92567486398387577</v>
      </c>
    </row>
    <row r="45" spans="1:35" x14ac:dyDescent="0.25">
      <c r="A45" s="54" t="s">
        <v>278</v>
      </c>
      <c r="B45">
        <f>'AEO Table 1'!C$29/'AEO Table 1'!$C$29</f>
        <v>1</v>
      </c>
      <c r="C45">
        <f>'AEO Table 1'!D$29/'AEO Table 1'!$C$29</f>
        <v>1.1433158510774357</v>
      </c>
      <c r="D45">
        <f>'AEO Table 1'!E$29/'AEO Table 1'!$C$29</f>
        <v>1.0983922204374796</v>
      </c>
      <c r="E45">
        <f>'AEO Table 1'!F$29/'AEO Table 1'!$C$29</f>
        <v>1.0467430604632215</v>
      </c>
      <c r="F45">
        <f>'AEO Table 1'!G$29/'AEO Table 1'!$C$29</f>
        <v>1.0850002605308016</v>
      </c>
      <c r="G45">
        <f>'AEO Table 1'!H$29/'AEO Table 1'!$C$29</f>
        <v>1.074007439676969</v>
      </c>
      <c r="H45">
        <f>'AEO Table 1'!I$29/'AEO Table 1'!$C$29</f>
        <v>1.0376100460677105</v>
      </c>
      <c r="I45">
        <f>'AEO Table 1'!J$29/'AEO Table 1'!$C$29</f>
        <v>1.0514199830959496</v>
      </c>
      <c r="J45">
        <f>'AEO Table 1'!K$29/'AEO Table 1'!$C$29</f>
        <v>1.0237263483709607</v>
      </c>
      <c r="K45">
        <f>'AEO Table 1'!L$29/'AEO Table 1'!$C$29</f>
        <v>0.96137895908132542</v>
      </c>
      <c r="L45">
        <f>'AEO Table 1'!M$29/'AEO Table 1'!$C$29</f>
        <v>0.99222512928981998</v>
      </c>
      <c r="M45">
        <f>'AEO Table 1'!N$29/'AEO Table 1'!$C$29</f>
        <v>0.93312659293156253</v>
      </c>
      <c r="N45">
        <f>'AEO Table 1'!O$29/'AEO Table 1'!$C$29</f>
        <v>0.92644144023231678</v>
      </c>
      <c r="O45">
        <f>'AEO Table 1'!P$29/'AEO Table 1'!$C$29</f>
        <v>0.91277721999875028</v>
      </c>
      <c r="P45">
        <f>'AEO Table 1'!Q$29/'AEO Table 1'!$C$29</f>
        <v>0.91386513346733556</v>
      </c>
      <c r="Q45">
        <f>'AEO Table 1'!R$29/'AEO Table 1'!$C$29</f>
        <v>0.91539628765036629</v>
      </c>
      <c r="R45">
        <f>'AEO Table 1'!S$29/'AEO Table 1'!$C$29</f>
        <v>0.91780467498274954</v>
      </c>
      <c r="S45">
        <f>'AEO Table 1'!T$29/'AEO Table 1'!$C$29</f>
        <v>0.88959606898494714</v>
      </c>
      <c r="T45">
        <f>'AEO Table 1'!U$29/'AEO Table 1'!$C$29</f>
        <v>0.86870352880512003</v>
      </c>
      <c r="U45">
        <f>'AEO Table 1'!V$29/'AEO Table 1'!$C$29</f>
        <v>0.9017889105007898</v>
      </c>
      <c r="V45">
        <f>'AEO Table 1'!W$29/'AEO Table 1'!$C$29</f>
        <v>0.87495852372194971</v>
      </c>
      <c r="W45">
        <f>'AEO Table 1'!X$29/'AEO Table 1'!$C$29</f>
        <v>0.87857595442808745</v>
      </c>
      <c r="X45">
        <f>'AEO Table 1'!Y$29/'AEO Table 1'!$C$29</f>
        <v>0.88870191825107359</v>
      </c>
      <c r="Y45">
        <f>'AEO Table 1'!Z$29/'AEO Table 1'!$C$29</f>
        <v>0.89537737153519403</v>
      </c>
      <c r="Z45">
        <f>'AEO Table 1'!AA$29/'AEO Table 1'!$C$29</f>
        <v>0.90614507573100311</v>
      </c>
      <c r="AA45">
        <f>'AEO Table 1'!AB$29/'AEO Table 1'!$C$29</f>
        <v>0.90453294271006612</v>
      </c>
      <c r="AB45">
        <f>'AEO Table 1'!AC$29/'AEO Table 1'!$C$29</f>
        <v>0.91379633529028426</v>
      </c>
      <c r="AC45">
        <f>'AEO Table 1'!AD$29/'AEO Table 1'!$C$29</f>
        <v>0.93910549286901246</v>
      </c>
      <c r="AD45">
        <f>'AEO Table 1'!AE$29/'AEO Table 1'!$C$29</f>
        <v>0.95057065268266638</v>
      </c>
      <c r="AE45">
        <f>'AEO Table 1'!AF$29/'AEO Table 1'!$C$29</f>
        <v>0.94721420391373656</v>
      </c>
      <c r="AF45">
        <f>'AEO Table 1'!AG$29/'AEO Table 1'!$C$29</f>
        <v>0.96446134298101827</v>
      </c>
      <c r="AG45">
        <f>'AEO Table 1'!AH$29/'AEO Table 1'!$C$29</f>
        <v>0.97714908023604319</v>
      </c>
      <c r="AH45">
        <f>'AEO Table 1'!AI$29/'AEO Table 1'!$C$29</f>
        <v>0.99999503750854046</v>
      </c>
      <c r="AI45">
        <f>'AEO Table 1'!AJ$29/'AEO Table 1'!$C$29</f>
        <v>1.0125648028075069</v>
      </c>
    </row>
    <row r="46" spans="1:35" x14ac:dyDescent="0.25">
      <c r="A46" s="54" t="s">
        <v>265</v>
      </c>
      <c r="B46">
        <f>'AEO Table 1'!C$29/'AEO Table 1'!$C$29</f>
        <v>1</v>
      </c>
      <c r="C46">
        <f>'AEO Table 1'!D$29/'AEO Table 1'!$C$29</f>
        <v>1.1433158510774357</v>
      </c>
      <c r="D46">
        <f>'AEO Table 1'!E$29/'AEO Table 1'!$C$29</f>
        <v>1.0983922204374796</v>
      </c>
      <c r="E46">
        <f>'AEO Table 1'!F$29/'AEO Table 1'!$C$29</f>
        <v>1.0467430604632215</v>
      </c>
      <c r="F46">
        <f>'AEO Table 1'!G$29/'AEO Table 1'!$C$29</f>
        <v>1.0850002605308016</v>
      </c>
      <c r="G46">
        <f>'AEO Table 1'!H$29/'AEO Table 1'!$C$29</f>
        <v>1.074007439676969</v>
      </c>
      <c r="H46">
        <f>'AEO Table 1'!I$29/'AEO Table 1'!$C$29</f>
        <v>1.0376100460677105</v>
      </c>
      <c r="I46">
        <f>'AEO Table 1'!J$29/'AEO Table 1'!$C$29</f>
        <v>1.0514199830959496</v>
      </c>
      <c r="J46">
        <f>'AEO Table 1'!K$29/'AEO Table 1'!$C$29</f>
        <v>1.0237263483709607</v>
      </c>
      <c r="K46">
        <f>'AEO Table 1'!L$29/'AEO Table 1'!$C$29</f>
        <v>0.96137895908132542</v>
      </c>
      <c r="L46">
        <f>'AEO Table 1'!M$29/'AEO Table 1'!$C$29</f>
        <v>0.99222512928981998</v>
      </c>
      <c r="M46">
        <f>'AEO Table 1'!N$29/'AEO Table 1'!$C$29</f>
        <v>0.93312659293156253</v>
      </c>
      <c r="N46">
        <f>'AEO Table 1'!O$29/'AEO Table 1'!$C$29</f>
        <v>0.92644144023231678</v>
      </c>
      <c r="O46">
        <f>'AEO Table 1'!P$29/'AEO Table 1'!$C$29</f>
        <v>0.91277721999875028</v>
      </c>
      <c r="P46">
        <f>'AEO Table 1'!Q$29/'AEO Table 1'!$C$29</f>
        <v>0.91386513346733556</v>
      </c>
      <c r="Q46">
        <f>'AEO Table 1'!R$29/'AEO Table 1'!$C$29</f>
        <v>0.91539628765036629</v>
      </c>
      <c r="R46">
        <f>'AEO Table 1'!S$29/'AEO Table 1'!$C$29</f>
        <v>0.91780467498274954</v>
      </c>
      <c r="S46">
        <f>'AEO Table 1'!T$29/'AEO Table 1'!$C$29</f>
        <v>0.88959606898494714</v>
      </c>
      <c r="T46">
        <f>'AEO Table 1'!U$29/'AEO Table 1'!$C$29</f>
        <v>0.86870352880512003</v>
      </c>
      <c r="U46">
        <f>'AEO Table 1'!V$29/'AEO Table 1'!$C$29</f>
        <v>0.9017889105007898</v>
      </c>
      <c r="V46">
        <f>'AEO Table 1'!W$29/'AEO Table 1'!$C$29</f>
        <v>0.87495852372194971</v>
      </c>
      <c r="W46">
        <f>'AEO Table 1'!X$29/'AEO Table 1'!$C$29</f>
        <v>0.87857595442808745</v>
      </c>
      <c r="X46">
        <f>'AEO Table 1'!Y$29/'AEO Table 1'!$C$29</f>
        <v>0.88870191825107359</v>
      </c>
      <c r="Y46">
        <f>'AEO Table 1'!Z$29/'AEO Table 1'!$C$29</f>
        <v>0.89537737153519403</v>
      </c>
      <c r="Z46">
        <f>'AEO Table 1'!AA$29/'AEO Table 1'!$C$29</f>
        <v>0.90614507573100311</v>
      </c>
      <c r="AA46">
        <f>'AEO Table 1'!AB$29/'AEO Table 1'!$C$29</f>
        <v>0.90453294271006612</v>
      </c>
      <c r="AB46">
        <f>'AEO Table 1'!AC$29/'AEO Table 1'!$C$29</f>
        <v>0.91379633529028426</v>
      </c>
      <c r="AC46">
        <f>'AEO Table 1'!AD$29/'AEO Table 1'!$C$29</f>
        <v>0.93910549286901246</v>
      </c>
      <c r="AD46">
        <f>'AEO Table 1'!AE$29/'AEO Table 1'!$C$29</f>
        <v>0.95057065268266638</v>
      </c>
      <c r="AE46">
        <f>'AEO Table 1'!AF$29/'AEO Table 1'!$C$29</f>
        <v>0.94721420391373656</v>
      </c>
      <c r="AF46">
        <f>'AEO Table 1'!AG$29/'AEO Table 1'!$C$29</f>
        <v>0.96446134298101827</v>
      </c>
      <c r="AG46">
        <f>'AEO Table 1'!AH$29/'AEO Table 1'!$C$29</f>
        <v>0.97714908023604319</v>
      </c>
      <c r="AH46">
        <f>'AEO Table 1'!AI$29/'AEO Table 1'!$C$29</f>
        <v>0.99999503750854046</v>
      </c>
      <c r="AI46">
        <f>'AEO Table 1'!AJ$29/'AEO Table 1'!$C$29</f>
        <v>1.0125648028075069</v>
      </c>
    </row>
    <row r="47" spans="1:35" x14ac:dyDescent="0.25">
      <c r="A47" s="54" t="s">
        <v>279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row>
    <row r="48" spans="1:35" x14ac:dyDescent="0.25">
      <c r="A48" s="54" t="s">
        <v>280</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row>
    <row r="51" spans="1:35" x14ac:dyDescent="0.25">
      <c r="A51" s="258" t="s">
        <v>645</v>
      </c>
      <c r="B51" s="258"/>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row>
    <row r="52" spans="1:35" s="1" customFormat="1" x14ac:dyDescent="0.25">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x14ac:dyDescent="0.25">
      <c r="A53" s="58" t="s">
        <v>266</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v>0</v>
      </c>
      <c r="AI53" s="8">
        <v>0</v>
      </c>
    </row>
    <row r="54" spans="1:35" x14ac:dyDescent="0.25">
      <c r="A54" s="54" t="s">
        <v>267</v>
      </c>
      <c r="B54">
        <f>'AEO Table 1'!C$37/'AEO Table 1'!$C$37</f>
        <v>1</v>
      </c>
      <c r="C54">
        <f>'AEO Table 1'!D$37/'AEO Table 1'!$C$37</f>
        <v>1.028371754523997</v>
      </c>
      <c r="D54">
        <f>'AEO Table 1'!E$37/'AEO Table 1'!$C$37</f>
        <v>1.012233280881196</v>
      </c>
      <c r="E54">
        <f>'AEO Table 1'!F$37/'AEO Table 1'!$C$37</f>
        <v>0.97396066089693156</v>
      </c>
      <c r="F54">
        <f>'AEO Table 1'!G$37/'AEO Table 1'!$C$37</f>
        <v>0.83670416994492525</v>
      </c>
      <c r="G54">
        <f>'AEO Table 1'!H$37/'AEO Table 1'!$C$37</f>
        <v>0.85379071597167588</v>
      </c>
      <c r="H54">
        <f>'AEO Table 1'!I$37/'AEO Table 1'!$C$37</f>
        <v>0.83670416994492525</v>
      </c>
      <c r="I54">
        <f>'AEO Table 1'!J$37/'AEO Table 1'!$C$37</f>
        <v>0.85379071597167588</v>
      </c>
      <c r="J54">
        <f>'AEO Table 1'!K$37/'AEO Table 1'!$C$37</f>
        <v>0.83670416994492525</v>
      </c>
      <c r="K54">
        <f>'AEO Table 1'!L$37/'AEO Table 1'!$C$37</f>
        <v>0.85379071597167588</v>
      </c>
      <c r="L54">
        <f>'AEO Table 1'!M$37/'AEO Table 1'!$C$37</f>
        <v>0.83670416994492525</v>
      </c>
      <c r="M54">
        <f>'AEO Table 1'!N$37/'AEO Table 1'!$C$37</f>
        <v>0.75334579071597174</v>
      </c>
      <c r="N54">
        <f>'AEO Table 1'!O$37/'AEO Table 1'!$C$37</f>
        <v>0.78920967741935499</v>
      </c>
      <c r="O54">
        <f>'AEO Table 1'!P$37/'AEO Table 1'!$C$37</f>
        <v>0.75014791502753742</v>
      </c>
      <c r="P54">
        <f>'AEO Table 1'!Q$37/'AEO Table 1'!$C$37</f>
        <v>0.73448347757671129</v>
      </c>
      <c r="Q54">
        <f>'AEO Table 1'!R$37/'AEO Table 1'!$C$37</f>
        <v>0.75004248623131398</v>
      </c>
      <c r="R54">
        <f>'AEO Table 1'!S$37/'AEO Table 1'!$C$37</f>
        <v>0.74039024390243902</v>
      </c>
      <c r="S54">
        <f>'AEO Table 1'!T$37/'AEO Table 1'!$C$37</f>
        <v>0.66714319433516922</v>
      </c>
      <c r="T54">
        <f>'AEO Table 1'!U$37/'AEO Table 1'!$C$37</f>
        <v>0.67476435877262009</v>
      </c>
      <c r="U54">
        <f>'AEO Table 1'!V$37/'AEO Table 1'!$C$37</f>
        <v>0.68970928402832421</v>
      </c>
      <c r="V54">
        <f>'AEO Table 1'!W$37/'AEO Table 1'!$C$37</f>
        <v>0.69748426435877264</v>
      </c>
      <c r="W54">
        <f>'AEO Table 1'!X$37/'AEO Table 1'!$C$37</f>
        <v>0.70573210070810388</v>
      </c>
      <c r="X54">
        <f>'AEO Table 1'!Y$37/'AEO Table 1'!$C$37</f>
        <v>0.70874665617623922</v>
      </c>
      <c r="Y54">
        <f>'AEO Table 1'!Z$37/'AEO Table 1'!$C$37</f>
        <v>0.69473131392604259</v>
      </c>
      <c r="Z54">
        <f>'AEO Table 1'!AA$37/'AEO Table 1'!$C$37</f>
        <v>0.7052950432730134</v>
      </c>
      <c r="AA54">
        <f>'AEO Table 1'!AB$37/'AEO Table 1'!$C$37</f>
        <v>0.69106530291109369</v>
      </c>
      <c r="AB54">
        <f>'AEO Table 1'!AC$37/'AEO Table 1'!$C$37</f>
        <v>0.67279464988198279</v>
      </c>
      <c r="AC54">
        <f>'AEO Table 1'!AD$37/'AEO Table 1'!$C$37</f>
        <v>0.6682222659323368</v>
      </c>
      <c r="AD54">
        <f>'AEO Table 1'!AE$37/'AEO Table 1'!$C$37</f>
        <v>0.68602202989771832</v>
      </c>
      <c r="AE54">
        <f>'AEO Table 1'!AF$37/'AEO Table 1'!$C$37</f>
        <v>0.64130055074744297</v>
      </c>
      <c r="AF54">
        <f>'AEO Table 1'!AG$37/'AEO Table 1'!$C$37</f>
        <v>0.60622029897718344</v>
      </c>
      <c r="AG54">
        <f>'AEO Table 1'!AH$37/'AEO Table 1'!$C$37</f>
        <v>0.60622029897718344</v>
      </c>
      <c r="AH54">
        <f>'AEO Table 1'!AI$37/'AEO Table 1'!$C$37</f>
        <v>0.60622029897718344</v>
      </c>
      <c r="AI54">
        <f>'AEO Table 1'!AJ$37/'AEO Table 1'!$C$37</f>
        <v>0.60622029897718344</v>
      </c>
    </row>
    <row r="55" spans="1:35" x14ac:dyDescent="0.25">
      <c r="A55" s="54" t="s">
        <v>257</v>
      </c>
      <c r="B55">
        <f>'AEO Table 1'!C$36/'AEO Table 1'!$C$36</f>
        <v>1</v>
      </c>
      <c r="C55">
        <f>'AEO Table 1'!D$36/'AEO Table 1'!$C$36</f>
        <v>1.1644593007385293</v>
      </c>
      <c r="D55">
        <f>'AEO Table 1'!E$36/'AEO Table 1'!$C$36</f>
        <v>1.6230948242830703</v>
      </c>
      <c r="E55">
        <f>'AEO Table 1'!F$36/'AEO Table 1'!$C$36</f>
        <v>1.860935007400321</v>
      </c>
      <c r="F55">
        <f>'AEO Table 1'!G$36/'AEO Table 1'!$C$36</f>
        <v>1.9595677636505244</v>
      </c>
      <c r="G55">
        <f>'AEO Table 1'!H$36/'AEO Table 1'!$C$36</f>
        <v>2.0415698322343458</v>
      </c>
      <c r="H55">
        <f>'AEO Table 1'!I$36/'AEO Table 1'!$C$36</f>
        <v>2.2184215403186016</v>
      </c>
      <c r="I55">
        <f>'AEO Table 1'!J$36/'AEO Table 1'!$C$36</f>
        <v>2.3921321815044565</v>
      </c>
      <c r="J55">
        <f>'AEO Table 1'!K$36/'AEO Table 1'!$C$36</f>
        <v>2.5484742942147265</v>
      </c>
      <c r="K55">
        <f>'AEO Table 1'!L$36/'AEO Table 1'!$C$36</f>
        <v>2.6661309468654442</v>
      </c>
      <c r="L55">
        <f>'AEO Table 1'!M$36/'AEO Table 1'!$C$36</f>
        <v>2.7392050477452186</v>
      </c>
      <c r="M55">
        <f>'AEO Table 1'!N$36/'AEO Table 1'!$C$36</f>
        <v>2.8122281227226167</v>
      </c>
      <c r="N55">
        <f>'AEO Table 1'!O$36/'AEO Table 1'!$C$36</f>
        <v>2.8632199034827841</v>
      </c>
      <c r="O55">
        <f>'AEO Table 1'!P$36/'AEO Table 1'!$C$36</f>
        <v>2.8887347329247919</v>
      </c>
      <c r="P55">
        <f>'AEO Table 1'!Q$36/'AEO Table 1'!$C$36</f>
        <v>2.8971806154162083</v>
      </c>
      <c r="Q55">
        <f>'AEO Table 1'!R$36/'AEO Table 1'!$C$36</f>
        <v>2.9054455594317155</v>
      </c>
      <c r="R55">
        <f>'AEO Table 1'!S$36/'AEO Table 1'!$C$36</f>
        <v>2.9060347051266318</v>
      </c>
      <c r="S55">
        <f>'AEO Table 1'!T$36/'AEO Table 1'!$C$36</f>
        <v>2.922411828492864</v>
      </c>
      <c r="T55">
        <f>'AEO Table 1'!U$36/'AEO Table 1'!$C$36</f>
        <v>2.9318873072598275</v>
      </c>
      <c r="U55">
        <f>'AEO Table 1'!V$36/'AEO Table 1'!$C$36</f>
        <v>2.9606978465190945</v>
      </c>
      <c r="V55">
        <f>'AEO Table 1'!W$36/'AEO Table 1'!$C$36</f>
        <v>2.9728874024247007</v>
      </c>
      <c r="W55">
        <f>'AEO Table 1'!X$36/'AEO Table 1'!$C$36</f>
        <v>2.9849063502518112</v>
      </c>
      <c r="X55">
        <f>'AEO Table 1'!Y$36/'AEO Table 1'!$C$36</f>
        <v>2.9987963521801517</v>
      </c>
      <c r="Y55">
        <f>'AEO Table 1'!Z$36/'AEO Table 1'!$C$36</f>
        <v>3.0194928338346183</v>
      </c>
      <c r="Z55">
        <f>'AEO Table 1'!AA$36/'AEO Table 1'!$C$36</f>
        <v>3.0272005624744867</v>
      </c>
      <c r="AA55">
        <f>'AEO Table 1'!AB$36/'AEO Table 1'!$C$36</f>
        <v>3.0414145632307972</v>
      </c>
      <c r="AB55">
        <f>'AEO Table 1'!AC$36/'AEO Table 1'!$C$36</f>
        <v>3.0547479758681915</v>
      </c>
      <c r="AC55">
        <f>'AEO Table 1'!AD$36/'AEO Table 1'!$C$36</f>
        <v>3.0895476412885325</v>
      </c>
      <c r="AD55">
        <f>'AEO Table 1'!AE$36/'AEO Table 1'!$C$36</f>
        <v>3.09581881860323</v>
      </c>
      <c r="AE55">
        <f>'AEO Table 1'!AF$36/'AEO Table 1'!$C$36</f>
        <v>3.1166984300300267</v>
      </c>
      <c r="AF55">
        <f>'AEO Table 1'!AG$36/'AEO Table 1'!$C$36</f>
        <v>3.1369250351233511</v>
      </c>
      <c r="AG55">
        <f>'AEO Table 1'!AH$36/'AEO Table 1'!$C$36</f>
        <v>3.1594205711394991</v>
      </c>
      <c r="AH55">
        <f>'AEO Table 1'!AI$36/'AEO Table 1'!$C$36</f>
        <v>3.1637615293495975</v>
      </c>
      <c r="AI55">
        <f>'AEO Table 1'!AJ$36/'AEO Table 1'!$C$36</f>
        <v>3.1702170886060097</v>
      </c>
    </row>
    <row r="56" spans="1:35" x14ac:dyDescent="0.25">
      <c r="A56" s="54" t="s">
        <v>259</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row>
    <row r="57" spans="1:35" x14ac:dyDescent="0.25">
      <c r="A57" s="55" t="s">
        <v>269</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row>
    <row r="58" spans="1:35" x14ac:dyDescent="0.25">
      <c r="A58" s="55" t="s">
        <v>270</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row>
    <row r="59" spans="1:35" x14ac:dyDescent="0.25">
      <c r="A59" s="55" t="s">
        <v>271</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row>
    <row r="60" spans="1:35" x14ac:dyDescent="0.25">
      <c r="A60" s="54" t="s">
        <v>260</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row>
    <row r="61" spans="1:35" x14ac:dyDescent="0.25">
      <c r="A61" s="54" t="s">
        <v>261</v>
      </c>
      <c r="B61">
        <f>'AEO Table 1'!C$35/'AEO Table 1'!$C$35</f>
        <v>1</v>
      </c>
      <c r="C61">
        <f>'AEO Table 1'!D$35/'AEO Table 1'!$C$35</f>
        <v>1.2445481841729922</v>
      </c>
      <c r="D61">
        <f>'AEO Table 1'!E$35/'AEO Table 1'!$C$35</f>
        <v>1.2384701821758628</v>
      </c>
      <c r="E61">
        <f>'AEO Table 1'!F$35/'AEO Table 1'!$C$35</f>
        <v>1.4539122955961599</v>
      </c>
      <c r="F61">
        <f>'AEO Table 1'!G$35/'AEO Table 1'!$C$35</f>
        <v>1.5388205869997109</v>
      </c>
      <c r="G61">
        <f>'AEO Table 1'!H$35/'AEO Table 1'!$C$35</f>
        <v>1.5198733088006444</v>
      </c>
      <c r="H61">
        <f>'AEO Table 1'!I$35/'AEO Table 1'!$C$35</f>
        <v>1.5454600609844451</v>
      </c>
      <c r="I61">
        <f>'AEO Table 1'!J$35/'AEO Table 1'!$C$35</f>
        <v>1.5589961416144169</v>
      </c>
      <c r="J61">
        <f>'AEO Table 1'!K$35/'AEO Table 1'!$C$35</f>
        <v>1.6121957561124627</v>
      </c>
      <c r="K61">
        <f>'AEO Table 1'!L$35/'AEO Table 1'!$C$35</f>
        <v>1.6015659641739988</v>
      </c>
      <c r="L61">
        <f>'AEO Table 1'!M$35/'AEO Table 1'!$C$35</f>
        <v>1.5370314132863203</v>
      </c>
      <c r="M61">
        <f>'AEO Table 1'!N$35/'AEO Table 1'!$C$35</f>
        <v>1.5660502953782702</v>
      </c>
      <c r="N61">
        <f>'AEO Table 1'!O$35/'AEO Table 1'!$C$35</f>
        <v>1.5759768311322302</v>
      </c>
      <c r="O61">
        <f>'AEO Table 1'!P$35/'AEO Table 1'!$C$35</f>
        <v>1.5948067084039277</v>
      </c>
      <c r="P61">
        <f>'AEO Table 1'!Q$35/'AEO Table 1'!$C$35</f>
        <v>1.6263754072806471</v>
      </c>
      <c r="Q61">
        <f>'AEO Table 1'!R$35/'AEO Table 1'!$C$35</f>
        <v>1.6221598109040505</v>
      </c>
      <c r="R61">
        <f>'AEO Table 1'!S$35/'AEO Table 1'!$C$35</f>
        <v>1.6260686049970268</v>
      </c>
      <c r="S61">
        <f>'AEO Table 1'!T$35/'AEO Table 1'!$C$35</f>
        <v>1.6677525841955527</v>
      </c>
      <c r="T61">
        <f>'AEO Table 1'!U$35/'AEO Table 1'!$C$35</f>
        <v>1.6693669700946998</v>
      </c>
      <c r="U61">
        <f>'AEO Table 1'!V$35/'AEO Table 1'!$C$35</f>
        <v>1.6888390222292498</v>
      </c>
      <c r="V61">
        <f>'AEO Table 1'!W$35/'AEO Table 1'!$C$35</f>
        <v>1.7011376314059137</v>
      </c>
      <c r="W61">
        <f>'AEO Table 1'!X$35/'AEO Table 1'!$C$35</f>
        <v>1.72037406070022</v>
      </c>
      <c r="X61">
        <f>'AEO Table 1'!Y$35/'AEO Table 1'!$C$35</f>
        <v>1.7072382926030107</v>
      </c>
      <c r="Y61">
        <f>'AEO Table 1'!Z$35/'AEO Table 1'!$C$35</f>
        <v>1.7275012821741138</v>
      </c>
      <c r="Z61">
        <f>'AEO Table 1'!AA$35/'AEO Table 1'!$C$35</f>
        <v>1.7234301792465863</v>
      </c>
      <c r="AA61">
        <f>'AEO Table 1'!AB$35/'AEO Table 1'!$C$35</f>
        <v>1.6262768890199182</v>
      </c>
      <c r="AB61">
        <f>'AEO Table 1'!AC$35/'AEO Table 1'!$C$35</f>
        <v>1.6757905248913363</v>
      </c>
      <c r="AC61">
        <f>'AEO Table 1'!AD$35/'AEO Table 1'!$C$35</f>
        <v>1.610700987801551</v>
      </c>
      <c r="AD61">
        <f>'AEO Table 1'!AE$35/'AEO Table 1'!$C$35</f>
        <v>1.6588530192111428</v>
      </c>
      <c r="AE61">
        <f>'AEO Table 1'!AF$35/'AEO Table 1'!$C$35</f>
        <v>1.5722086718564443</v>
      </c>
      <c r="AF61">
        <f>'AEO Table 1'!AG$35/'AEO Table 1'!$C$35</f>
        <v>1.5521982995255605</v>
      </c>
      <c r="AG61">
        <f>'AEO Table 1'!AH$35/'AEO Table 1'!$C$35</f>
        <v>1.5288297680806253</v>
      </c>
      <c r="AH61">
        <f>'AEO Table 1'!AI$35/'AEO Table 1'!$C$35</f>
        <v>1.502398550205275</v>
      </c>
      <c r="AI61">
        <f>'AEO Table 1'!AJ$35/'AEO Table 1'!$C$35</f>
        <v>1.4934566223687518</v>
      </c>
    </row>
    <row r="62" spans="1:35" x14ac:dyDescent="0.25">
      <c r="A62" s="54" t="s">
        <v>272</v>
      </c>
      <c r="B62">
        <f>'AEO Table 1'!C$35/'AEO Table 1'!$C$35</f>
        <v>1</v>
      </c>
      <c r="C62">
        <f>'AEO Table 1'!D$35/'AEO Table 1'!$C$35</f>
        <v>1.2445481841729922</v>
      </c>
      <c r="D62">
        <f>'AEO Table 1'!E$35/'AEO Table 1'!$C$35</f>
        <v>1.2384701821758628</v>
      </c>
      <c r="E62">
        <f>'AEO Table 1'!F$35/'AEO Table 1'!$C$35</f>
        <v>1.4539122955961599</v>
      </c>
      <c r="F62">
        <f>'AEO Table 1'!G$35/'AEO Table 1'!$C$35</f>
        <v>1.5388205869997109</v>
      </c>
      <c r="G62">
        <f>'AEO Table 1'!H$35/'AEO Table 1'!$C$35</f>
        <v>1.5198733088006444</v>
      </c>
      <c r="H62">
        <f>'AEO Table 1'!I$35/'AEO Table 1'!$C$35</f>
        <v>1.5454600609844451</v>
      </c>
      <c r="I62">
        <f>'AEO Table 1'!J$35/'AEO Table 1'!$C$35</f>
        <v>1.5589961416144169</v>
      </c>
      <c r="J62">
        <f>'AEO Table 1'!K$35/'AEO Table 1'!$C$35</f>
        <v>1.6121957561124627</v>
      </c>
      <c r="K62">
        <f>'AEO Table 1'!L$35/'AEO Table 1'!$C$35</f>
        <v>1.6015659641739988</v>
      </c>
      <c r="L62">
        <f>'AEO Table 1'!M$35/'AEO Table 1'!$C$35</f>
        <v>1.5370314132863203</v>
      </c>
      <c r="M62">
        <f>'AEO Table 1'!N$35/'AEO Table 1'!$C$35</f>
        <v>1.5660502953782702</v>
      </c>
      <c r="N62">
        <f>'AEO Table 1'!O$35/'AEO Table 1'!$C$35</f>
        <v>1.5759768311322302</v>
      </c>
      <c r="O62">
        <f>'AEO Table 1'!P$35/'AEO Table 1'!$C$35</f>
        <v>1.5948067084039277</v>
      </c>
      <c r="P62">
        <f>'AEO Table 1'!Q$35/'AEO Table 1'!$C$35</f>
        <v>1.6263754072806471</v>
      </c>
      <c r="Q62">
        <f>'AEO Table 1'!R$35/'AEO Table 1'!$C$35</f>
        <v>1.6221598109040505</v>
      </c>
      <c r="R62">
        <f>'AEO Table 1'!S$35/'AEO Table 1'!$C$35</f>
        <v>1.6260686049970268</v>
      </c>
      <c r="S62">
        <f>'AEO Table 1'!T$35/'AEO Table 1'!$C$35</f>
        <v>1.6677525841955527</v>
      </c>
      <c r="T62">
        <f>'AEO Table 1'!U$35/'AEO Table 1'!$C$35</f>
        <v>1.6693669700946998</v>
      </c>
      <c r="U62">
        <f>'AEO Table 1'!V$35/'AEO Table 1'!$C$35</f>
        <v>1.6888390222292498</v>
      </c>
      <c r="V62">
        <f>'AEO Table 1'!W$35/'AEO Table 1'!$C$35</f>
        <v>1.7011376314059137</v>
      </c>
      <c r="W62">
        <f>'AEO Table 1'!X$35/'AEO Table 1'!$C$35</f>
        <v>1.72037406070022</v>
      </c>
      <c r="X62">
        <f>'AEO Table 1'!Y$35/'AEO Table 1'!$C$35</f>
        <v>1.7072382926030107</v>
      </c>
      <c r="Y62">
        <f>'AEO Table 1'!Z$35/'AEO Table 1'!$C$35</f>
        <v>1.7275012821741138</v>
      </c>
      <c r="Z62">
        <f>'AEO Table 1'!AA$35/'AEO Table 1'!$C$35</f>
        <v>1.7234301792465863</v>
      </c>
      <c r="AA62">
        <f>'AEO Table 1'!AB$35/'AEO Table 1'!$C$35</f>
        <v>1.6262768890199182</v>
      </c>
      <c r="AB62">
        <f>'AEO Table 1'!AC$35/'AEO Table 1'!$C$35</f>
        <v>1.6757905248913363</v>
      </c>
      <c r="AC62">
        <f>'AEO Table 1'!AD$35/'AEO Table 1'!$C$35</f>
        <v>1.610700987801551</v>
      </c>
      <c r="AD62">
        <f>'AEO Table 1'!AE$35/'AEO Table 1'!$C$35</f>
        <v>1.6588530192111428</v>
      </c>
      <c r="AE62">
        <f>'AEO Table 1'!AF$35/'AEO Table 1'!$C$35</f>
        <v>1.5722086718564443</v>
      </c>
      <c r="AF62">
        <f>'AEO Table 1'!AG$35/'AEO Table 1'!$C$35</f>
        <v>1.5521982995255605</v>
      </c>
      <c r="AG62">
        <f>'AEO Table 1'!AH$35/'AEO Table 1'!$C$35</f>
        <v>1.5288297680806253</v>
      </c>
      <c r="AH62">
        <f>'AEO Table 1'!AI$35/'AEO Table 1'!$C$35</f>
        <v>1.502398550205275</v>
      </c>
      <c r="AI62">
        <f>'AEO Table 1'!AJ$35/'AEO Table 1'!$C$35</f>
        <v>1.4934566223687518</v>
      </c>
    </row>
    <row r="63" spans="1:35" x14ac:dyDescent="0.25">
      <c r="A63" s="54" t="s">
        <v>273</v>
      </c>
      <c r="B63">
        <f>'AEO Table 1'!C$35/'AEO Table 1'!$C$35</f>
        <v>1</v>
      </c>
      <c r="C63">
        <f>'AEO Table 1'!D$35/'AEO Table 1'!$C$35</f>
        <v>1.2445481841729922</v>
      </c>
      <c r="D63">
        <f>'AEO Table 1'!E$35/'AEO Table 1'!$C$35</f>
        <v>1.2384701821758628</v>
      </c>
      <c r="E63">
        <f>'AEO Table 1'!F$35/'AEO Table 1'!$C$35</f>
        <v>1.4539122955961599</v>
      </c>
      <c r="F63">
        <f>'AEO Table 1'!G$35/'AEO Table 1'!$C$35</f>
        <v>1.5388205869997109</v>
      </c>
      <c r="G63">
        <f>'AEO Table 1'!H$35/'AEO Table 1'!$C$35</f>
        <v>1.5198733088006444</v>
      </c>
      <c r="H63">
        <f>'AEO Table 1'!I$35/'AEO Table 1'!$C$35</f>
        <v>1.5454600609844451</v>
      </c>
      <c r="I63">
        <f>'AEO Table 1'!J$35/'AEO Table 1'!$C$35</f>
        <v>1.5589961416144169</v>
      </c>
      <c r="J63">
        <f>'AEO Table 1'!K$35/'AEO Table 1'!$C$35</f>
        <v>1.6121957561124627</v>
      </c>
      <c r="K63">
        <f>'AEO Table 1'!L$35/'AEO Table 1'!$C$35</f>
        <v>1.6015659641739988</v>
      </c>
      <c r="L63">
        <f>'AEO Table 1'!M$35/'AEO Table 1'!$C$35</f>
        <v>1.5370314132863203</v>
      </c>
      <c r="M63">
        <f>'AEO Table 1'!N$35/'AEO Table 1'!$C$35</f>
        <v>1.5660502953782702</v>
      </c>
      <c r="N63">
        <f>'AEO Table 1'!O$35/'AEO Table 1'!$C$35</f>
        <v>1.5759768311322302</v>
      </c>
      <c r="O63">
        <f>'AEO Table 1'!P$35/'AEO Table 1'!$C$35</f>
        <v>1.5948067084039277</v>
      </c>
      <c r="P63">
        <f>'AEO Table 1'!Q$35/'AEO Table 1'!$C$35</f>
        <v>1.6263754072806471</v>
      </c>
      <c r="Q63">
        <f>'AEO Table 1'!R$35/'AEO Table 1'!$C$35</f>
        <v>1.6221598109040505</v>
      </c>
      <c r="R63">
        <f>'AEO Table 1'!S$35/'AEO Table 1'!$C$35</f>
        <v>1.6260686049970268</v>
      </c>
      <c r="S63">
        <f>'AEO Table 1'!T$35/'AEO Table 1'!$C$35</f>
        <v>1.6677525841955527</v>
      </c>
      <c r="T63">
        <f>'AEO Table 1'!U$35/'AEO Table 1'!$C$35</f>
        <v>1.6693669700946998</v>
      </c>
      <c r="U63">
        <f>'AEO Table 1'!V$35/'AEO Table 1'!$C$35</f>
        <v>1.6888390222292498</v>
      </c>
      <c r="V63">
        <f>'AEO Table 1'!W$35/'AEO Table 1'!$C$35</f>
        <v>1.7011376314059137</v>
      </c>
      <c r="W63">
        <f>'AEO Table 1'!X$35/'AEO Table 1'!$C$35</f>
        <v>1.72037406070022</v>
      </c>
      <c r="X63">
        <f>'AEO Table 1'!Y$35/'AEO Table 1'!$C$35</f>
        <v>1.7072382926030107</v>
      </c>
      <c r="Y63">
        <f>'AEO Table 1'!Z$35/'AEO Table 1'!$C$35</f>
        <v>1.7275012821741138</v>
      </c>
      <c r="Z63">
        <f>'AEO Table 1'!AA$35/'AEO Table 1'!$C$35</f>
        <v>1.7234301792465863</v>
      </c>
      <c r="AA63">
        <f>'AEO Table 1'!AB$35/'AEO Table 1'!$C$35</f>
        <v>1.6262768890199182</v>
      </c>
      <c r="AB63">
        <f>'AEO Table 1'!AC$35/'AEO Table 1'!$C$35</f>
        <v>1.6757905248913363</v>
      </c>
      <c r="AC63">
        <f>'AEO Table 1'!AD$35/'AEO Table 1'!$C$35</f>
        <v>1.610700987801551</v>
      </c>
      <c r="AD63">
        <f>'AEO Table 1'!AE$35/'AEO Table 1'!$C$35</f>
        <v>1.6588530192111428</v>
      </c>
      <c r="AE63">
        <f>'AEO Table 1'!AF$35/'AEO Table 1'!$C$35</f>
        <v>1.5722086718564443</v>
      </c>
      <c r="AF63">
        <f>'AEO Table 1'!AG$35/'AEO Table 1'!$C$35</f>
        <v>1.5521982995255605</v>
      </c>
      <c r="AG63">
        <f>'AEO Table 1'!AH$35/'AEO Table 1'!$C$35</f>
        <v>1.5288297680806253</v>
      </c>
      <c r="AH63">
        <f>'AEO Table 1'!AI$35/'AEO Table 1'!$C$35</f>
        <v>1.502398550205275</v>
      </c>
      <c r="AI63">
        <f>'AEO Table 1'!AJ$35/'AEO Table 1'!$C$35</f>
        <v>1.4934566223687518</v>
      </c>
    </row>
    <row r="64" spans="1:35" x14ac:dyDescent="0.25">
      <c r="A64" s="54" t="s">
        <v>274</v>
      </c>
      <c r="B64">
        <f>'AEO Table 1'!C$35/'AEO Table 1'!$C$35</f>
        <v>1</v>
      </c>
      <c r="C64">
        <f>'AEO Table 1'!D$35/'AEO Table 1'!$C$35</f>
        <v>1.2445481841729922</v>
      </c>
      <c r="D64">
        <f>'AEO Table 1'!E$35/'AEO Table 1'!$C$35</f>
        <v>1.2384701821758628</v>
      </c>
      <c r="E64">
        <f>'AEO Table 1'!F$35/'AEO Table 1'!$C$35</f>
        <v>1.4539122955961599</v>
      </c>
      <c r="F64">
        <f>'AEO Table 1'!G$35/'AEO Table 1'!$C$35</f>
        <v>1.5388205869997109</v>
      </c>
      <c r="G64">
        <f>'AEO Table 1'!H$35/'AEO Table 1'!$C$35</f>
        <v>1.5198733088006444</v>
      </c>
      <c r="H64">
        <f>'AEO Table 1'!I$35/'AEO Table 1'!$C$35</f>
        <v>1.5454600609844451</v>
      </c>
      <c r="I64">
        <f>'AEO Table 1'!J$35/'AEO Table 1'!$C$35</f>
        <v>1.5589961416144169</v>
      </c>
      <c r="J64">
        <f>'AEO Table 1'!K$35/'AEO Table 1'!$C$35</f>
        <v>1.6121957561124627</v>
      </c>
      <c r="K64">
        <f>'AEO Table 1'!L$35/'AEO Table 1'!$C$35</f>
        <v>1.6015659641739988</v>
      </c>
      <c r="L64">
        <f>'AEO Table 1'!M$35/'AEO Table 1'!$C$35</f>
        <v>1.5370314132863203</v>
      </c>
      <c r="M64">
        <f>'AEO Table 1'!N$35/'AEO Table 1'!$C$35</f>
        <v>1.5660502953782702</v>
      </c>
      <c r="N64">
        <f>'AEO Table 1'!O$35/'AEO Table 1'!$C$35</f>
        <v>1.5759768311322302</v>
      </c>
      <c r="O64">
        <f>'AEO Table 1'!P$35/'AEO Table 1'!$C$35</f>
        <v>1.5948067084039277</v>
      </c>
      <c r="P64">
        <f>'AEO Table 1'!Q$35/'AEO Table 1'!$C$35</f>
        <v>1.6263754072806471</v>
      </c>
      <c r="Q64">
        <f>'AEO Table 1'!R$35/'AEO Table 1'!$C$35</f>
        <v>1.6221598109040505</v>
      </c>
      <c r="R64">
        <f>'AEO Table 1'!S$35/'AEO Table 1'!$C$35</f>
        <v>1.6260686049970268</v>
      </c>
      <c r="S64">
        <f>'AEO Table 1'!T$35/'AEO Table 1'!$C$35</f>
        <v>1.6677525841955527</v>
      </c>
      <c r="T64">
        <f>'AEO Table 1'!U$35/'AEO Table 1'!$C$35</f>
        <v>1.6693669700946998</v>
      </c>
      <c r="U64">
        <f>'AEO Table 1'!V$35/'AEO Table 1'!$C$35</f>
        <v>1.6888390222292498</v>
      </c>
      <c r="V64">
        <f>'AEO Table 1'!W$35/'AEO Table 1'!$C$35</f>
        <v>1.7011376314059137</v>
      </c>
      <c r="W64">
        <f>'AEO Table 1'!X$35/'AEO Table 1'!$C$35</f>
        <v>1.72037406070022</v>
      </c>
      <c r="X64">
        <f>'AEO Table 1'!Y$35/'AEO Table 1'!$C$35</f>
        <v>1.7072382926030107</v>
      </c>
      <c r="Y64">
        <f>'AEO Table 1'!Z$35/'AEO Table 1'!$C$35</f>
        <v>1.7275012821741138</v>
      </c>
      <c r="Z64">
        <f>'AEO Table 1'!AA$35/'AEO Table 1'!$C$35</f>
        <v>1.7234301792465863</v>
      </c>
      <c r="AA64">
        <f>'AEO Table 1'!AB$35/'AEO Table 1'!$C$35</f>
        <v>1.6262768890199182</v>
      </c>
      <c r="AB64">
        <f>'AEO Table 1'!AC$35/'AEO Table 1'!$C$35</f>
        <v>1.6757905248913363</v>
      </c>
      <c r="AC64">
        <f>'AEO Table 1'!AD$35/'AEO Table 1'!$C$35</f>
        <v>1.610700987801551</v>
      </c>
      <c r="AD64">
        <f>'AEO Table 1'!AE$35/'AEO Table 1'!$C$35</f>
        <v>1.6588530192111428</v>
      </c>
      <c r="AE64">
        <f>'AEO Table 1'!AF$35/'AEO Table 1'!$C$35</f>
        <v>1.5722086718564443</v>
      </c>
      <c r="AF64">
        <f>'AEO Table 1'!AG$35/'AEO Table 1'!$C$35</f>
        <v>1.5521982995255605</v>
      </c>
      <c r="AG64">
        <f>'AEO Table 1'!AH$35/'AEO Table 1'!$C$35</f>
        <v>1.5288297680806253</v>
      </c>
      <c r="AH64">
        <f>'AEO Table 1'!AI$35/'AEO Table 1'!$C$35</f>
        <v>1.502398550205275</v>
      </c>
      <c r="AI64">
        <f>'AEO Table 1'!AJ$35/'AEO Table 1'!$C$35</f>
        <v>1.4934566223687518</v>
      </c>
    </row>
    <row r="65" spans="1:35" x14ac:dyDescent="0.25">
      <c r="A65" s="54" t="s">
        <v>263</v>
      </c>
      <c r="B65">
        <f>'AEO Table 1'!C$35/'AEO Table 1'!$C$35</f>
        <v>1</v>
      </c>
      <c r="C65">
        <f>'AEO Table 1'!D$35/'AEO Table 1'!$C$35</f>
        <v>1.2445481841729922</v>
      </c>
      <c r="D65">
        <f>'AEO Table 1'!E$35/'AEO Table 1'!$C$35</f>
        <v>1.2384701821758628</v>
      </c>
      <c r="E65">
        <f>'AEO Table 1'!F$35/'AEO Table 1'!$C$35</f>
        <v>1.4539122955961599</v>
      </c>
      <c r="F65">
        <f>'AEO Table 1'!G$35/'AEO Table 1'!$C$35</f>
        <v>1.5388205869997109</v>
      </c>
      <c r="G65">
        <f>'AEO Table 1'!H$35/'AEO Table 1'!$C$35</f>
        <v>1.5198733088006444</v>
      </c>
      <c r="H65">
        <f>'AEO Table 1'!I$35/'AEO Table 1'!$C$35</f>
        <v>1.5454600609844451</v>
      </c>
      <c r="I65">
        <f>'AEO Table 1'!J$35/'AEO Table 1'!$C$35</f>
        <v>1.5589961416144169</v>
      </c>
      <c r="J65">
        <f>'AEO Table 1'!K$35/'AEO Table 1'!$C$35</f>
        <v>1.6121957561124627</v>
      </c>
      <c r="K65">
        <f>'AEO Table 1'!L$35/'AEO Table 1'!$C$35</f>
        <v>1.6015659641739988</v>
      </c>
      <c r="L65">
        <f>'AEO Table 1'!M$35/'AEO Table 1'!$C$35</f>
        <v>1.5370314132863203</v>
      </c>
      <c r="M65">
        <f>'AEO Table 1'!N$35/'AEO Table 1'!$C$35</f>
        <v>1.5660502953782702</v>
      </c>
      <c r="N65">
        <f>'AEO Table 1'!O$35/'AEO Table 1'!$C$35</f>
        <v>1.5759768311322302</v>
      </c>
      <c r="O65">
        <f>'AEO Table 1'!P$35/'AEO Table 1'!$C$35</f>
        <v>1.5948067084039277</v>
      </c>
      <c r="P65">
        <f>'AEO Table 1'!Q$35/'AEO Table 1'!$C$35</f>
        <v>1.6263754072806471</v>
      </c>
      <c r="Q65">
        <f>'AEO Table 1'!R$35/'AEO Table 1'!$C$35</f>
        <v>1.6221598109040505</v>
      </c>
      <c r="R65">
        <f>'AEO Table 1'!S$35/'AEO Table 1'!$C$35</f>
        <v>1.6260686049970268</v>
      </c>
      <c r="S65">
        <f>'AEO Table 1'!T$35/'AEO Table 1'!$C$35</f>
        <v>1.6677525841955527</v>
      </c>
      <c r="T65">
        <f>'AEO Table 1'!U$35/'AEO Table 1'!$C$35</f>
        <v>1.6693669700946998</v>
      </c>
      <c r="U65">
        <f>'AEO Table 1'!V$35/'AEO Table 1'!$C$35</f>
        <v>1.6888390222292498</v>
      </c>
      <c r="V65">
        <f>'AEO Table 1'!W$35/'AEO Table 1'!$C$35</f>
        <v>1.7011376314059137</v>
      </c>
      <c r="W65">
        <f>'AEO Table 1'!X$35/'AEO Table 1'!$C$35</f>
        <v>1.72037406070022</v>
      </c>
      <c r="X65">
        <f>'AEO Table 1'!Y$35/'AEO Table 1'!$C$35</f>
        <v>1.7072382926030107</v>
      </c>
      <c r="Y65">
        <f>'AEO Table 1'!Z$35/'AEO Table 1'!$C$35</f>
        <v>1.7275012821741138</v>
      </c>
      <c r="Z65">
        <f>'AEO Table 1'!AA$35/'AEO Table 1'!$C$35</f>
        <v>1.7234301792465863</v>
      </c>
      <c r="AA65">
        <f>'AEO Table 1'!AB$35/'AEO Table 1'!$C$35</f>
        <v>1.6262768890199182</v>
      </c>
      <c r="AB65">
        <f>'AEO Table 1'!AC$35/'AEO Table 1'!$C$35</f>
        <v>1.6757905248913363</v>
      </c>
      <c r="AC65">
        <f>'AEO Table 1'!AD$35/'AEO Table 1'!$C$35</f>
        <v>1.610700987801551</v>
      </c>
      <c r="AD65">
        <f>'AEO Table 1'!AE$35/'AEO Table 1'!$C$35</f>
        <v>1.6588530192111428</v>
      </c>
      <c r="AE65">
        <f>'AEO Table 1'!AF$35/'AEO Table 1'!$C$35</f>
        <v>1.5722086718564443</v>
      </c>
      <c r="AF65">
        <f>'AEO Table 1'!AG$35/'AEO Table 1'!$C$35</f>
        <v>1.5521982995255605</v>
      </c>
      <c r="AG65">
        <f>'AEO Table 1'!AH$35/'AEO Table 1'!$C$35</f>
        <v>1.5288297680806253</v>
      </c>
      <c r="AH65">
        <f>'AEO Table 1'!AI$35/'AEO Table 1'!$C$35</f>
        <v>1.502398550205275</v>
      </c>
      <c r="AI65">
        <f>'AEO Table 1'!AJ$35/'AEO Table 1'!$C$35</f>
        <v>1.4934566223687518</v>
      </c>
    </row>
    <row r="66" spans="1:35" x14ac:dyDescent="0.25">
      <c r="A66" s="55" t="s">
        <v>315</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row>
    <row r="67" spans="1:35" x14ac:dyDescent="0.25">
      <c r="A67" s="55" t="s">
        <v>276</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row>
    <row r="68" spans="1:35" x14ac:dyDescent="0.25">
      <c r="A68" s="54" t="s">
        <v>277</v>
      </c>
      <c r="B68">
        <f>'AEO Table 1'!C$37/'AEO Table 1'!$C$37</f>
        <v>1</v>
      </c>
      <c r="C68">
        <f>'AEO Table 1'!D$37/'AEO Table 1'!$C$37</f>
        <v>1.028371754523997</v>
      </c>
      <c r="D68">
        <f>'AEO Table 1'!E$37/'AEO Table 1'!$C$37</f>
        <v>1.012233280881196</v>
      </c>
      <c r="E68">
        <f>'AEO Table 1'!F$37/'AEO Table 1'!$C$37</f>
        <v>0.97396066089693156</v>
      </c>
      <c r="F68">
        <f>'AEO Table 1'!G$37/'AEO Table 1'!$C$37</f>
        <v>0.83670416994492525</v>
      </c>
      <c r="G68">
        <f>'AEO Table 1'!H$37/'AEO Table 1'!$C$37</f>
        <v>0.85379071597167588</v>
      </c>
      <c r="H68">
        <f>'AEO Table 1'!I$37/'AEO Table 1'!$C$37</f>
        <v>0.83670416994492525</v>
      </c>
      <c r="I68">
        <f>'AEO Table 1'!J$37/'AEO Table 1'!$C$37</f>
        <v>0.85379071597167588</v>
      </c>
      <c r="J68">
        <f>'AEO Table 1'!K$37/'AEO Table 1'!$C$37</f>
        <v>0.83670416994492525</v>
      </c>
      <c r="K68">
        <f>'AEO Table 1'!L$37/'AEO Table 1'!$C$37</f>
        <v>0.85379071597167588</v>
      </c>
      <c r="L68">
        <f>'AEO Table 1'!M$37/'AEO Table 1'!$C$37</f>
        <v>0.83670416994492525</v>
      </c>
      <c r="M68">
        <f>'AEO Table 1'!N$37/'AEO Table 1'!$C$37</f>
        <v>0.75334579071597174</v>
      </c>
      <c r="N68">
        <f>'AEO Table 1'!O$37/'AEO Table 1'!$C$37</f>
        <v>0.78920967741935499</v>
      </c>
      <c r="O68">
        <f>'AEO Table 1'!P$37/'AEO Table 1'!$C$37</f>
        <v>0.75014791502753742</v>
      </c>
      <c r="P68">
        <f>'AEO Table 1'!Q$37/'AEO Table 1'!$C$37</f>
        <v>0.73448347757671129</v>
      </c>
      <c r="Q68">
        <f>'AEO Table 1'!R$37/'AEO Table 1'!$C$37</f>
        <v>0.75004248623131398</v>
      </c>
      <c r="R68">
        <f>'AEO Table 1'!S$37/'AEO Table 1'!$C$37</f>
        <v>0.74039024390243902</v>
      </c>
      <c r="S68">
        <f>'AEO Table 1'!T$37/'AEO Table 1'!$C$37</f>
        <v>0.66714319433516922</v>
      </c>
      <c r="T68">
        <f>'AEO Table 1'!U$37/'AEO Table 1'!$C$37</f>
        <v>0.67476435877262009</v>
      </c>
      <c r="U68">
        <f>'AEO Table 1'!V$37/'AEO Table 1'!$C$37</f>
        <v>0.68970928402832421</v>
      </c>
      <c r="V68">
        <f>'AEO Table 1'!W$37/'AEO Table 1'!$C$37</f>
        <v>0.69748426435877264</v>
      </c>
      <c r="W68">
        <f>'AEO Table 1'!X$37/'AEO Table 1'!$C$37</f>
        <v>0.70573210070810388</v>
      </c>
      <c r="X68">
        <f>'AEO Table 1'!Y$37/'AEO Table 1'!$C$37</f>
        <v>0.70874665617623922</v>
      </c>
      <c r="Y68">
        <f>'AEO Table 1'!Z$37/'AEO Table 1'!$C$37</f>
        <v>0.69473131392604259</v>
      </c>
      <c r="Z68">
        <f>'AEO Table 1'!AA$37/'AEO Table 1'!$C$37</f>
        <v>0.7052950432730134</v>
      </c>
      <c r="AA68">
        <f>'AEO Table 1'!AB$37/'AEO Table 1'!$C$37</f>
        <v>0.69106530291109369</v>
      </c>
      <c r="AB68">
        <f>'AEO Table 1'!AC$37/'AEO Table 1'!$C$37</f>
        <v>0.67279464988198279</v>
      </c>
      <c r="AC68">
        <f>'AEO Table 1'!AD$37/'AEO Table 1'!$C$37</f>
        <v>0.6682222659323368</v>
      </c>
      <c r="AD68">
        <f>'AEO Table 1'!AE$37/'AEO Table 1'!$C$37</f>
        <v>0.68602202989771832</v>
      </c>
      <c r="AE68">
        <f>'AEO Table 1'!AF$37/'AEO Table 1'!$C$37</f>
        <v>0.64130055074744297</v>
      </c>
      <c r="AF68">
        <f>'AEO Table 1'!AG$37/'AEO Table 1'!$C$37</f>
        <v>0.60622029897718344</v>
      </c>
      <c r="AG68">
        <f>'AEO Table 1'!AH$37/'AEO Table 1'!$C$37</f>
        <v>0.60622029897718344</v>
      </c>
      <c r="AH68">
        <f>'AEO Table 1'!AI$37/'AEO Table 1'!$C$37</f>
        <v>0.60622029897718344</v>
      </c>
      <c r="AI68">
        <f>'AEO Table 1'!AJ$37/'AEO Table 1'!$C$37</f>
        <v>0.60622029897718344</v>
      </c>
    </row>
    <row r="69" spans="1:35" x14ac:dyDescent="0.25">
      <c r="A69" s="54" t="s">
        <v>264</v>
      </c>
      <c r="B69">
        <f>'AEO Table 1'!C$35/'AEO Table 1'!$C$35</f>
        <v>1</v>
      </c>
      <c r="C69">
        <f>'AEO Table 1'!D$35/'AEO Table 1'!$C$35</f>
        <v>1.2445481841729922</v>
      </c>
      <c r="D69">
        <f>'AEO Table 1'!E$35/'AEO Table 1'!$C$35</f>
        <v>1.2384701821758628</v>
      </c>
      <c r="E69">
        <f>'AEO Table 1'!F$35/'AEO Table 1'!$C$35</f>
        <v>1.4539122955961599</v>
      </c>
      <c r="F69">
        <f>'AEO Table 1'!G$35/'AEO Table 1'!$C$35</f>
        <v>1.5388205869997109</v>
      </c>
      <c r="G69">
        <f>'AEO Table 1'!H$35/'AEO Table 1'!$C$35</f>
        <v>1.5198733088006444</v>
      </c>
      <c r="H69">
        <f>'AEO Table 1'!I$35/'AEO Table 1'!$C$35</f>
        <v>1.5454600609844451</v>
      </c>
      <c r="I69">
        <f>'AEO Table 1'!J$35/'AEO Table 1'!$C$35</f>
        <v>1.5589961416144169</v>
      </c>
      <c r="J69">
        <f>'AEO Table 1'!K$35/'AEO Table 1'!$C$35</f>
        <v>1.6121957561124627</v>
      </c>
      <c r="K69">
        <f>'AEO Table 1'!L$35/'AEO Table 1'!$C$35</f>
        <v>1.6015659641739988</v>
      </c>
      <c r="L69">
        <f>'AEO Table 1'!M$35/'AEO Table 1'!$C$35</f>
        <v>1.5370314132863203</v>
      </c>
      <c r="M69">
        <f>'AEO Table 1'!N$35/'AEO Table 1'!$C$35</f>
        <v>1.5660502953782702</v>
      </c>
      <c r="N69">
        <f>'AEO Table 1'!O$35/'AEO Table 1'!$C$35</f>
        <v>1.5759768311322302</v>
      </c>
      <c r="O69">
        <f>'AEO Table 1'!P$35/'AEO Table 1'!$C$35</f>
        <v>1.5948067084039277</v>
      </c>
      <c r="P69">
        <f>'AEO Table 1'!Q$35/'AEO Table 1'!$C$35</f>
        <v>1.6263754072806471</v>
      </c>
      <c r="Q69">
        <f>'AEO Table 1'!R$35/'AEO Table 1'!$C$35</f>
        <v>1.6221598109040505</v>
      </c>
      <c r="R69">
        <f>'AEO Table 1'!S$35/'AEO Table 1'!$C$35</f>
        <v>1.6260686049970268</v>
      </c>
      <c r="S69">
        <f>'AEO Table 1'!T$35/'AEO Table 1'!$C$35</f>
        <v>1.6677525841955527</v>
      </c>
      <c r="T69">
        <f>'AEO Table 1'!U$35/'AEO Table 1'!$C$35</f>
        <v>1.6693669700946998</v>
      </c>
      <c r="U69">
        <f>'AEO Table 1'!V$35/'AEO Table 1'!$C$35</f>
        <v>1.6888390222292498</v>
      </c>
      <c r="V69">
        <f>'AEO Table 1'!W$35/'AEO Table 1'!$C$35</f>
        <v>1.7011376314059137</v>
      </c>
      <c r="W69">
        <f>'AEO Table 1'!X$35/'AEO Table 1'!$C$35</f>
        <v>1.72037406070022</v>
      </c>
      <c r="X69">
        <f>'AEO Table 1'!Y$35/'AEO Table 1'!$C$35</f>
        <v>1.7072382926030107</v>
      </c>
      <c r="Y69">
        <f>'AEO Table 1'!Z$35/'AEO Table 1'!$C$35</f>
        <v>1.7275012821741138</v>
      </c>
      <c r="Z69">
        <f>'AEO Table 1'!AA$35/'AEO Table 1'!$C$35</f>
        <v>1.7234301792465863</v>
      </c>
      <c r="AA69">
        <f>'AEO Table 1'!AB$35/'AEO Table 1'!$C$35</f>
        <v>1.6262768890199182</v>
      </c>
      <c r="AB69">
        <f>'AEO Table 1'!AC$35/'AEO Table 1'!$C$35</f>
        <v>1.6757905248913363</v>
      </c>
      <c r="AC69">
        <f>'AEO Table 1'!AD$35/'AEO Table 1'!$C$35</f>
        <v>1.610700987801551</v>
      </c>
      <c r="AD69">
        <f>'AEO Table 1'!AE$35/'AEO Table 1'!$C$35</f>
        <v>1.6588530192111428</v>
      </c>
      <c r="AE69">
        <f>'AEO Table 1'!AF$35/'AEO Table 1'!$C$35</f>
        <v>1.5722086718564443</v>
      </c>
      <c r="AF69">
        <f>'AEO Table 1'!AG$35/'AEO Table 1'!$C$35</f>
        <v>1.5521982995255605</v>
      </c>
      <c r="AG69">
        <f>'AEO Table 1'!AH$35/'AEO Table 1'!$C$35</f>
        <v>1.5288297680806253</v>
      </c>
      <c r="AH69">
        <f>'AEO Table 1'!AI$35/'AEO Table 1'!$C$35</f>
        <v>1.502398550205275</v>
      </c>
      <c r="AI69">
        <f>'AEO Table 1'!AJ$35/'AEO Table 1'!$C$35</f>
        <v>1.4934566223687518</v>
      </c>
    </row>
    <row r="70" spans="1:35" x14ac:dyDescent="0.25">
      <c r="A70" s="54" t="s">
        <v>278</v>
      </c>
      <c r="B70">
        <f>'AEO Table 1'!C$35/'AEO Table 1'!$C$35</f>
        <v>1</v>
      </c>
      <c r="C70">
        <f>'AEO Table 1'!D$35/'AEO Table 1'!$C$35</f>
        <v>1.2445481841729922</v>
      </c>
      <c r="D70">
        <f>'AEO Table 1'!E$35/'AEO Table 1'!$C$35</f>
        <v>1.2384701821758628</v>
      </c>
      <c r="E70">
        <f>'AEO Table 1'!F$35/'AEO Table 1'!$C$35</f>
        <v>1.4539122955961599</v>
      </c>
      <c r="F70">
        <f>'AEO Table 1'!G$35/'AEO Table 1'!$C$35</f>
        <v>1.5388205869997109</v>
      </c>
      <c r="G70">
        <f>'AEO Table 1'!H$35/'AEO Table 1'!$C$35</f>
        <v>1.5198733088006444</v>
      </c>
      <c r="H70">
        <f>'AEO Table 1'!I$35/'AEO Table 1'!$C$35</f>
        <v>1.5454600609844451</v>
      </c>
      <c r="I70">
        <f>'AEO Table 1'!J$35/'AEO Table 1'!$C$35</f>
        <v>1.5589961416144169</v>
      </c>
      <c r="J70">
        <f>'AEO Table 1'!K$35/'AEO Table 1'!$C$35</f>
        <v>1.6121957561124627</v>
      </c>
      <c r="K70">
        <f>'AEO Table 1'!L$35/'AEO Table 1'!$C$35</f>
        <v>1.6015659641739988</v>
      </c>
      <c r="L70">
        <f>'AEO Table 1'!M$35/'AEO Table 1'!$C$35</f>
        <v>1.5370314132863203</v>
      </c>
      <c r="M70">
        <f>'AEO Table 1'!N$35/'AEO Table 1'!$C$35</f>
        <v>1.5660502953782702</v>
      </c>
      <c r="N70">
        <f>'AEO Table 1'!O$35/'AEO Table 1'!$C$35</f>
        <v>1.5759768311322302</v>
      </c>
      <c r="O70">
        <f>'AEO Table 1'!P$35/'AEO Table 1'!$C$35</f>
        <v>1.5948067084039277</v>
      </c>
      <c r="P70">
        <f>'AEO Table 1'!Q$35/'AEO Table 1'!$C$35</f>
        <v>1.6263754072806471</v>
      </c>
      <c r="Q70">
        <f>'AEO Table 1'!R$35/'AEO Table 1'!$C$35</f>
        <v>1.6221598109040505</v>
      </c>
      <c r="R70">
        <f>'AEO Table 1'!S$35/'AEO Table 1'!$C$35</f>
        <v>1.6260686049970268</v>
      </c>
      <c r="S70">
        <f>'AEO Table 1'!T$35/'AEO Table 1'!$C$35</f>
        <v>1.6677525841955527</v>
      </c>
      <c r="T70">
        <f>'AEO Table 1'!U$35/'AEO Table 1'!$C$35</f>
        <v>1.6693669700946998</v>
      </c>
      <c r="U70">
        <f>'AEO Table 1'!V$35/'AEO Table 1'!$C$35</f>
        <v>1.6888390222292498</v>
      </c>
      <c r="V70">
        <f>'AEO Table 1'!W$35/'AEO Table 1'!$C$35</f>
        <v>1.7011376314059137</v>
      </c>
      <c r="W70">
        <f>'AEO Table 1'!X$35/'AEO Table 1'!$C$35</f>
        <v>1.72037406070022</v>
      </c>
      <c r="X70">
        <f>'AEO Table 1'!Y$35/'AEO Table 1'!$C$35</f>
        <v>1.7072382926030107</v>
      </c>
      <c r="Y70">
        <f>'AEO Table 1'!Z$35/'AEO Table 1'!$C$35</f>
        <v>1.7275012821741138</v>
      </c>
      <c r="Z70">
        <f>'AEO Table 1'!AA$35/'AEO Table 1'!$C$35</f>
        <v>1.7234301792465863</v>
      </c>
      <c r="AA70">
        <f>'AEO Table 1'!AB$35/'AEO Table 1'!$C$35</f>
        <v>1.6262768890199182</v>
      </c>
      <c r="AB70">
        <f>'AEO Table 1'!AC$35/'AEO Table 1'!$C$35</f>
        <v>1.6757905248913363</v>
      </c>
      <c r="AC70">
        <f>'AEO Table 1'!AD$35/'AEO Table 1'!$C$35</f>
        <v>1.610700987801551</v>
      </c>
      <c r="AD70">
        <f>'AEO Table 1'!AE$35/'AEO Table 1'!$C$35</f>
        <v>1.6588530192111428</v>
      </c>
      <c r="AE70">
        <f>'AEO Table 1'!AF$35/'AEO Table 1'!$C$35</f>
        <v>1.5722086718564443</v>
      </c>
      <c r="AF70">
        <f>'AEO Table 1'!AG$35/'AEO Table 1'!$C$35</f>
        <v>1.5521982995255605</v>
      </c>
      <c r="AG70">
        <f>'AEO Table 1'!AH$35/'AEO Table 1'!$C$35</f>
        <v>1.5288297680806253</v>
      </c>
      <c r="AH70">
        <f>'AEO Table 1'!AI$35/'AEO Table 1'!$C$35</f>
        <v>1.502398550205275</v>
      </c>
      <c r="AI70">
        <f>'AEO Table 1'!AJ$35/'AEO Table 1'!$C$35</f>
        <v>1.4934566223687518</v>
      </c>
    </row>
    <row r="71" spans="1:35" x14ac:dyDescent="0.25">
      <c r="A71" s="54" t="s">
        <v>265</v>
      </c>
      <c r="B71">
        <f>'AEO Table 1'!C$35/'AEO Table 1'!$C$35</f>
        <v>1</v>
      </c>
      <c r="C71">
        <f>'AEO Table 1'!D$35/'AEO Table 1'!$C$35</f>
        <v>1.2445481841729922</v>
      </c>
      <c r="D71">
        <f>'AEO Table 1'!E$35/'AEO Table 1'!$C$35</f>
        <v>1.2384701821758628</v>
      </c>
      <c r="E71">
        <f>'AEO Table 1'!F$35/'AEO Table 1'!$C$35</f>
        <v>1.4539122955961599</v>
      </c>
      <c r="F71">
        <f>'AEO Table 1'!G$35/'AEO Table 1'!$C$35</f>
        <v>1.5388205869997109</v>
      </c>
      <c r="G71">
        <f>'AEO Table 1'!H$35/'AEO Table 1'!$C$35</f>
        <v>1.5198733088006444</v>
      </c>
      <c r="H71">
        <f>'AEO Table 1'!I$35/'AEO Table 1'!$C$35</f>
        <v>1.5454600609844451</v>
      </c>
      <c r="I71">
        <f>'AEO Table 1'!J$35/'AEO Table 1'!$C$35</f>
        <v>1.5589961416144169</v>
      </c>
      <c r="J71">
        <f>'AEO Table 1'!K$35/'AEO Table 1'!$C$35</f>
        <v>1.6121957561124627</v>
      </c>
      <c r="K71">
        <f>'AEO Table 1'!L$35/'AEO Table 1'!$C$35</f>
        <v>1.6015659641739988</v>
      </c>
      <c r="L71">
        <f>'AEO Table 1'!M$35/'AEO Table 1'!$C$35</f>
        <v>1.5370314132863203</v>
      </c>
      <c r="M71">
        <f>'AEO Table 1'!N$35/'AEO Table 1'!$C$35</f>
        <v>1.5660502953782702</v>
      </c>
      <c r="N71">
        <f>'AEO Table 1'!O$35/'AEO Table 1'!$C$35</f>
        <v>1.5759768311322302</v>
      </c>
      <c r="O71">
        <f>'AEO Table 1'!P$35/'AEO Table 1'!$C$35</f>
        <v>1.5948067084039277</v>
      </c>
      <c r="P71">
        <f>'AEO Table 1'!Q$35/'AEO Table 1'!$C$35</f>
        <v>1.6263754072806471</v>
      </c>
      <c r="Q71">
        <f>'AEO Table 1'!R$35/'AEO Table 1'!$C$35</f>
        <v>1.6221598109040505</v>
      </c>
      <c r="R71">
        <f>'AEO Table 1'!S$35/'AEO Table 1'!$C$35</f>
        <v>1.6260686049970268</v>
      </c>
      <c r="S71">
        <f>'AEO Table 1'!T$35/'AEO Table 1'!$C$35</f>
        <v>1.6677525841955527</v>
      </c>
      <c r="T71">
        <f>'AEO Table 1'!U$35/'AEO Table 1'!$C$35</f>
        <v>1.6693669700946998</v>
      </c>
      <c r="U71">
        <f>'AEO Table 1'!V$35/'AEO Table 1'!$C$35</f>
        <v>1.6888390222292498</v>
      </c>
      <c r="V71">
        <f>'AEO Table 1'!W$35/'AEO Table 1'!$C$35</f>
        <v>1.7011376314059137</v>
      </c>
      <c r="W71">
        <f>'AEO Table 1'!X$35/'AEO Table 1'!$C$35</f>
        <v>1.72037406070022</v>
      </c>
      <c r="X71">
        <f>'AEO Table 1'!Y$35/'AEO Table 1'!$C$35</f>
        <v>1.7072382926030107</v>
      </c>
      <c r="Y71">
        <f>'AEO Table 1'!Z$35/'AEO Table 1'!$C$35</f>
        <v>1.7275012821741138</v>
      </c>
      <c r="Z71">
        <f>'AEO Table 1'!AA$35/'AEO Table 1'!$C$35</f>
        <v>1.7234301792465863</v>
      </c>
      <c r="AA71">
        <f>'AEO Table 1'!AB$35/'AEO Table 1'!$C$35</f>
        <v>1.6262768890199182</v>
      </c>
      <c r="AB71">
        <f>'AEO Table 1'!AC$35/'AEO Table 1'!$C$35</f>
        <v>1.6757905248913363</v>
      </c>
      <c r="AC71">
        <f>'AEO Table 1'!AD$35/'AEO Table 1'!$C$35</f>
        <v>1.610700987801551</v>
      </c>
      <c r="AD71">
        <f>'AEO Table 1'!AE$35/'AEO Table 1'!$C$35</f>
        <v>1.6588530192111428</v>
      </c>
      <c r="AE71">
        <f>'AEO Table 1'!AF$35/'AEO Table 1'!$C$35</f>
        <v>1.5722086718564443</v>
      </c>
      <c r="AF71">
        <f>'AEO Table 1'!AG$35/'AEO Table 1'!$C$35</f>
        <v>1.5521982995255605</v>
      </c>
      <c r="AG71">
        <f>'AEO Table 1'!AH$35/'AEO Table 1'!$C$35</f>
        <v>1.5288297680806253</v>
      </c>
      <c r="AH71">
        <f>'AEO Table 1'!AI$35/'AEO Table 1'!$C$35</f>
        <v>1.502398550205275</v>
      </c>
      <c r="AI71">
        <f>'AEO Table 1'!AJ$35/'AEO Table 1'!$C$35</f>
        <v>1.4934566223687518</v>
      </c>
    </row>
    <row r="72" spans="1:35" x14ac:dyDescent="0.25">
      <c r="A72" s="54" t="s">
        <v>279</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row>
    <row r="73" spans="1:35" x14ac:dyDescent="0.25">
      <c r="A73" s="54" t="s">
        <v>280</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row>
    <row r="74" spans="1:35" x14ac:dyDescent="0.25">
      <c r="B74" s="4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8B92840-F632-4677-803A-76F818EEA6A7}">
  <ds:schemaRefs>
    <ds:schemaRef ds:uri="http://schemas.microsoft.com/sharepoint/v3/contenttype/forms"/>
  </ds:schemaRefs>
</ds:datastoreItem>
</file>

<file path=customXml/itemProps2.xml><?xml version="1.0" encoding="utf-8"?>
<ds:datastoreItem xmlns:ds="http://schemas.openxmlformats.org/officeDocument/2006/customXml" ds:itemID="{7863F173-7487-4EE0-AE1E-9D19CF7D86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92ED43-A8B9-413C-9889-138F7E05A110}">
  <ds:schemaRefs>
    <ds:schemaRef ds:uri="http://schemas.microsoft.com/office/2006/documentManagement/types"/>
    <ds:schemaRef ds:uri="c9df191c-55f2-496b-9838-9a5abe4742ad"/>
    <ds:schemaRef ds:uri="http://schemas.microsoft.com/office/2006/metadata/properties"/>
    <ds:schemaRef ds:uri="http://schemas.microsoft.com/sharepoint/v3"/>
    <ds:schemaRef ds:uri="7889d872-e2a2-4afb-87bc-97561eced75f"/>
    <ds:schemaRef ds:uri="http://purl.org/dc/term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Petroleum and Biofuel Data</vt:lpstr>
      <vt:lpstr>Biomass Data</vt:lpstr>
      <vt:lpstr>AEO Table 1</vt:lpstr>
      <vt:lpstr>Uranium, Coal, MSW, Hydrogen</vt:lpstr>
      <vt:lpstr>AEO Table 73</vt:lpstr>
      <vt:lpstr>GREET1 Fuel_Specs</vt:lpstr>
      <vt:lpstr>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2019-07-26T21:45:06Z</dcterms:created>
  <dcterms:modified xsi:type="dcterms:W3CDTF">2019-10-16T09:54:06Z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