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328"/>
  <workbookPr autoCompressPictures="0" defaultThemeVersion="124226"/>
  <mc:AlternateContent xmlns:mc="http://schemas.openxmlformats.org/markup-compatibility/2006">
    <mc:Choice Requires="x15">
      <x15ac:absPath xmlns:x15ac="http://schemas.microsoft.com/office/spreadsheetml/2010/11/ac" url="C:\Users\mengpin.ge\World Resources Institute\TRAC City - HK 2050 is now\EPS v 1.43\InputData\indst\BIFUbC\"/>
    </mc:Choice>
  </mc:AlternateContent>
  <xr:revisionPtr revIDLastSave="124" documentId="6_{49BD37EF-2238-4340-B9F6-E2A8D51BC52D}" xr6:coauthVersionLast="41" xr6:coauthVersionMax="41" xr10:uidLastSave="{9D68EFFB-0069-408A-8FA0-43B9405AA3D0}"/>
  <bookViews>
    <workbookView xWindow="-120" yWindow="-120" windowWidth="20730" windowHeight="11160" tabRatio="678" activeTab="1" xr2:uid="{00000000-000D-0000-FFFF-FFFF00000000}"/>
  </bookViews>
  <sheets>
    <sheet name="About" sheetId="1" r:id="rId1"/>
    <sheet name="EMSD Data" sheetId="22" r:id="rId2"/>
    <sheet name="BIFUbC-electricity" sheetId="15" r:id="rId3"/>
    <sheet name="BIFUbC-coal" sheetId="16" r:id="rId4"/>
    <sheet name="BIFUbC-natural-gas" sheetId="17" r:id="rId5"/>
    <sheet name="BIFUbC-biomass" sheetId="18" r:id="rId6"/>
    <sheet name="BIFUbC-heat" sheetId="20" r:id="rId7"/>
    <sheet name="BIFUbC-petroleum-diesel" sheetId="19" r:id="rId8"/>
  </sheets>
  <calcPr calcId="191029"/>
  <extLs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F9" i="15" l="1"/>
  <c r="J9" i="15"/>
  <c r="N9" i="15"/>
  <c r="R9" i="15"/>
  <c r="V9" i="15"/>
  <c r="Z9" i="15"/>
  <c r="AD9" i="15"/>
  <c r="AH9" i="15"/>
  <c r="Q24" i="22"/>
  <c r="F9" i="19" s="1"/>
  <c r="Q60" i="22"/>
  <c r="E9" i="17" s="1"/>
  <c r="G59" i="22"/>
  <c r="C9" i="19" s="1"/>
  <c r="M36" i="22"/>
  <c r="G18" i="22"/>
  <c r="B9" i="19" l="1"/>
  <c r="AH9" i="17"/>
  <c r="AD9" i="17"/>
  <c r="Z9" i="17"/>
  <c r="V9" i="17"/>
  <c r="R9" i="17"/>
  <c r="N9" i="17"/>
  <c r="J9" i="17"/>
  <c r="F9" i="17"/>
  <c r="AJ9" i="19"/>
  <c r="AF9" i="19"/>
  <c r="AB9" i="19"/>
  <c r="X9" i="19"/>
  <c r="T9" i="19"/>
  <c r="P9" i="19"/>
  <c r="L9" i="19"/>
  <c r="H9" i="19"/>
  <c r="B9" i="15"/>
  <c r="AJ9" i="15"/>
  <c r="AF9" i="15"/>
  <c r="AB9" i="15"/>
  <c r="X9" i="15"/>
  <c r="T9" i="15"/>
  <c r="P9" i="15"/>
  <c r="L9" i="15"/>
  <c r="H9" i="15"/>
  <c r="C9" i="15"/>
  <c r="AJ9" i="17"/>
  <c r="AF9" i="17"/>
  <c r="AB9" i="17"/>
  <c r="X9" i="17"/>
  <c r="T9" i="17"/>
  <c r="P9" i="17"/>
  <c r="L9" i="17"/>
  <c r="H9" i="17"/>
  <c r="D9" i="17"/>
  <c r="AH9" i="19"/>
  <c r="AD9" i="19"/>
  <c r="Z9" i="19"/>
  <c r="V9" i="19"/>
  <c r="R9" i="19"/>
  <c r="N9" i="19"/>
  <c r="J9" i="19"/>
  <c r="AI9" i="15"/>
  <c r="AE9" i="15"/>
  <c r="AA9" i="15"/>
  <c r="W9" i="15"/>
  <c r="S9" i="15"/>
  <c r="O9" i="15"/>
  <c r="K9" i="15"/>
  <c r="G9" i="15"/>
  <c r="B9" i="17"/>
  <c r="AI9" i="17"/>
  <c r="AE9" i="17"/>
  <c r="AA9" i="17"/>
  <c r="W9" i="17"/>
  <c r="S9" i="17"/>
  <c r="O9" i="17"/>
  <c r="K9" i="17"/>
  <c r="G9" i="17"/>
  <c r="C9" i="17"/>
  <c r="AG9" i="19"/>
  <c r="AC9" i="19"/>
  <c r="Y9" i="19"/>
  <c r="U9" i="19"/>
  <c r="Q9" i="19"/>
  <c r="M9" i="19"/>
  <c r="I9" i="19"/>
  <c r="E9" i="19"/>
  <c r="D9" i="19"/>
  <c r="AG9" i="15"/>
  <c r="AC9" i="15"/>
  <c r="Y9" i="15"/>
  <c r="U9" i="15"/>
  <c r="Q9" i="15"/>
  <c r="M9" i="15"/>
  <c r="I9" i="15"/>
  <c r="E9" i="15"/>
  <c r="D9" i="15"/>
  <c r="AG9" i="17"/>
  <c r="AC9" i="17"/>
  <c r="Y9" i="17"/>
  <c r="U9" i="17"/>
  <c r="Q9" i="17"/>
  <c r="M9" i="17"/>
  <c r="I9" i="17"/>
  <c r="AI9" i="19"/>
  <c r="AE9" i="19"/>
  <c r="AA9" i="19"/>
  <c r="W9" i="19"/>
  <c r="S9" i="19"/>
  <c r="O9" i="19"/>
  <c r="K9" i="19"/>
  <c r="G9" i="19"/>
  <c r="B7" i="15"/>
  <c r="C7" i="15"/>
  <c r="D7" i="15"/>
  <c r="E7" i="15"/>
  <c r="F7" i="15"/>
  <c r="G7" i="15"/>
  <c r="H7" i="15"/>
  <c r="I7" i="15"/>
  <c r="J7" i="15"/>
  <c r="K7" i="15"/>
  <c r="L7" i="15"/>
  <c r="M7" i="15"/>
  <c r="N7" i="15"/>
  <c r="O7" i="15"/>
  <c r="P7" i="15"/>
  <c r="Q7" i="15"/>
  <c r="R7" i="15"/>
  <c r="S7" i="15"/>
  <c r="T7" i="15"/>
  <c r="U7" i="15"/>
  <c r="V7" i="15"/>
  <c r="W7" i="15"/>
  <c r="X7" i="15"/>
  <c r="Y7" i="15"/>
  <c r="Z7" i="15"/>
  <c r="AA7" i="15"/>
  <c r="AB7" i="15"/>
  <c r="AC7" i="15"/>
  <c r="AD7" i="15"/>
  <c r="AE7" i="15"/>
  <c r="AF7" i="15"/>
  <c r="AG7" i="15"/>
  <c r="AH7" i="15"/>
  <c r="AI7" i="15"/>
  <c r="AJ7" i="15"/>
</calcChain>
</file>

<file path=xl/sharedStrings.xml><?xml version="1.0" encoding="utf-8"?>
<sst xmlns="http://schemas.openxmlformats.org/spreadsheetml/2006/main" count="89" uniqueCount="43">
  <si>
    <t>BIFUbC BAU Industrial Fuel Use before CCS</t>
  </si>
  <si>
    <t>Sources:</t>
  </si>
  <si>
    <t>Year</t>
  </si>
  <si>
    <t>Cement and other carbonate use (BTU)</t>
  </si>
  <si>
    <t>Natural gas and petroleum systems (BTU)</t>
  </si>
  <si>
    <t>Iron and steel (BTU)</t>
  </si>
  <si>
    <t>Chemicals (BTU)</t>
  </si>
  <si>
    <t>Mining (BTU)</t>
  </si>
  <si>
    <t>Waste management (BTU)</t>
  </si>
  <si>
    <t>Agriculture (BTU)</t>
  </si>
  <si>
    <t>Other industries (BTU)</t>
  </si>
  <si>
    <t>Natural gas and petroleum systems (BTU)</t>
    <phoneticPr fontId="9" type="noConversion"/>
  </si>
  <si>
    <t>2014-2016</t>
    <phoneticPr fontId="9" type="noConversion"/>
  </si>
  <si>
    <t>International Energy Agency</t>
    <phoneticPr fontId="9" type="noConversion"/>
  </si>
  <si>
    <t>Hong Kong, China: Balances for 2016</t>
    <phoneticPr fontId="9" type="noConversion"/>
  </si>
  <si>
    <t>Data table</t>
    <phoneticPr fontId="9" type="noConversion"/>
  </si>
  <si>
    <t>Electrical &amp; Mechanical Services Department</t>
  </si>
  <si>
    <t>Iron and steel-electricity</t>
    <phoneticPr fontId="9" type="noConversion"/>
  </si>
  <si>
    <t>Cement and other carbonate use (BTU)</t>
    <phoneticPr fontId="9" type="noConversion"/>
  </si>
  <si>
    <t>P9</t>
    <phoneticPr fontId="9" type="noConversion"/>
  </si>
  <si>
    <t>Hong Kong Energy Statistics</t>
    <phoneticPr fontId="9" type="noConversion"/>
  </si>
  <si>
    <t>Proportions for coal, electricity, oil and gas</t>
    <phoneticPr fontId="9" type="noConversion"/>
  </si>
  <si>
    <t>Census and Statistics Department </t>
  </si>
  <si>
    <t>https://www.iea.org/statistics/?country=HONGKONG&amp;year=2016&amp;category=Energy%20consumption&amp;indicator=ShareOilProductsConsBySector&amp;mode=table&amp;dataTable=BALANCES</t>
    <phoneticPr fontId="9" type="noConversion"/>
  </si>
  <si>
    <t>Note:</t>
    <phoneticPr fontId="9" type="noConversion"/>
  </si>
  <si>
    <t>Share of energy consumption by sectors</t>
    <phoneticPr fontId="9" type="noConversion"/>
  </si>
  <si>
    <t>https://www.emsd.gov.hk/filemanager/en/content_762/HKEEUD2018.pdf</t>
    <phoneticPr fontId="9" type="noConversion"/>
  </si>
  <si>
    <t>https://www.statistics.gov.hk/pub/B11000022017AN17B0100.pdf</t>
    <phoneticPr fontId="9" type="noConversion"/>
  </si>
  <si>
    <t>Hong Kong Energy End-use Data 2018</t>
    <phoneticPr fontId="9" type="noConversion"/>
  </si>
  <si>
    <t>Electricity consumption</t>
  </si>
  <si>
    <t>All energy consumption</t>
  </si>
  <si>
    <t>Trend:</t>
  </si>
  <si>
    <t>all industries in Btu 2016:</t>
  </si>
  <si>
    <t>Oil &amp; Coal:</t>
  </si>
  <si>
    <t>Town Gas &amp; LPG:</t>
  </si>
  <si>
    <t>Tables 32, 3,  4, 5</t>
  </si>
  <si>
    <t>Official statistics reports classify industrial sectors into categories including: food&amp;beverage, textile and garment industry, Metals and Machinery, Non manufacturing industry and other industries. Since this does not align with EPS classification, we assume all of the industries presented here to be in the "Other Industries" category of the EPS.</t>
  </si>
  <si>
    <t>2016, in Btu:</t>
  </si>
  <si>
    <t>we assume all energy use from this category to be in the petroleum-diesel category of the EPS, since there is very little heavy industry which would use coal</t>
  </si>
  <si>
    <t>Note:</t>
  </si>
  <si>
    <t>The downward trend seems to have slowed in recent years. We use the trend of the years 2011-2016 to project forward.</t>
  </si>
  <si>
    <t>perc. Decrease per year:</t>
  </si>
  <si>
    <t>we assume the percentage decrease per year is split homogenously across all energy sources.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</si>
</sst>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0">
    <font>
      <sz val="11"/>
      <color theme="1"/>
      <name val="Calibri"/>
      <family val="2"/>
      <scheme val="minor"/>
    </font>
    <font>
      <b/>
      <sz val="11"/>
      <color theme="1"/>
      <name val="Calibri"/>
      <family val="2"/>
      <scheme val="minor"/>
    </font>
    <font>
      <b/>
      <sz val="9"/>
      <color theme="1"/>
      <name val="Calibri"/>
      <family val="2"/>
      <scheme val="minor"/>
    </font>
    <font>
      <sz val="9"/>
      <color theme="1"/>
      <name val="Calibri"/>
      <family val="2"/>
      <scheme val="minor"/>
    </font>
    <font>
      <u/>
      <sz val="10"/>
      <color theme="4"/>
      <name val="Calibri"/>
      <family val="2"/>
      <scheme val="minor"/>
    </font>
    <font>
      <u/>
      <sz val="11"/>
      <color theme="6"/>
      <name val="Calibri"/>
      <family val="2"/>
    </font>
    <font>
      <b/>
      <sz val="12"/>
      <color theme="4"/>
      <name val="Calibri"/>
      <family val="2"/>
      <scheme val="minor"/>
    </font>
    <font>
      <sz val="11"/>
      <color theme="1"/>
      <name val="Calibri"/>
      <family val="2"/>
      <scheme val="minor"/>
    </font>
    <font>
      <sz val="12"/>
      <name val="Helv"/>
    </font>
    <font>
      <sz val="9"/>
      <name val="Calibri"/>
      <family val="3"/>
      <charset val="134"/>
      <scheme val="minor"/>
    </font>
  </fonts>
  <fills count="3">
    <fill>
      <patternFill patternType="none"/>
    </fill>
    <fill>
      <patternFill patternType="gray125"/>
    </fill>
    <fill>
      <patternFill patternType="solid">
        <fgColor theme="0" tint="-0.249977111117893"/>
        <bgColor indexed="64"/>
      </patternFill>
    </fill>
  </fills>
  <borders count="8">
    <border>
      <left/>
      <right/>
      <top/>
      <bottom/>
      <diagonal/>
    </border>
    <border>
      <left/>
      <right/>
      <top/>
      <bottom style="thick">
        <color theme="4"/>
      </bottom>
      <diagonal/>
    </border>
    <border>
      <left/>
      <right/>
      <top/>
      <bottom style="dashed">
        <color theme="0" tint="-0.24994659260841701"/>
      </bottom>
      <diagonal/>
    </border>
    <border>
      <left/>
      <right/>
      <top style="medium">
        <color theme="4"/>
      </top>
      <bottom/>
      <diagonal/>
    </border>
    <border>
      <left/>
      <right/>
      <top/>
      <bottom style="thin">
        <color theme="0" tint="-0.249977111117893"/>
      </bottom>
      <diagonal/>
    </border>
    <border>
      <left/>
      <right/>
      <top style="thin">
        <color theme="4"/>
      </top>
      <bottom style="dashed">
        <color theme="0" tint="-0.24994659260841701"/>
      </bottom>
      <diagonal/>
    </border>
    <border>
      <left/>
      <right/>
      <top style="thin">
        <color theme="4"/>
      </top>
      <bottom style="thin">
        <color theme="0" tint="-0.24994659260841701"/>
      </bottom>
      <diagonal/>
    </border>
    <border>
      <left style="thick">
        <color theme="0"/>
      </left>
      <right style="thick">
        <color theme="0"/>
      </right>
      <top/>
      <bottom style="thin">
        <color theme="0" tint="-0.24994659260841701"/>
      </bottom>
      <diagonal/>
    </border>
  </borders>
  <cellStyleXfs count="18">
    <xf numFmtId="0" fontId="0" fillId="0" borderId="0"/>
    <xf numFmtId="0" fontId="2" fillId="0" borderId="1" applyNumberFormat="0" applyProtection="0">
      <alignment wrapText="1"/>
    </xf>
    <xf numFmtId="0" fontId="3" fillId="0" borderId="2" applyNumberFormat="0" applyFont="0" applyProtection="0">
      <alignment wrapText="1"/>
    </xf>
    <xf numFmtId="0" fontId="2" fillId="0" borderId="7" applyNumberFormat="0" applyProtection="0">
      <alignment horizontal="left" wrapText="1"/>
    </xf>
    <xf numFmtId="0" fontId="2" fillId="0" borderId="6" applyNumberFormat="0" applyFill="0" applyProtection="0">
      <alignment wrapText="1"/>
    </xf>
    <xf numFmtId="0" fontId="2" fillId="0" borderId="4" applyNumberFormat="0" applyProtection="0">
      <alignment wrapText="1"/>
    </xf>
    <xf numFmtId="0" fontId="3" fillId="0" borderId="3" applyNumberFormat="0" applyProtection="0">
      <alignment vertical="top" wrapText="1"/>
    </xf>
    <xf numFmtId="0" fontId="3" fillId="0" borderId="5" applyNumberFormat="0" applyFont="0" applyFill="0" applyProtection="0">
      <alignment wrapText="1"/>
    </xf>
    <xf numFmtId="0" fontId="3" fillId="0" borderId="0" applyNumberFormat="0" applyFill="0" applyBorder="0" applyAlignment="0" applyProtection="0"/>
    <xf numFmtId="0" fontId="4"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0" fontId="3" fillId="0" borderId="0" applyNumberFormat="0" applyProtection="0">
      <alignment vertical="top" wrapText="1"/>
    </xf>
    <xf numFmtId="0" fontId="6" fillId="0" borderId="0" applyNumberFormat="0" applyProtection="0">
      <alignment horizontal="left"/>
    </xf>
    <xf numFmtId="0" fontId="8" fillId="0" borderId="0"/>
    <xf numFmtId="0" fontId="8" fillId="0" borderId="0"/>
    <xf numFmtId="0" fontId="8" fillId="0" borderId="0"/>
    <xf numFmtId="0" fontId="8" fillId="0" borderId="0"/>
    <xf numFmtId="0" fontId="7" fillId="0" borderId="0"/>
  </cellStyleXfs>
  <cellXfs count="8">
    <xf numFmtId="0" fontId="0" fillId="0" borderId="0" xfId="0"/>
    <xf numFmtId="0" fontId="1" fillId="0" borderId="0" xfId="0" applyFont="1"/>
    <xf numFmtId="0" fontId="1" fillId="2" borderId="0" xfId="0" applyFont="1" applyFill="1"/>
    <xf numFmtId="11" fontId="0" fillId="0" borderId="0" xfId="0" applyNumberFormat="1"/>
    <xf numFmtId="0" fontId="0" fillId="0" borderId="0" xfId="0" applyAlignment="1">
      <alignment horizontal="left" vertical="top"/>
    </xf>
    <xf numFmtId="0" fontId="4" fillId="0" borderId="0" xfId="9" applyAlignment="1" applyProtection="1"/>
    <xf numFmtId="0" fontId="0" fillId="0" borderId="0" xfId="0" applyAlignment="1">
      <alignment wrapText="1"/>
    </xf>
    <xf numFmtId="10" fontId="0" fillId="0" borderId="0" xfId="0" applyNumberFormat="1"/>
  </cellXfs>
  <cellStyles count="18">
    <cellStyle name="Body: normal cell" xfId="2" xr:uid="{00000000-0005-0000-0000-000000000000}"/>
    <cellStyle name="Followed Hyperlink" xfId="10" builtinId="9" customBuiltin="1"/>
    <cellStyle name="Font: Calibri, 9pt regular" xfId="8" xr:uid="{00000000-0005-0000-0000-000002000000}"/>
    <cellStyle name="Footnotes: all except top row" xfId="11" xr:uid="{00000000-0005-0000-0000-000003000000}"/>
    <cellStyle name="Footnotes: top row" xfId="6" xr:uid="{00000000-0005-0000-0000-000004000000}"/>
    <cellStyle name="Header: bottom row" xfId="1" xr:uid="{00000000-0005-0000-0000-000005000000}"/>
    <cellStyle name="Header: top rows" xfId="3" xr:uid="{00000000-0005-0000-0000-000006000000}"/>
    <cellStyle name="Hyperlink" xfId="9" builtinId="8" customBuiltin="1"/>
    <cellStyle name="Normal" xfId="0" builtinId="0"/>
    <cellStyle name="Normal 3" xfId="13" xr:uid="{00000000-0005-0000-0000-000009000000}"/>
    <cellStyle name="Normal 4" xfId="14" xr:uid="{00000000-0005-0000-0000-00000A000000}"/>
    <cellStyle name="Normal 5" xfId="15" xr:uid="{00000000-0005-0000-0000-00000B000000}"/>
    <cellStyle name="Normal 58" xfId="17" xr:uid="{00000000-0005-0000-0000-00000C000000}"/>
    <cellStyle name="Normal 6" xfId="16" xr:uid="{00000000-0005-0000-0000-00000D000000}"/>
    <cellStyle name="Parent row" xfId="5" xr:uid="{00000000-0005-0000-0000-00000E000000}"/>
    <cellStyle name="Section Break" xfId="7" xr:uid="{00000000-0005-0000-0000-00000F000000}"/>
    <cellStyle name="Section Break: parent row" xfId="4" xr:uid="{00000000-0005-0000-0000-000010000000}"/>
    <cellStyle name="Table title" xfId="12" xr:uid="{00000000-0005-0000-0000-000011000000}"/>
  </cellStyles>
  <dxfs count="2">
    <dxf>
      <border>
        <left/>
        <right/>
        <top/>
        <bottom style="thick">
          <color theme="4"/>
        </bottom>
        <vertical/>
        <horizontal/>
      </border>
    </dxf>
    <dxf>
      <border>
        <left/>
        <right/>
        <top/>
        <bottom/>
        <vertical/>
        <horizontal style="dotted">
          <color theme="0" tint="-0.24994659260841701"/>
        </horizontal>
      </border>
    </dxf>
  </dxfs>
  <tableStyles count="1" defaultTableStyle="TableStyleMedium2" defaultPivotStyle="PivotStyleLight16">
    <tableStyle name="Table Style 1" pivot="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352425</xdr:colOff>
      <xdr:row>21</xdr:row>
      <xdr:rowOff>180975</xdr:rowOff>
    </xdr:from>
    <xdr:to>
      <xdr:col>8</xdr:col>
      <xdr:colOff>532744</xdr:colOff>
      <xdr:row>38</xdr:row>
      <xdr:rowOff>28189</xdr:rowOff>
    </xdr:to>
    <xdr:pic>
      <xdr:nvPicPr>
        <xdr:cNvPr id="2" name="Picture 1">
          <a:extLst>
            <a:ext uri="{FF2B5EF4-FFF2-40B4-BE49-F238E27FC236}">
              <a16:creationId xmlns:a16="http://schemas.microsoft.com/office/drawing/2014/main" id="{31FBE724-87AB-4BA3-A9E0-DE9CFFA1F918}"/>
            </a:ext>
          </a:extLst>
        </xdr:cNvPr>
        <xdr:cNvPicPr>
          <a:picLocks noChangeAspect="1"/>
        </xdr:cNvPicPr>
      </xdr:nvPicPr>
      <xdr:blipFill>
        <a:blip xmlns:r="http://schemas.openxmlformats.org/officeDocument/2006/relationships" r:embed="rId1"/>
        <a:stretch>
          <a:fillRect/>
        </a:stretch>
      </xdr:blipFill>
      <xdr:spPr>
        <a:xfrm>
          <a:off x="352425" y="3800475"/>
          <a:ext cx="5247619" cy="3085714"/>
        </a:xfrm>
        <a:prstGeom prst="rect">
          <a:avLst/>
        </a:prstGeom>
      </xdr:spPr>
    </xdr:pic>
    <xdr:clientData/>
  </xdr:twoCellAnchor>
  <xdr:twoCellAnchor editAs="oneCell">
    <xdr:from>
      <xdr:col>1</xdr:col>
      <xdr:colOff>152400</xdr:colOff>
      <xdr:row>1</xdr:row>
      <xdr:rowOff>9525</xdr:rowOff>
    </xdr:from>
    <xdr:to>
      <xdr:col>9</xdr:col>
      <xdr:colOff>189862</xdr:colOff>
      <xdr:row>16</xdr:row>
      <xdr:rowOff>180596</xdr:rowOff>
    </xdr:to>
    <xdr:pic>
      <xdr:nvPicPr>
        <xdr:cNvPr id="3" name="Picture 2">
          <a:extLst>
            <a:ext uri="{FF2B5EF4-FFF2-40B4-BE49-F238E27FC236}">
              <a16:creationId xmlns:a16="http://schemas.microsoft.com/office/drawing/2014/main" id="{29C2C9E6-56F5-4FA4-BE06-3FAE99E83F71}"/>
            </a:ext>
          </a:extLst>
        </xdr:cNvPr>
        <xdr:cNvPicPr>
          <a:picLocks noChangeAspect="1"/>
        </xdr:cNvPicPr>
      </xdr:nvPicPr>
      <xdr:blipFill>
        <a:blip xmlns:r="http://schemas.openxmlformats.org/officeDocument/2006/relationships" r:embed="rId2"/>
        <a:stretch>
          <a:fillRect/>
        </a:stretch>
      </xdr:blipFill>
      <xdr:spPr>
        <a:xfrm>
          <a:off x="762000" y="200025"/>
          <a:ext cx="5104762" cy="3028571"/>
        </a:xfrm>
        <a:prstGeom prst="rect">
          <a:avLst/>
        </a:prstGeom>
      </xdr:spPr>
    </xdr:pic>
    <xdr:clientData/>
  </xdr:twoCellAnchor>
  <xdr:twoCellAnchor editAs="oneCell">
    <xdr:from>
      <xdr:col>12</xdr:col>
      <xdr:colOff>552450</xdr:colOff>
      <xdr:row>0</xdr:row>
      <xdr:rowOff>171450</xdr:rowOff>
    </xdr:from>
    <xdr:to>
      <xdr:col>21</xdr:col>
      <xdr:colOff>446955</xdr:colOff>
      <xdr:row>18</xdr:row>
      <xdr:rowOff>171021</xdr:rowOff>
    </xdr:to>
    <xdr:pic>
      <xdr:nvPicPr>
        <xdr:cNvPr id="5" name="Picture 4">
          <a:extLst>
            <a:ext uri="{FF2B5EF4-FFF2-40B4-BE49-F238E27FC236}">
              <a16:creationId xmlns:a16="http://schemas.microsoft.com/office/drawing/2014/main" id="{E734C78C-6239-4936-9A88-4215EBEE2179}"/>
            </a:ext>
          </a:extLst>
        </xdr:cNvPr>
        <xdr:cNvPicPr>
          <a:picLocks noChangeAspect="1"/>
        </xdr:cNvPicPr>
      </xdr:nvPicPr>
      <xdr:blipFill>
        <a:blip xmlns:r="http://schemas.openxmlformats.org/officeDocument/2006/relationships" r:embed="rId3"/>
        <a:stretch>
          <a:fillRect/>
        </a:stretch>
      </xdr:blipFill>
      <xdr:spPr>
        <a:xfrm>
          <a:off x="8058150" y="171450"/>
          <a:ext cx="5761905" cy="3428571"/>
        </a:xfrm>
        <a:prstGeom prst="rect">
          <a:avLst/>
        </a:prstGeom>
      </xdr:spPr>
    </xdr:pic>
    <xdr:clientData/>
  </xdr:twoCellAnchor>
  <xdr:twoCellAnchor editAs="oneCell">
    <xdr:from>
      <xdr:col>0</xdr:col>
      <xdr:colOff>571500</xdr:colOff>
      <xdr:row>41</xdr:row>
      <xdr:rowOff>19050</xdr:rowOff>
    </xdr:from>
    <xdr:to>
      <xdr:col>9</xdr:col>
      <xdr:colOff>180314</xdr:colOff>
      <xdr:row>57</xdr:row>
      <xdr:rowOff>94859</xdr:rowOff>
    </xdr:to>
    <xdr:pic>
      <xdr:nvPicPr>
        <xdr:cNvPr id="6" name="Picture 5">
          <a:extLst>
            <a:ext uri="{FF2B5EF4-FFF2-40B4-BE49-F238E27FC236}">
              <a16:creationId xmlns:a16="http://schemas.microsoft.com/office/drawing/2014/main" id="{8DC82B43-10D8-4A27-A46B-CA55264383C4}"/>
            </a:ext>
          </a:extLst>
        </xdr:cNvPr>
        <xdr:cNvPicPr>
          <a:picLocks noChangeAspect="1"/>
        </xdr:cNvPicPr>
      </xdr:nvPicPr>
      <xdr:blipFill>
        <a:blip xmlns:r="http://schemas.openxmlformats.org/officeDocument/2006/relationships" r:embed="rId4"/>
        <a:stretch>
          <a:fillRect/>
        </a:stretch>
      </xdr:blipFill>
      <xdr:spPr>
        <a:xfrm>
          <a:off x="571500" y="7829550"/>
          <a:ext cx="5285714" cy="3123809"/>
        </a:xfrm>
        <a:prstGeom prst="rect">
          <a:avLst/>
        </a:prstGeom>
      </xdr:spPr>
    </xdr:pic>
    <xdr:clientData/>
  </xdr:twoCellAnchor>
  <xdr:twoCellAnchor editAs="oneCell">
    <xdr:from>
      <xdr:col>12</xdr:col>
      <xdr:colOff>95250</xdr:colOff>
      <xdr:row>41</xdr:row>
      <xdr:rowOff>9525</xdr:rowOff>
    </xdr:from>
    <xdr:to>
      <xdr:col>20</xdr:col>
      <xdr:colOff>304117</xdr:colOff>
      <xdr:row>58</xdr:row>
      <xdr:rowOff>142454</xdr:rowOff>
    </xdr:to>
    <xdr:pic>
      <xdr:nvPicPr>
        <xdr:cNvPr id="7" name="Picture 6">
          <a:extLst>
            <a:ext uri="{FF2B5EF4-FFF2-40B4-BE49-F238E27FC236}">
              <a16:creationId xmlns:a16="http://schemas.microsoft.com/office/drawing/2014/main" id="{63DE860E-033A-4CB4-A116-F463C333CB34}"/>
            </a:ext>
          </a:extLst>
        </xdr:cNvPr>
        <xdr:cNvPicPr>
          <a:picLocks noChangeAspect="1"/>
        </xdr:cNvPicPr>
      </xdr:nvPicPr>
      <xdr:blipFill>
        <a:blip xmlns:r="http://schemas.openxmlformats.org/officeDocument/2006/relationships" r:embed="rId5"/>
        <a:stretch>
          <a:fillRect/>
        </a:stretch>
      </xdr:blipFill>
      <xdr:spPr>
        <a:xfrm>
          <a:off x="7600950" y="7820025"/>
          <a:ext cx="5466667" cy="337142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statistics.gov.hk/pub/B11000022017AN17B0100.pdf" TargetMode="External"/><Relationship Id="rId2" Type="http://schemas.openxmlformats.org/officeDocument/2006/relationships/hyperlink" Target="https://www.emsd.gov.hk/filemanager/en/content_762/HKEEUD2018.pdf" TargetMode="External"/><Relationship Id="rId1" Type="http://schemas.openxmlformats.org/officeDocument/2006/relationships/hyperlink" Target="https://www.iea.org/statistics/?country=HONGKONG&amp;year=2016&amp;category=Energy%20consumption&amp;indicator=ShareOilProductsConsBySector&amp;mode=table&amp;dataTable=BALANCES"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32"/>
  <sheetViews>
    <sheetView workbookViewId="0">
      <selection activeCell="B13" sqref="B13"/>
    </sheetView>
  </sheetViews>
  <sheetFormatPr defaultColWidth="8.85546875" defaultRowHeight="15"/>
  <cols>
    <col min="2" max="2" width="61.42578125" customWidth="1"/>
    <col min="3" max="3" width="42.42578125" customWidth="1"/>
    <col min="4" max="4" width="44.140625" customWidth="1"/>
    <col min="5" max="5" width="60.42578125" customWidth="1"/>
  </cols>
  <sheetData>
    <row r="1" spans="1:2">
      <c r="A1" s="1" t="s">
        <v>0</v>
      </c>
    </row>
    <row r="3" spans="1:2">
      <c r="A3" s="1" t="s">
        <v>1</v>
      </c>
      <c r="B3" s="2" t="s">
        <v>25</v>
      </c>
    </row>
    <row r="4" spans="1:2">
      <c r="B4" t="s">
        <v>13</v>
      </c>
    </row>
    <row r="5" spans="1:2">
      <c r="B5" t="s">
        <v>12</v>
      </c>
    </row>
    <row r="6" spans="1:2">
      <c r="B6" t="s">
        <v>14</v>
      </c>
    </row>
    <row r="7" spans="1:2">
      <c r="B7" s="5" t="s">
        <v>23</v>
      </c>
    </row>
    <row r="8" spans="1:2">
      <c r="B8" t="s">
        <v>15</v>
      </c>
    </row>
    <row r="9" spans="1:2">
      <c r="B9" s="2" t="s">
        <v>17</v>
      </c>
    </row>
    <row r="10" spans="1:2">
      <c r="B10" t="s">
        <v>16</v>
      </c>
    </row>
    <row r="11" spans="1:2">
      <c r="B11" t="s">
        <v>12</v>
      </c>
    </row>
    <row r="12" spans="1:2">
      <c r="B12" t="s">
        <v>28</v>
      </c>
    </row>
    <row r="13" spans="1:2">
      <c r="B13" s="5" t="s">
        <v>26</v>
      </c>
    </row>
    <row r="14" spans="1:2">
      <c r="B14" t="s">
        <v>35</v>
      </c>
    </row>
    <row r="15" spans="1:2">
      <c r="B15" s="2" t="s">
        <v>21</v>
      </c>
    </row>
    <row r="16" spans="1:2">
      <c r="B16" t="s">
        <v>22</v>
      </c>
    </row>
    <row r="17" spans="1:2">
      <c r="B17" s="4">
        <v>2017</v>
      </c>
    </row>
    <row r="18" spans="1:2">
      <c r="B18" t="s">
        <v>20</v>
      </c>
    </row>
    <row r="19" spans="1:2">
      <c r="B19" s="5" t="s">
        <v>27</v>
      </c>
    </row>
    <row r="20" spans="1:2">
      <c r="B20" t="s">
        <v>19</v>
      </c>
    </row>
    <row r="22" spans="1:2" ht="118.5" customHeight="1">
      <c r="A22" s="4" t="s">
        <v>24</v>
      </c>
      <c r="B22" s="6" t="s">
        <v>36</v>
      </c>
    </row>
    <row r="23" spans="1:2" ht="139.5" customHeight="1"/>
    <row r="24" spans="1:2" ht="56.45" customHeight="1"/>
    <row r="28" spans="1:2">
      <c r="A28" s="1"/>
    </row>
    <row r="32" spans="1:2">
      <c r="A32" s="1"/>
    </row>
  </sheetData>
  <phoneticPr fontId="9" type="noConversion"/>
  <hyperlinks>
    <hyperlink ref="B7" r:id="rId1" xr:uid="{106FFF6B-8264-4D7C-B4CB-D790FE666CF6}"/>
    <hyperlink ref="B13" r:id="rId2" xr:uid="{3AF42BF9-D677-41B3-9C61-399EE7BB236E}"/>
    <hyperlink ref="B19" r:id="rId3" xr:uid="{21FE86C4-D14E-4CB3-A884-9DDD95FE9756}"/>
  </hyperlinks>
  <pageMargins left="0.7" right="0.7" top="0.75" bottom="0.75" header="0.3" footer="0.3"/>
  <pageSetup orientation="portrait" horizontalDpi="1200" verticalDpi="1200" r:id="rId4"/>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BD63AC-801C-4AE3-822B-CE3EA5B65BA7}">
  <dimension ref="A1:Q62"/>
  <sheetViews>
    <sheetView tabSelected="1" topLeftCell="A43" workbookViewId="0">
      <selection activeCell="K45" sqref="K45"/>
    </sheetView>
  </sheetViews>
  <sheetFormatPr defaultRowHeight="15"/>
  <cols>
    <col min="7" max="7" width="12" bestFit="1" customWidth="1"/>
    <col min="13" max="13" width="12" bestFit="1" customWidth="1"/>
    <col min="17" max="17" width="12" bestFit="1" customWidth="1"/>
  </cols>
  <sheetData>
    <row r="1" spans="1:13">
      <c r="A1" t="s">
        <v>30</v>
      </c>
    </row>
    <row r="2" spans="1:13">
      <c r="M2" t="s">
        <v>31</v>
      </c>
    </row>
    <row r="6" spans="1:13">
      <c r="K6">
        <v>18934</v>
      </c>
    </row>
    <row r="7" spans="1:13">
      <c r="K7">
        <v>17645</v>
      </c>
    </row>
    <row r="8" spans="1:13">
      <c r="K8">
        <v>17332</v>
      </c>
    </row>
    <row r="9" spans="1:13">
      <c r="K9">
        <v>16129</v>
      </c>
    </row>
    <row r="10" spans="1:13">
      <c r="K10">
        <v>16032</v>
      </c>
    </row>
    <row r="11" spans="1:13">
      <c r="K11">
        <v>14732</v>
      </c>
    </row>
    <row r="12" spans="1:13">
      <c r="K12">
        <v>14723</v>
      </c>
    </row>
    <row r="13" spans="1:13">
      <c r="K13">
        <v>14583</v>
      </c>
    </row>
    <row r="14" spans="1:13">
      <c r="K14">
        <v>14718</v>
      </c>
    </row>
    <row r="15" spans="1:13">
      <c r="K15">
        <v>14853</v>
      </c>
    </row>
    <row r="16" spans="1:13">
      <c r="K16">
        <v>13992</v>
      </c>
    </row>
    <row r="18" spans="1:17">
      <c r="C18" t="s">
        <v>32</v>
      </c>
      <c r="G18">
        <f xml:space="preserve"> 13992*947817077.74915</f>
        <v>13261856551866.107</v>
      </c>
    </row>
    <row r="21" spans="1:17">
      <c r="A21" t="s">
        <v>29</v>
      </c>
    </row>
    <row r="22" spans="1:17">
      <c r="N22" t="s">
        <v>40</v>
      </c>
    </row>
    <row r="24" spans="1:17">
      <c r="N24" t="s">
        <v>41</v>
      </c>
      <c r="Q24" s="7">
        <f>1-(K16/K11)^(1/5)</f>
        <v>1.0254314486434324E-2</v>
      </c>
    </row>
    <row r="26" spans="1:17">
      <c r="N26" t="s">
        <v>42</v>
      </c>
    </row>
    <row r="36" spans="1:13">
      <c r="K36" t="s">
        <v>37</v>
      </c>
      <c r="M36">
        <f xml:space="preserve"> 8709*947817077.74915</f>
        <v>8254538930117.3477</v>
      </c>
    </row>
    <row r="41" spans="1:13">
      <c r="A41" t="s">
        <v>33</v>
      </c>
      <c r="K41" t="s">
        <v>34</v>
      </c>
    </row>
    <row r="59" spans="1:17">
      <c r="E59" t="s">
        <v>37</v>
      </c>
      <c r="G59">
        <f>4112*947817077.74915</f>
        <v>3897423823704.5049</v>
      </c>
    </row>
    <row r="60" spans="1:17">
      <c r="O60" t="s">
        <v>37</v>
      </c>
      <c r="Q60">
        <f>1171*947817077.74915</f>
        <v>1109893798044.2546</v>
      </c>
    </row>
    <row r="62" spans="1:17">
      <c r="A62" t="s">
        <v>39</v>
      </c>
      <c r="B62" t="s">
        <v>38</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3"/>
  </sheetPr>
  <dimension ref="A1:AJ9"/>
  <sheetViews>
    <sheetView workbookViewId="0">
      <selection activeCell="B9" sqref="B9"/>
    </sheetView>
  </sheetViews>
  <sheetFormatPr defaultRowHeight="15"/>
  <cols>
    <col min="1" max="1" width="39.85546875" customWidth="1"/>
    <col min="2" max="2" width="9.28515625" bestFit="1" customWidth="1"/>
    <col min="3" max="5" width="12.42578125" bestFit="1" customWidth="1"/>
  </cols>
  <sheetData>
    <row r="1" spans="1:36">
      <c r="A1" s="1" t="s">
        <v>2</v>
      </c>
      <c r="B1" s="1">
        <v>2016</v>
      </c>
      <c r="C1" s="1">
        <v>2017</v>
      </c>
      <c r="D1" s="1">
        <v>2018</v>
      </c>
      <c r="E1" s="1">
        <v>2019</v>
      </c>
      <c r="F1" s="1">
        <v>2020</v>
      </c>
      <c r="G1" s="1">
        <v>2021</v>
      </c>
      <c r="H1" s="1">
        <v>2022</v>
      </c>
      <c r="I1" s="1">
        <v>2023</v>
      </c>
      <c r="J1" s="1">
        <v>2024</v>
      </c>
      <c r="K1" s="1">
        <v>2025</v>
      </c>
      <c r="L1" s="1">
        <v>2026</v>
      </c>
      <c r="M1" s="1">
        <v>2027</v>
      </c>
      <c r="N1" s="1">
        <v>2028</v>
      </c>
      <c r="O1" s="1">
        <v>2029</v>
      </c>
      <c r="P1" s="1">
        <v>2030</v>
      </c>
      <c r="Q1" s="1">
        <v>2031</v>
      </c>
      <c r="R1" s="1">
        <v>2032</v>
      </c>
      <c r="S1" s="1">
        <v>2033</v>
      </c>
      <c r="T1" s="1">
        <v>2034</v>
      </c>
      <c r="U1" s="1">
        <v>2035</v>
      </c>
      <c r="V1" s="1">
        <v>2036</v>
      </c>
      <c r="W1" s="1">
        <v>2037</v>
      </c>
      <c r="X1" s="1">
        <v>2038</v>
      </c>
      <c r="Y1" s="1">
        <v>2039</v>
      </c>
      <c r="Z1" s="1">
        <v>2040</v>
      </c>
      <c r="AA1" s="1">
        <v>2041</v>
      </c>
      <c r="AB1" s="1">
        <v>2042</v>
      </c>
      <c r="AC1" s="1">
        <v>2043</v>
      </c>
      <c r="AD1" s="1">
        <v>2044</v>
      </c>
      <c r="AE1" s="1">
        <v>2045</v>
      </c>
      <c r="AF1" s="1">
        <v>2046</v>
      </c>
      <c r="AG1" s="1">
        <v>2047</v>
      </c>
      <c r="AH1" s="1">
        <v>2048</v>
      </c>
      <c r="AI1" s="1">
        <v>2049</v>
      </c>
      <c r="AJ1" s="1">
        <v>2050</v>
      </c>
    </row>
    <row r="2" spans="1:36">
      <c r="A2" t="s">
        <v>3</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c r="AI2">
        <v>0</v>
      </c>
      <c r="AJ2">
        <v>0</v>
      </c>
    </row>
    <row r="3" spans="1:36">
      <c r="A3" t="s">
        <v>11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row>
    <row r="4" spans="1:36">
      <c r="A4" t="s">
        <v>5</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row>
    <row r="5" spans="1:36">
      <c r="A5" t="s">
        <v>6</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row>
    <row r="6" spans="1:36">
      <c r="A6" t="s">
        <v>7</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row>
    <row r="7" spans="1:36">
      <c r="A7" t="s">
        <v>8</v>
      </c>
      <c r="B7">
        <f>0</f>
        <v>0</v>
      </c>
      <c r="C7">
        <f>0</f>
        <v>0</v>
      </c>
      <c r="D7">
        <f>0</f>
        <v>0</v>
      </c>
      <c r="E7">
        <f>0</f>
        <v>0</v>
      </c>
      <c r="F7">
        <f>0</f>
        <v>0</v>
      </c>
      <c r="G7">
        <f>0</f>
        <v>0</v>
      </c>
      <c r="H7">
        <f>0</f>
        <v>0</v>
      </c>
      <c r="I7">
        <f>0</f>
        <v>0</v>
      </c>
      <c r="J7">
        <f>0</f>
        <v>0</v>
      </c>
      <c r="K7">
        <f>0</f>
        <v>0</v>
      </c>
      <c r="L7">
        <f>0</f>
        <v>0</v>
      </c>
      <c r="M7">
        <f>0</f>
        <v>0</v>
      </c>
      <c r="N7">
        <f>0</f>
        <v>0</v>
      </c>
      <c r="O7">
        <f>0</f>
        <v>0</v>
      </c>
      <c r="P7">
        <f>0</f>
        <v>0</v>
      </c>
      <c r="Q7">
        <f>0</f>
        <v>0</v>
      </c>
      <c r="R7">
        <f>0</f>
        <v>0</v>
      </c>
      <c r="S7">
        <f>0</f>
        <v>0</v>
      </c>
      <c r="T7">
        <f>0</f>
        <v>0</v>
      </c>
      <c r="U7">
        <f>0</f>
        <v>0</v>
      </c>
      <c r="V7">
        <f>0</f>
        <v>0</v>
      </c>
      <c r="W7">
        <f>0</f>
        <v>0</v>
      </c>
      <c r="X7">
        <f>0</f>
        <v>0</v>
      </c>
      <c r="Y7">
        <f>0</f>
        <v>0</v>
      </c>
      <c r="Z7">
        <f>0</f>
        <v>0</v>
      </c>
      <c r="AA7">
        <f>0</f>
        <v>0</v>
      </c>
      <c r="AB7">
        <f>0</f>
        <v>0</v>
      </c>
      <c r="AC7">
        <f>0</f>
        <v>0</v>
      </c>
      <c r="AD7">
        <f>0</f>
        <v>0</v>
      </c>
      <c r="AE7">
        <f>0</f>
        <v>0</v>
      </c>
      <c r="AF7">
        <f>0</f>
        <v>0</v>
      </c>
      <c r="AG7">
        <f>0</f>
        <v>0</v>
      </c>
      <c r="AH7">
        <f>0</f>
        <v>0</v>
      </c>
      <c r="AI7">
        <f>0</f>
        <v>0</v>
      </c>
      <c r="AJ7">
        <f>0</f>
        <v>0</v>
      </c>
    </row>
    <row r="8" spans="1:36">
      <c r="A8" t="s">
        <v>9</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c r="AJ8">
        <v>0</v>
      </c>
    </row>
    <row r="9" spans="1:36">
      <c r="A9" t="s">
        <v>10</v>
      </c>
      <c r="B9">
        <f>'EMSD Data'!$M$36*(1-'EMSD Data'!$Q$24)^('BIFUbC-electricity'!B1-'BIFUbC-electricity'!$B$1)</f>
        <v>8254538930117.3477</v>
      </c>
      <c r="C9" s="3">
        <f>'EMSD Data'!$M$36*(1-'EMSD Data'!$Q$24)^('BIFUbC-electricity'!C1-'BIFUbC-electricity'!$B$1)</f>
        <v>8169894291987.4092</v>
      </c>
      <c r="D9" s="3">
        <f>'EMSD Data'!$M$36*(1-'EMSD Data'!$Q$24)^('BIFUbC-electricity'!D1-'BIFUbC-electricity'!$B$1)</f>
        <v>8086117626596.4463</v>
      </c>
      <c r="E9" s="3">
        <f>'EMSD Data'!$M$36*(1-'EMSD Data'!$Q$24)^('BIFUbC-electricity'!E1-'BIFUbC-electricity'!$B$1)</f>
        <v>8003200033479.0254</v>
      </c>
      <c r="F9" s="3">
        <f>'EMSD Data'!$M$36*(1-'EMSD Data'!$Q$24)^('BIFUbC-electricity'!F1-'BIFUbC-electricity'!$B$1)</f>
        <v>7921132703437.8896</v>
      </c>
      <c r="G9" s="3">
        <f>'EMSD Data'!$M$36*(1-'EMSD Data'!$Q$24)^('BIFUbC-electricity'!G1-'BIFUbC-electricity'!$B$1)</f>
        <v>7839906917608.0576</v>
      </c>
      <c r="H9" s="3">
        <f>'EMSD Data'!$M$36*(1-'EMSD Data'!$Q$24)^('BIFUbC-electricity'!H1-'BIFUbC-electricity'!$B$1)</f>
        <v>7759514046530.5332</v>
      </c>
      <c r="I9" s="3">
        <f>'EMSD Data'!$M$36*(1-'EMSD Data'!$Q$24)^('BIFUbC-electricity'!I1-'BIFUbC-electricity'!$B$1)</f>
        <v>7679945549235.5039</v>
      </c>
      <c r="J9" s="3">
        <f>'EMSD Data'!$M$36*(1-'EMSD Data'!$Q$24)^('BIFUbC-electricity'!J1-'BIFUbC-electricity'!$B$1)</f>
        <v>7601192972334.9521</v>
      </c>
      <c r="K9" s="3">
        <f>'EMSD Data'!$M$36*(1-'EMSD Data'!$Q$24)^('BIFUbC-electricity'!K1-'BIFUbC-electricity'!$B$1)</f>
        <v>7523247949124.5547</v>
      </c>
      <c r="L9" s="3">
        <f>'EMSD Data'!$M$36*(1-'EMSD Data'!$Q$24)^('BIFUbC-electricity'!L1-'BIFUbC-electricity'!$B$1)</f>
        <v>7446102198694.8096</v>
      </c>
      <c r="M9" s="3">
        <f>'EMSD Data'!$M$36*(1-'EMSD Data'!$Q$24)^('BIFUbC-electricity'!M1-'BIFUbC-electricity'!$B$1)</f>
        <v>7369747525051.2627</v>
      </c>
      <c r="N9" s="3">
        <f>'EMSD Data'!$M$36*(1-'EMSD Data'!$Q$24)^('BIFUbC-electricity'!N1-'BIFUbC-electricity'!$B$1)</f>
        <v>7294175816243.7656</v>
      </c>
      <c r="O9" s="3">
        <f>'EMSD Data'!$M$36*(1-'EMSD Data'!$Q$24)^('BIFUbC-electricity'!O1-'BIFUbC-electricity'!$B$1)</f>
        <v>7219379043504.6582</v>
      </c>
      <c r="P9" s="3">
        <f>'EMSD Data'!$M$36*(1-'EMSD Data'!$Q$24)^('BIFUbC-electricity'!P1-'BIFUbC-electricity'!$B$1)</f>
        <v>7145349260395.7881</v>
      </c>
      <c r="Q9" s="3">
        <f>'EMSD Data'!$M$36*(1-'EMSD Data'!$Q$24)^('BIFUbC-electricity'!Q1-'BIFUbC-electricity'!$B$1)</f>
        <v>7072078601964.2783</v>
      </c>
      <c r="R9" s="3">
        <f>'EMSD Data'!$M$36*(1-'EMSD Data'!$Q$24)^('BIFUbC-electricity'!R1-'BIFUbC-electricity'!$B$1)</f>
        <v>6999559283906.9541</v>
      </c>
      <c r="S9" s="3">
        <f>'EMSD Data'!$M$36*(1-'EMSD Data'!$Q$24)^('BIFUbC-electricity'!S1-'BIFUbC-electricity'!$B$1)</f>
        <v>6927783601743.3311</v>
      </c>
      <c r="T9" s="3">
        <f>'EMSD Data'!$M$36*(1-'EMSD Data'!$Q$24)^('BIFUbC-electricity'!T1-'BIFUbC-electricity'!$B$1)</f>
        <v>6856743929997.0928</v>
      </c>
      <c r="U9" s="3">
        <f>'EMSD Data'!$M$36*(1-'EMSD Data'!$Q$24)^('BIFUbC-electricity'!U1-'BIFUbC-electricity'!$B$1)</f>
        <v>6786432721385.9521</v>
      </c>
      <c r="V9" s="3">
        <f>'EMSD Data'!$M$36*(1-'EMSD Data'!$Q$24)^('BIFUbC-electricity'!V1-'BIFUbC-electricity'!$B$1)</f>
        <v>6716842506019.833</v>
      </c>
      <c r="W9" s="3">
        <f>'EMSD Data'!$M$36*(1-'EMSD Data'!$Q$24)^('BIFUbC-electricity'!W1-'BIFUbC-electricity'!$B$1)</f>
        <v>6647965890607.2559</v>
      </c>
      <c r="X9" s="3">
        <f>'EMSD Data'!$M$36*(1-'EMSD Data'!$Q$24)^('BIFUbC-electricity'!X1-'BIFUbC-electricity'!$B$1)</f>
        <v>6579795557669.8799</v>
      </c>
      <c r="Y9" s="3">
        <f>'EMSD Data'!$M$36*(1-'EMSD Data'!$Q$24)^('BIFUbC-electricity'!Y1-'BIFUbC-electricity'!$B$1)</f>
        <v>6512324264765.0898</v>
      </c>
      <c r="Z9" s="3">
        <f>'EMSD Data'!$M$36*(1-'EMSD Data'!$Q$24)^('BIFUbC-electricity'!Z1-'BIFUbC-electricity'!$B$1)</f>
        <v>6445544843716.5508</v>
      </c>
      <c r="AA9" s="3">
        <f>'EMSD Data'!$M$36*(1-'EMSD Data'!$Q$24)^('BIFUbC-electricity'!AA1-'BIFUbC-electricity'!$B$1)</f>
        <v>6379450199852.666</v>
      </c>
      <c r="AB9" s="3">
        <f>'EMSD Data'!$M$36*(1-'EMSD Data'!$Q$24)^('BIFUbC-electricity'!AB1-'BIFUbC-electricity'!$B$1)</f>
        <v>6314033311252.8311</v>
      </c>
      <c r="AC9" s="3">
        <f>'EMSD Data'!$M$36*(1-'EMSD Data'!$Q$24)^('BIFUbC-electricity'!AC1-'BIFUbC-electricity'!$B$1)</f>
        <v>6249287228001.4219</v>
      </c>
      <c r="AD9" s="3">
        <f>'EMSD Data'!$M$36*(1-'EMSD Data'!$Q$24)^('BIFUbC-electricity'!AD1-'BIFUbC-electricity'!$B$1)</f>
        <v>6185205071449.4385</v>
      </c>
      <c r="AE9" s="3">
        <f>'EMSD Data'!$M$36*(1-'EMSD Data'!$Q$24)^('BIFUbC-electricity'!AE1-'BIFUbC-electricity'!$B$1)</f>
        <v>6121780033483.7061</v>
      </c>
      <c r="AF9" s="3">
        <f>'EMSD Data'!$M$36*(1-'EMSD Data'!$Q$24)^('BIFUbC-electricity'!AF1-'BIFUbC-electricity'!$B$1)</f>
        <v>6059005375803.5908</v>
      </c>
      <c r="AG9" s="3">
        <f>'EMSD Data'!$M$36*(1-'EMSD Data'!$Q$24)^('BIFUbC-electricity'!AG1-'BIFUbC-electricity'!$B$1)</f>
        <v>5996874429205.1035</v>
      </c>
      <c r="AH9" s="3">
        <f>'EMSD Data'!$M$36*(1-'EMSD Data'!$Q$24)^('BIFUbC-electricity'!AH1-'BIFUbC-electricity'!$B$1)</f>
        <v>5935380592872.3789</v>
      </c>
      <c r="AI9" s="3">
        <f>'EMSD Data'!$M$36*(1-'EMSD Data'!$Q$24)^('BIFUbC-electricity'!AI1-'BIFUbC-electricity'!$B$1)</f>
        <v>5874517333676.3857</v>
      </c>
      <c r="AJ9" s="3">
        <f>'EMSD Data'!$M$36*(1-'EMSD Data'!$Q$24)^('BIFUbC-electricity'!AJ1-'BIFUbC-electricity'!$B$1)</f>
        <v>5814278185480.8594</v>
      </c>
    </row>
  </sheetData>
  <phoneticPr fontId="9"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AJ9"/>
  <sheetViews>
    <sheetView workbookViewId="0">
      <selection activeCell="B1" sqref="B1:C1048576"/>
    </sheetView>
  </sheetViews>
  <sheetFormatPr defaultColWidth="9.140625" defaultRowHeight="15"/>
  <cols>
    <col min="1" max="1" width="39.85546875" customWidth="1"/>
  </cols>
  <sheetData>
    <row r="1" spans="1:36">
      <c r="A1" s="1" t="s">
        <v>2</v>
      </c>
      <c r="B1" s="1">
        <v>2016</v>
      </c>
      <c r="C1" s="1">
        <v>2017</v>
      </c>
      <c r="D1" s="1">
        <v>2018</v>
      </c>
      <c r="E1" s="1">
        <v>2019</v>
      </c>
      <c r="F1" s="1">
        <v>2020</v>
      </c>
      <c r="G1" s="1">
        <v>2021</v>
      </c>
      <c r="H1" s="1">
        <v>2022</v>
      </c>
      <c r="I1" s="1">
        <v>2023</v>
      </c>
      <c r="J1" s="1">
        <v>2024</v>
      </c>
      <c r="K1" s="1">
        <v>2025</v>
      </c>
      <c r="L1" s="1">
        <v>2026</v>
      </c>
      <c r="M1" s="1">
        <v>2027</v>
      </c>
      <c r="N1" s="1">
        <v>2028</v>
      </c>
      <c r="O1" s="1">
        <v>2029</v>
      </c>
      <c r="P1" s="1">
        <v>2030</v>
      </c>
      <c r="Q1" s="1">
        <v>2031</v>
      </c>
      <c r="R1" s="1">
        <v>2032</v>
      </c>
      <c r="S1" s="1">
        <v>2033</v>
      </c>
      <c r="T1" s="1">
        <v>2034</v>
      </c>
      <c r="U1" s="1">
        <v>2035</v>
      </c>
      <c r="V1" s="1">
        <v>2036</v>
      </c>
      <c r="W1" s="1">
        <v>2037</v>
      </c>
      <c r="X1" s="1">
        <v>2038</v>
      </c>
      <c r="Y1" s="1">
        <v>2039</v>
      </c>
      <c r="Z1" s="1">
        <v>2040</v>
      </c>
      <c r="AA1" s="1">
        <v>2041</v>
      </c>
      <c r="AB1" s="1">
        <v>2042</v>
      </c>
      <c r="AC1" s="1">
        <v>2043</v>
      </c>
      <c r="AD1" s="1">
        <v>2044</v>
      </c>
      <c r="AE1" s="1">
        <v>2045</v>
      </c>
      <c r="AF1" s="1">
        <v>2046</v>
      </c>
      <c r="AG1" s="1">
        <v>2047</v>
      </c>
      <c r="AH1" s="1">
        <v>2048</v>
      </c>
      <c r="AI1" s="1">
        <v>2049</v>
      </c>
      <c r="AJ1" s="1">
        <v>2050</v>
      </c>
    </row>
    <row r="2" spans="1:36">
      <c r="A2" t="s">
        <v>3</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c r="AI2">
        <v>0</v>
      </c>
      <c r="AJ2">
        <v>0</v>
      </c>
    </row>
    <row r="3" spans="1:36">
      <c r="A3" t="s">
        <v>4</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row>
    <row r="4" spans="1:36">
      <c r="A4" t="s">
        <v>5</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row>
    <row r="5" spans="1:36">
      <c r="A5" t="s">
        <v>6</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row>
    <row r="6" spans="1:36">
      <c r="A6" t="s">
        <v>7</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row>
    <row r="7" spans="1:36">
      <c r="A7" t="s">
        <v>8</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row>
    <row r="8" spans="1:36">
      <c r="A8" t="s">
        <v>9</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c r="AJ8">
        <v>0</v>
      </c>
    </row>
    <row r="9" spans="1:36">
      <c r="A9" t="s">
        <v>10</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v>0</v>
      </c>
    </row>
  </sheetData>
  <phoneticPr fontId="9"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3"/>
  </sheetPr>
  <dimension ref="A1:AJ9"/>
  <sheetViews>
    <sheetView workbookViewId="0">
      <selection activeCell="G9" sqref="G9"/>
    </sheetView>
  </sheetViews>
  <sheetFormatPr defaultColWidth="9.140625" defaultRowHeight="15"/>
  <cols>
    <col min="1" max="1" width="39.85546875" customWidth="1"/>
  </cols>
  <sheetData>
    <row r="1" spans="1:36">
      <c r="A1" s="1" t="s">
        <v>2</v>
      </c>
      <c r="B1" s="1">
        <v>2016</v>
      </c>
      <c r="C1" s="1">
        <v>2017</v>
      </c>
      <c r="D1" s="1">
        <v>2018</v>
      </c>
      <c r="E1" s="1">
        <v>2019</v>
      </c>
      <c r="F1" s="1">
        <v>2020</v>
      </c>
      <c r="G1" s="1">
        <v>2021</v>
      </c>
      <c r="H1" s="1">
        <v>2022</v>
      </c>
      <c r="I1" s="1">
        <v>2023</v>
      </c>
      <c r="J1" s="1">
        <v>2024</v>
      </c>
      <c r="K1" s="1">
        <v>2025</v>
      </c>
      <c r="L1" s="1">
        <v>2026</v>
      </c>
      <c r="M1" s="1">
        <v>2027</v>
      </c>
      <c r="N1" s="1">
        <v>2028</v>
      </c>
      <c r="O1" s="1">
        <v>2029</v>
      </c>
      <c r="P1" s="1">
        <v>2030</v>
      </c>
      <c r="Q1" s="1">
        <v>2031</v>
      </c>
      <c r="R1" s="1">
        <v>2032</v>
      </c>
      <c r="S1" s="1">
        <v>2033</v>
      </c>
      <c r="T1" s="1">
        <v>2034</v>
      </c>
      <c r="U1" s="1">
        <v>2035</v>
      </c>
      <c r="V1" s="1">
        <v>2036</v>
      </c>
      <c r="W1" s="1">
        <v>2037</v>
      </c>
      <c r="X1" s="1">
        <v>2038</v>
      </c>
      <c r="Y1" s="1">
        <v>2039</v>
      </c>
      <c r="Z1" s="1">
        <v>2040</v>
      </c>
      <c r="AA1" s="1">
        <v>2041</v>
      </c>
      <c r="AB1" s="1">
        <v>2042</v>
      </c>
      <c r="AC1" s="1">
        <v>2043</v>
      </c>
      <c r="AD1" s="1">
        <v>2044</v>
      </c>
      <c r="AE1" s="1">
        <v>2045</v>
      </c>
      <c r="AF1" s="1">
        <v>2046</v>
      </c>
      <c r="AG1" s="1">
        <v>2047</v>
      </c>
      <c r="AH1" s="1">
        <v>2048</v>
      </c>
      <c r="AI1" s="1">
        <v>2049</v>
      </c>
      <c r="AJ1" s="1">
        <v>2050</v>
      </c>
    </row>
    <row r="2" spans="1:36">
      <c r="A2" t="s">
        <v>18</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c r="AI2">
        <v>0</v>
      </c>
      <c r="AJ2">
        <v>0</v>
      </c>
    </row>
    <row r="3" spans="1:36">
      <c r="A3" t="s">
        <v>4</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row>
    <row r="4" spans="1:36">
      <c r="A4" t="s">
        <v>5</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row>
    <row r="5" spans="1:36">
      <c r="A5" t="s">
        <v>6</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row>
    <row r="6" spans="1:36">
      <c r="A6" t="s">
        <v>7</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row>
    <row r="7" spans="1:36">
      <c r="A7" t="s">
        <v>8</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row>
    <row r="8" spans="1:36">
      <c r="A8" t="s">
        <v>9</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c r="AJ8">
        <v>0</v>
      </c>
    </row>
    <row r="9" spans="1:36">
      <c r="A9" t="s">
        <v>10</v>
      </c>
      <c r="B9" s="3">
        <f>'EMSD Data'!$Q$60*(1-'EMSD Data'!$Q$24)^('BIFUbC-electricity'!B1-'BIFUbC-electricity'!$B$1)</f>
        <v>1109893798044.2546</v>
      </c>
      <c r="C9" s="3">
        <f>'EMSD Data'!$Q$60*(1-'EMSD Data'!$Q$24)^('BIFUbC-electricity'!C1-'BIFUbC-electricity'!$B$1)</f>
        <v>1098512597992.5658</v>
      </c>
      <c r="D9" s="3">
        <f>'EMSD Data'!$Q$60*(1-'EMSD Data'!$Q$24)^('BIFUbC-electricity'!D1-'BIFUbC-electricity'!$B$1)</f>
        <v>1087248104345.4401</v>
      </c>
      <c r="E9" s="3">
        <f>'EMSD Data'!$Q$60*(1-'EMSD Data'!$Q$24)^('BIFUbC-electricity'!E1-'BIFUbC-electricity'!$B$1)</f>
        <v>1076099120358.7024</v>
      </c>
      <c r="F9" s="3">
        <f>'EMSD Data'!$Q$60*(1-'EMSD Data'!$Q$24)^('BIFUbC-electricity'!F1-'BIFUbC-electricity'!$B$1)</f>
        <v>1065064461559.9689</v>
      </c>
      <c r="G9" s="3">
        <f>'EMSD Data'!$Q$60*(1-'EMSD Data'!$Q$24)^('BIFUbC-electricity'!G1-'BIFUbC-electricity'!$B$1)</f>
        <v>1054142955622.8081</v>
      </c>
      <c r="H9" s="3">
        <f>'EMSD Data'!$Q$60*(1-'EMSD Data'!$Q$24)^('BIFUbC-electricity'!H1-'BIFUbC-electricity'!$B$1)</f>
        <v>1043333442242.1925</v>
      </c>
      <c r="I9" s="3">
        <f>'EMSD Data'!$Q$60*(1-'EMSD Data'!$Q$24)^('BIFUbC-electricity'!I1-'BIFUbC-electricity'!$B$1)</f>
        <v>1032634773011.2269</v>
      </c>
      <c r="J9" s="3">
        <f>'EMSD Data'!$Q$60*(1-'EMSD Data'!$Q$24)^('BIFUbC-electricity'!J1-'BIFUbC-electricity'!$B$1)</f>
        <v>1022045811299.1421</v>
      </c>
      <c r="K9" s="3">
        <f>'EMSD Data'!$Q$60*(1-'EMSD Data'!$Q$24)^('BIFUbC-electricity'!K1-'BIFUbC-electricity'!$B$1)</f>
        <v>1011565432130.5377</v>
      </c>
      <c r="L9" s="3">
        <f>'EMSD Data'!$Q$60*(1-'EMSD Data'!$Q$24)^('BIFUbC-electricity'!L1-'BIFUbC-electricity'!$B$1)</f>
        <v>1001192522065.8654</v>
      </c>
      <c r="M9" s="3">
        <f>'EMSD Data'!$Q$60*(1-'EMSD Data'!$Q$24)^('BIFUbC-electricity'!M1-'BIFUbC-electricity'!$B$1)</f>
        <v>990925979083.13562</v>
      </c>
      <c r="N9" s="3">
        <f>'EMSD Data'!$Q$60*(1-'EMSD Data'!$Q$24)^('BIFUbC-electricity'!N1-'BIFUbC-electricity'!$B$1)</f>
        <v>980764712460.83923</v>
      </c>
      <c r="O9" s="3">
        <f>'EMSD Data'!$Q$60*(1-'EMSD Data'!$Q$24)^('BIFUbC-electricity'!O1-'BIFUbC-electricity'!$B$1)</f>
        <v>970707642662.06848</v>
      </c>
      <c r="P9" s="3">
        <f>'EMSD Data'!$Q$60*(1-'EMSD Data'!$Q$24)^('BIFUbC-electricity'!P1-'BIFUbC-electricity'!$B$1)</f>
        <v>960753701219.82642</v>
      </c>
      <c r="Q9" s="3">
        <f>'EMSD Data'!$Q$60*(1-'EMSD Data'!$Q$24)^('BIFUbC-electricity'!Q1-'BIFUbC-electricity'!$B$1)</f>
        <v>950901830623.51245</v>
      </c>
      <c r="R9" s="3">
        <f>'EMSD Data'!$Q$60*(1-'EMSD Data'!$Q$24)^('BIFUbC-electricity'!R1-'BIFUbC-electricity'!$B$1)</f>
        <v>941150984206.57288</v>
      </c>
      <c r="S9" s="3">
        <f>'EMSD Data'!$Q$60*(1-'EMSD Data'!$Q$24)^('BIFUbC-electricity'!S1-'BIFUbC-electricity'!$B$1)</f>
        <v>931500126035.30139</v>
      </c>
      <c r="T9" s="3">
        <f>'EMSD Data'!$Q$60*(1-'EMSD Data'!$Q$24)^('BIFUbC-electricity'!T1-'BIFUbC-electricity'!$B$1)</f>
        <v>921948230798.78235</v>
      </c>
      <c r="U9" s="3">
        <f>'EMSD Data'!$Q$60*(1-'EMSD Data'!$Q$24)^('BIFUbC-electricity'!U1-'BIFUbC-electricity'!$B$1)</f>
        <v>912494283699.95984</v>
      </c>
      <c r="V9" s="3">
        <f>'EMSD Data'!$Q$60*(1-'EMSD Data'!$Q$24)^('BIFUbC-electricity'!V1-'BIFUbC-electricity'!$B$1)</f>
        <v>903137280347.82678</v>
      </c>
      <c r="W9" s="3">
        <f>'EMSD Data'!$Q$60*(1-'EMSD Data'!$Q$24)^('BIFUbC-electricity'!W1-'BIFUbC-electricity'!$B$1)</f>
        <v>893876226650.71716</v>
      </c>
      <c r="X9" s="3">
        <f>'EMSD Data'!$Q$60*(1-'EMSD Data'!$Q$24)^('BIFUbC-electricity'!X1-'BIFUbC-electricity'!$B$1)</f>
        <v>884710138710.69348</v>
      </c>
      <c r="Y9" s="3">
        <f>'EMSD Data'!$Q$60*(1-'EMSD Data'!$Q$24)^('BIFUbC-electricity'!Y1-'BIFUbC-electricity'!$B$1)</f>
        <v>875638042719.01709</v>
      </c>
      <c r="Z9" s="3">
        <f>'EMSD Data'!$Q$60*(1-'EMSD Data'!$Q$24)^('BIFUbC-electricity'!Z1-'BIFUbC-electricity'!$B$1)</f>
        <v>866658974852.69043</v>
      </c>
      <c r="AA9" s="3">
        <f>'EMSD Data'!$Q$60*(1-'EMSD Data'!$Q$24)^('BIFUbC-electricity'!AA1-'BIFUbC-electricity'!$B$1)</f>
        <v>857771981172.06018</v>
      </c>
      <c r="AB9" s="3">
        <f>'EMSD Data'!$Q$60*(1-'EMSD Data'!$Q$24)^('BIFUbC-electricity'!AB1-'BIFUbC-electricity'!$B$1)</f>
        <v>848976117519.46997</v>
      </c>
      <c r="AC9" s="3">
        <f>'EMSD Data'!$Q$60*(1-'EMSD Data'!$Q$24)^('BIFUbC-electricity'!AC1-'BIFUbC-electricity'!$B$1)</f>
        <v>840270449418.95337</v>
      </c>
      <c r="AD9" s="3">
        <f>'EMSD Data'!$Q$60*(1-'EMSD Data'!$Q$24)^('BIFUbC-electricity'!AD1-'BIFUbC-electricity'!$B$1)</f>
        <v>831654051976.95398</v>
      </c>
      <c r="AE9" s="3">
        <f>'EMSD Data'!$Q$60*(1-'EMSD Data'!$Q$24)^('BIFUbC-electricity'!AE1-'BIFUbC-electricity'!$B$1)</f>
        <v>823126009784.0647</v>
      </c>
      <c r="AF9" s="3">
        <f>'EMSD Data'!$Q$60*(1-'EMSD Data'!$Q$24)^('BIFUbC-electricity'!AF1-'BIFUbC-electricity'!$B$1)</f>
        <v>814685416817.77515</v>
      </c>
      <c r="AG9" s="3">
        <f>'EMSD Data'!$Q$60*(1-'EMSD Data'!$Q$24)^('BIFUbC-electricity'!AG1-'BIFUbC-electricity'!$B$1)</f>
        <v>806331376346.21387</v>
      </c>
      <c r="AH9" s="3">
        <f>'EMSD Data'!$Q$60*(1-'EMSD Data'!$Q$24)^('BIFUbC-electricity'!AH1-'BIFUbC-electricity'!$B$1)</f>
        <v>798063000832.88037</v>
      </c>
      <c r="AI9" s="3">
        <f>'EMSD Data'!$Q$60*(1-'EMSD Data'!$Q$24)^('BIFUbC-electricity'!AI1-'BIFUbC-electricity'!$B$1)</f>
        <v>789879411842.35254</v>
      </c>
      <c r="AJ9" s="3">
        <f>'EMSD Data'!$Q$60*(1-'EMSD Data'!$Q$24)^('BIFUbC-electricity'!AJ1-'BIFUbC-electricity'!$B$1)</f>
        <v>781779739946.9613</v>
      </c>
    </row>
  </sheetData>
  <phoneticPr fontId="9"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3"/>
  </sheetPr>
  <dimension ref="A1:AJ9"/>
  <sheetViews>
    <sheetView workbookViewId="0">
      <selection activeCell="B1" sqref="B1:C1048576"/>
    </sheetView>
  </sheetViews>
  <sheetFormatPr defaultColWidth="9.140625" defaultRowHeight="15"/>
  <cols>
    <col min="1" max="1" width="39.85546875" customWidth="1"/>
  </cols>
  <sheetData>
    <row r="1" spans="1:36">
      <c r="A1" s="1" t="s">
        <v>2</v>
      </c>
      <c r="B1" s="1">
        <v>2016</v>
      </c>
      <c r="C1" s="1">
        <v>2017</v>
      </c>
      <c r="D1" s="1">
        <v>2018</v>
      </c>
      <c r="E1" s="1">
        <v>2019</v>
      </c>
      <c r="F1" s="1">
        <v>2020</v>
      </c>
      <c r="G1" s="1">
        <v>2021</v>
      </c>
      <c r="H1" s="1">
        <v>2022</v>
      </c>
      <c r="I1" s="1">
        <v>2023</v>
      </c>
      <c r="J1" s="1">
        <v>2024</v>
      </c>
      <c r="K1" s="1">
        <v>2025</v>
      </c>
      <c r="L1" s="1">
        <v>2026</v>
      </c>
      <c r="M1" s="1">
        <v>2027</v>
      </c>
      <c r="N1" s="1">
        <v>2028</v>
      </c>
      <c r="O1" s="1">
        <v>2029</v>
      </c>
      <c r="P1" s="1">
        <v>2030</v>
      </c>
      <c r="Q1" s="1">
        <v>2031</v>
      </c>
      <c r="R1" s="1">
        <v>2032</v>
      </c>
      <c r="S1" s="1">
        <v>2033</v>
      </c>
      <c r="T1" s="1">
        <v>2034</v>
      </c>
      <c r="U1" s="1">
        <v>2035</v>
      </c>
      <c r="V1" s="1">
        <v>2036</v>
      </c>
      <c r="W1" s="1">
        <v>2037</v>
      </c>
      <c r="X1" s="1">
        <v>2038</v>
      </c>
      <c r="Y1" s="1">
        <v>2039</v>
      </c>
      <c r="Z1" s="1">
        <v>2040</v>
      </c>
      <c r="AA1" s="1">
        <v>2041</v>
      </c>
      <c r="AB1" s="1">
        <v>2042</v>
      </c>
      <c r="AC1" s="1">
        <v>2043</v>
      </c>
      <c r="AD1" s="1">
        <v>2044</v>
      </c>
      <c r="AE1" s="1">
        <v>2045</v>
      </c>
      <c r="AF1" s="1">
        <v>2046</v>
      </c>
      <c r="AG1" s="1">
        <v>2047</v>
      </c>
      <c r="AH1" s="1">
        <v>2048</v>
      </c>
      <c r="AI1" s="1">
        <v>2049</v>
      </c>
      <c r="AJ1" s="1">
        <v>2050</v>
      </c>
    </row>
    <row r="2" spans="1:36">
      <c r="A2" t="s">
        <v>3</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c r="AI2">
        <v>0</v>
      </c>
      <c r="AJ2">
        <v>0</v>
      </c>
    </row>
    <row r="3" spans="1:36">
      <c r="A3" t="s">
        <v>4</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row>
    <row r="4" spans="1:36">
      <c r="A4" t="s">
        <v>5</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row>
    <row r="5" spans="1:36">
      <c r="A5" t="s">
        <v>6</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row>
    <row r="6" spans="1:36">
      <c r="A6" t="s">
        <v>7</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row>
    <row r="7" spans="1:36">
      <c r="A7" t="s">
        <v>8</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row>
    <row r="8" spans="1:36">
      <c r="A8" t="s">
        <v>9</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c r="AJ8">
        <v>0</v>
      </c>
    </row>
    <row r="9" spans="1:36">
      <c r="A9" t="s">
        <v>10</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v>0</v>
      </c>
    </row>
  </sheetData>
  <phoneticPr fontId="9"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3"/>
  </sheetPr>
  <dimension ref="A1:AJ9"/>
  <sheetViews>
    <sheetView workbookViewId="0">
      <selection activeCell="J33" sqref="J33"/>
    </sheetView>
  </sheetViews>
  <sheetFormatPr defaultColWidth="9.140625" defaultRowHeight="15"/>
  <cols>
    <col min="1" max="1" width="39.85546875" customWidth="1"/>
  </cols>
  <sheetData>
    <row r="1" spans="1:36">
      <c r="A1" s="1" t="s">
        <v>2</v>
      </c>
      <c r="B1" s="1">
        <v>2016</v>
      </c>
      <c r="C1" s="1">
        <v>2017</v>
      </c>
      <c r="D1" s="1">
        <v>2018</v>
      </c>
      <c r="E1" s="1">
        <v>2019</v>
      </c>
      <c r="F1" s="1">
        <v>2020</v>
      </c>
      <c r="G1" s="1">
        <v>2021</v>
      </c>
      <c r="H1" s="1">
        <v>2022</v>
      </c>
      <c r="I1" s="1">
        <v>2023</v>
      </c>
      <c r="J1" s="1">
        <v>2024</v>
      </c>
      <c r="K1" s="1">
        <v>2025</v>
      </c>
      <c r="L1" s="1">
        <v>2026</v>
      </c>
      <c r="M1" s="1">
        <v>2027</v>
      </c>
      <c r="N1" s="1">
        <v>2028</v>
      </c>
      <c r="O1" s="1">
        <v>2029</v>
      </c>
      <c r="P1" s="1">
        <v>2030</v>
      </c>
      <c r="Q1" s="1">
        <v>2031</v>
      </c>
      <c r="R1" s="1">
        <v>2032</v>
      </c>
      <c r="S1" s="1">
        <v>2033</v>
      </c>
      <c r="T1" s="1">
        <v>2034</v>
      </c>
      <c r="U1" s="1">
        <v>2035</v>
      </c>
      <c r="V1" s="1">
        <v>2036</v>
      </c>
      <c r="W1" s="1">
        <v>2037</v>
      </c>
      <c r="X1" s="1">
        <v>2038</v>
      </c>
      <c r="Y1" s="1">
        <v>2039</v>
      </c>
      <c r="Z1" s="1">
        <v>2040</v>
      </c>
      <c r="AA1" s="1">
        <v>2041</v>
      </c>
      <c r="AB1" s="1">
        <v>2042</v>
      </c>
      <c r="AC1" s="1">
        <v>2043</v>
      </c>
      <c r="AD1" s="1">
        <v>2044</v>
      </c>
      <c r="AE1" s="1">
        <v>2045</v>
      </c>
      <c r="AF1" s="1">
        <v>2046</v>
      </c>
      <c r="AG1" s="1">
        <v>2047</v>
      </c>
      <c r="AH1" s="1">
        <v>2048</v>
      </c>
      <c r="AI1" s="1">
        <v>2049</v>
      </c>
      <c r="AJ1" s="1">
        <v>2050</v>
      </c>
    </row>
    <row r="2" spans="1:36">
      <c r="A2" t="s">
        <v>3</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c r="AI2">
        <v>0</v>
      </c>
      <c r="AJ2">
        <v>0</v>
      </c>
    </row>
    <row r="3" spans="1:36">
      <c r="A3" t="s">
        <v>4</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row>
    <row r="4" spans="1:36">
      <c r="A4" t="s">
        <v>5</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row>
    <row r="5" spans="1:36">
      <c r="A5" t="s">
        <v>6</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row>
    <row r="6" spans="1:36">
      <c r="A6" t="s">
        <v>7</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row>
    <row r="7" spans="1:36">
      <c r="A7" t="s">
        <v>8</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row>
    <row r="8" spans="1:36">
      <c r="A8" t="s">
        <v>9</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c r="AJ8">
        <v>0</v>
      </c>
    </row>
    <row r="9" spans="1:36">
      <c r="A9" t="s">
        <v>10</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v>0</v>
      </c>
    </row>
  </sheetData>
  <phoneticPr fontId="9"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3"/>
  </sheetPr>
  <dimension ref="A1:AJ9"/>
  <sheetViews>
    <sheetView workbookViewId="0">
      <selection activeCell="G21" sqref="G21"/>
    </sheetView>
  </sheetViews>
  <sheetFormatPr defaultColWidth="9.140625" defaultRowHeight="15"/>
  <cols>
    <col min="1" max="1" width="39.85546875" customWidth="1"/>
  </cols>
  <sheetData>
    <row r="1" spans="1:36">
      <c r="A1" s="1" t="s">
        <v>2</v>
      </c>
      <c r="B1" s="1">
        <v>2016</v>
      </c>
      <c r="C1" s="1">
        <v>2017</v>
      </c>
      <c r="D1" s="1">
        <v>2018</v>
      </c>
      <c r="E1" s="1">
        <v>2019</v>
      </c>
      <c r="F1" s="1">
        <v>2020</v>
      </c>
      <c r="G1" s="1">
        <v>2021</v>
      </c>
      <c r="H1" s="1">
        <v>2022</v>
      </c>
      <c r="I1" s="1">
        <v>2023</v>
      </c>
      <c r="J1" s="1">
        <v>2024</v>
      </c>
      <c r="K1" s="1">
        <v>2025</v>
      </c>
      <c r="L1" s="1">
        <v>2026</v>
      </c>
      <c r="M1" s="1">
        <v>2027</v>
      </c>
      <c r="N1" s="1">
        <v>2028</v>
      </c>
      <c r="O1" s="1">
        <v>2029</v>
      </c>
      <c r="P1" s="1">
        <v>2030</v>
      </c>
      <c r="Q1" s="1">
        <v>2031</v>
      </c>
      <c r="R1" s="1">
        <v>2032</v>
      </c>
      <c r="S1" s="1">
        <v>2033</v>
      </c>
      <c r="T1" s="1">
        <v>2034</v>
      </c>
      <c r="U1" s="1">
        <v>2035</v>
      </c>
      <c r="V1" s="1">
        <v>2036</v>
      </c>
      <c r="W1" s="1">
        <v>2037</v>
      </c>
      <c r="X1" s="1">
        <v>2038</v>
      </c>
      <c r="Y1" s="1">
        <v>2039</v>
      </c>
      <c r="Z1" s="1">
        <v>2040</v>
      </c>
      <c r="AA1" s="1">
        <v>2041</v>
      </c>
      <c r="AB1" s="1">
        <v>2042</v>
      </c>
      <c r="AC1" s="1">
        <v>2043</v>
      </c>
      <c r="AD1" s="1">
        <v>2044</v>
      </c>
      <c r="AE1" s="1">
        <v>2045</v>
      </c>
      <c r="AF1" s="1">
        <v>2046</v>
      </c>
      <c r="AG1" s="1">
        <v>2047</v>
      </c>
      <c r="AH1" s="1">
        <v>2048</v>
      </c>
      <c r="AI1" s="1">
        <v>2049</v>
      </c>
      <c r="AJ1" s="1">
        <v>2050</v>
      </c>
    </row>
    <row r="2" spans="1:36">
      <c r="A2" t="s">
        <v>3</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c r="AI2">
        <v>0</v>
      </c>
      <c r="AJ2">
        <v>0</v>
      </c>
    </row>
    <row r="3" spans="1:36">
      <c r="A3" t="s">
        <v>4</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row>
    <row r="4" spans="1:36">
      <c r="A4" t="s">
        <v>5</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row>
    <row r="5" spans="1:36">
      <c r="A5" t="s">
        <v>6</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row>
    <row r="6" spans="1:36">
      <c r="A6" t="s">
        <v>7</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row>
    <row r="7" spans="1:36">
      <c r="A7" t="s">
        <v>8</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row>
    <row r="8" spans="1:36">
      <c r="A8" t="s">
        <v>9</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c r="AJ8">
        <v>0</v>
      </c>
    </row>
    <row r="9" spans="1:36">
      <c r="A9" t="s">
        <v>10</v>
      </c>
      <c r="B9" s="3">
        <f>'EMSD Data'!$G$59*(1-'EMSD Data'!$Q$24)^('BIFUbC-electricity'!B1-'BIFUbC-electricity'!$B$1)</f>
        <v>3897423823704.5049</v>
      </c>
      <c r="C9" s="3">
        <f>'EMSD Data'!$G$59*(1-'EMSD Data'!$Q$24)^('BIFUbC-electricity'!C1-'BIFUbC-electricity'!$B$1)</f>
        <v>3857458414129.3174</v>
      </c>
      <c r="D9" s="3">
        <f>'EMSD Data'!$G$59*(1-'EMSD Data'!$Q$24)^('BIFUbC-electricity'!D1-'BIFUbC-electricity'!$B$1)</f>
        <v>3817902822432.4932</v>
      </c>
      <c r="E9" s="3">
        <f>'EMSD Data'!$G$59*(1-'EMSD Data'!$Q$24)^('BIFUbC-electricity'!E1-'BIFUbC-electricity'!$B$1)</f>
        <v>3778752846212.625</v>
      </c>
      <c r="F9" s="3">
        <f>'EMSD Data'!$G$59*(1-'EMSD Data'!$Q$24)^('BIFUbC-electricity'!F1-'BIFUbC-electricity'!$B$1)</f>
        <v>3740004326161.0522</v>
      </c>
      <c r="G9" s="3">
        <f>'EMSD Data'!$G$59*(1-'EMSD Data'!$Q$24)^('BIFUbC-electricity'!G1-'BIFUbC-electricity'!$B$1)</f>
        <v>3701653145619.9717</v>
      </c>
      <c r="H9" s="3">
        <f>'EMSD Data'!$G$59*(1-'EMSD Data'!$Q$24)^('BIFUbC-electricity'!H1-'BIFUbC-electricity'!$B$1)</f>
        <v>3663695230145.0859</v>
      </c>
      <c r="I9" s="3">
        <f>'EMSD Data'!$G$59*(1-'EMSD Data'!$Q$24)^('BIFUbC-electricity'!I1-'BIFUbC-electricity'!$B$1)</f>
        <v>3626126547072.7285</v>
      </c>
      <c r="J9" s="3">
        <f>'EMSD Data'!$G$59*(1-'EMSD Data'!$Q$24)^('BIFUbC-electricity'!J1-'BIFUbC-electricity'!$B$1)</f>
        <v>3588943105091.4365</v>
      </c>
      <c r="K9" s="3">
        <f>'EMSD Data'!$G$59*(1-'EMSD Data'!$Q$24)^('BIFUbC-electricity'!K1-'BIFUbC-electricity'!$B$1)</f>
        <v>3552140953817.9087</v>
      </c>
      <c r="L9" s="3">
        <f>'EMSD Data'!$G$59*(1-'EMSD Data'!$Q$24)^('BIFUbC-electricity'!L1-'BIFUbC-electricity'!$B$1)</f>
        <v>3515716183377.3174</v>
      </c>
      <c r="M9" s="3">
        <f>'EMSD Data'!$G$59*(1-'EMSD Data'!$Q$24)^('BIFUbC-electricity'!M1-'BIFUbC-electricity'!$B$1)</f>
        <v>3479664923987.9194</v>
      </c>
      <c r="N9" s="3">
        <f>'EMSD Data'!$G$59*(1-'EMSD Data'!$Q$24)^('BIFUbC-electricity'!N1-'BIFUbC-electricity'!$B$1)</f>
        <v>3443983345549.9326</v>
      </c>
      <c r="O9" s="3">
        <f>'EMSD Data'!$G$59*(1-'EMSD Data'!$Q$24)^('BIFUbC-electricity'!O1-'BIFUbC-electricity'!$B$1)</f>
        <v>3408667657238.6216</v>
      </c>
      <c r="P9" s="3">
        <f>'EMSD Data'!$G$59*(1-'EMSD Data'!$Q$24)^('BIFUbC-electricity'!P1-'BIFUbC-electricity'!$B$1)</f>
        <v>3373714107101.5596</v>
      </c>
      <c r="Q9" s="3">
        <f>'EMSD Data'!$G$59*(1-'EMSD Data'!$Q$24)^('BIFUbC-electricity'!Q1-'BIFUbC-electricity'!$B$1)</f>
        <v>3339118981660.02</v>
      </c>
      <c r="R9" s="3">
        <f>'EMSD Data'!$G$59*(1-'EMSD Data'!$Q$24)^('BIFUbC-electricity'!R1-'BIFUbC-electricity'!$B$1)</f>
        <v>3304878605514.4556</v>
      </c>
      <c r="S9" s="3">
        <f>'EMSD Data'!$G$59*(1-'EMSD Data'!$Q$24)^('BIFUbC-electricity'!S1-'BIFUbC-electricity'!$B$1)</f>
        <v>3270989340954.022</v>
      </c>
      <c r="T9" s="3">
        <f>'EMSD Data'!$G$59*(1-'EMSD Data'!$Q$24)^('BIFUbC-electricity'!T1-'BIFUbC-electricity'!$B$1)</f>
        <v>3237447587570.105</v>
      </c>
      <c r="U9" s="3">
        <f>'EMSD Data'!$G$59*(1-'EMSD Data'!$Q$24)^('BIFUbC-electricity'!U1-'BIFUbC-electricity'!$B$1)</f>
        <v>3204249781873.813</v>
      </c>
      <c r="V9" s="3">
        <f>'EMSD Data'!$G$59*(1-'EMSD Data'!$Q$24)^('BIFUbC-electricity'!V1-'BIFUbC-electricity'!$B$1)</f>
        <v>3171392396917.3901</v>
      </c>
      <c r="W9" s="3">
        <f>'EMSD Data'!$G$59*(1-'EMSD Data'!$Q$24)^('BIFUbC-electricity'!W1-'BIFUbC-electricity'!$B$1)</f>
        <v>3138871941919.5127</v>
      </c>
      <c r="X9" s="3">
        <f>'EMSD Data'!$G$59*(1-'EMSD Data'!$Q$24)^('BIFUbC-electricity'!X1-'BIFUbC-electricity'!$B$1)</f>
        <v>3106684961894.4248</v>
      </c>
      <c r="Y9" s="3">
        <f>'EMSD Data'!$G$59*(1-'EMSD Data'!$Q$24)^('BIFUbC-electricity'!Y1-'BIFUbC-electricity'!$B$1)</f>
        <v>3074828037284.8833</v>
      </c>
      <c r="Z9" s="3">
        <f>'EMSD Data'!$G$59*(1-'EMSD Data'!$Q$24)^('BIFUbC-electricity'!Z1-'BIFUbC-electricity'!$B$1)</f>
        <v>3043297783598.8584</v>
      </c>
      <c r="AA9" s="3">
        <f>'EMSD Data'!$G$59*(1-'EMSD Data'!$Q$24)^('BIFUbC-electricity'!AA1-'BIFUbC-electricity'!$B$1)</f>
        <v>3012090851049.9673</v>
      </c>
      <c r="AB9" s="3">
        <f>'EMSD Data'!$G$59*(1-'EMSD Data'!$Q$24)^('BIFUbC-electricity'!AB1-'BIFUbC-electricity'!$B$1)</f>
        <v>2981203924201.5889</v>
      </c>
      <c r="AC9" s="3">
        <f>'EMSD Data'!$G$59*(1-'EMSD Data'!$Q$24)^('BIFUbC-electricity'!AC1-'BIFUbC-electricity'!$B$1)</f>
        <v>2950633721614.6338</v>
      </c>
      <c r="AD9" s="3">
        <f>'EMSD Data'!$G$59*(1-'EMSD Data'!$Q$24)^('BIFUbC-electricity'!AD1-'BIFUbC-electricity'!$B$1)</f>
        <v>2920376995498.9194</v>
      </c>
      <c r="AE9" s="3">
        <f>'EMSD Data'!$G$59*(1-'EMSD Data'!$Q$24)^('BIFUbC-electricity'!AE1-'BIFUbC-electricity'!$B$1)</f>
        <v>2890430531368.125</v>
      </c>
      <c r="AF9" s="3">
        <f>'EMSD Data'!$G$59*(1-'EMSD Data'!$Q$24)^('BIFUbC-electricity'!AF1-'BIFUbC-electricity'!$B$1)</f>
        <v>2860791147698.2847</v>
      </c>
      <c r="AG9" s="3">
        <f>'EMSD Data'!$G$59*(1-'EMSD Data'!$Q$24)^('BIFUbC-electricity'!AG1-'BIFUbC-electricity'!$B$1)</f>
        <v>2831455695589.7793</v>
      </c>
      <c r="AH9" s="3">
        <f>'EMSD Data'!$G$59*(1-'EMSD Data'!$Q$24)^('BIFUbC-electricity'!AH1-'BIFUbC-electricity'!$B$1)</f>
        <v>2802421058432.7959</v>
      </c>
      <c r="AI9" s="3">
        <f>'EMSD Data'!$G$59*(1-'EMSD Data'!$Q$24)^('BIFUbC-electricity'!AI1-'BIFUbC-electricity'!$B$1)</f>
        <v>2773684151576.2197</v>
      </c>
      <c r="AJ9" s="3">
        <f>'EMSD Data'!$G$59*(1-'EMSD Data'!$Q$24)^('BIFUbC-electricity'!AJ1-'BIFUbC-electricity'!$B$1)</f>
        <v>2745241921999.9189</v>
      </c>
    </row>
  </sheetData>
  <phoneticPr fontId="9" type="noConversion"/>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文档" ma:contentTypeID="0x01010095990DC6317597479C114DD4E6AB1F33" ma:contentTypeVersion="14" ma:contentTypeDescription="新建文档。" ma:contentTypeScope="" ma:versionID="40ddae6b2e673ca4350ee4f9e73461e0">
  <xsd:schema xmlns:xsd="http://www.w3.org/2001/XMLSchema" xmlns:xs="http://www.w3.org/2001/XMLSchema" xmlns:p="http://schemas.microsoft.com/office/2006/metadata/properties" xmlns:ns1="http://schemas.microsoft.com/sharepoint/v3" xmlns:ns2="7889d872-e2a2-4afb-87bc-97561eced75f" xmlns:ns3="c9df191c-55f2-496b-9838-9a5abe4742ad" targetNamespace="http://schemas.microsoft.com/office/2006/metadata/properties" ma:root="true" ma:fieldsID="7e116a0b9e2b9814d46da3cedae238ac" ns1:_="" ns2:_="" ns3:_="">
    <xsd:import namespace="http://schemas.microsoft.com/sharepoint/v3"/>
    <xsd:import namespace="7889d872-e2a2-4afb-87bc-97561eced75f"/>
    <xsd:import namespace="c9df191c-55f2-496b-9838-9a5abe4742ad"/>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ServiceAutoTags" minOccurs="0"/>
                <xsd:element ref="ns3:MediaServiceLocation" minOccurs="0"/>
                <xsd:element ref="ns3:MediaServiceOCR" minOccurs="0"/>
                <xsd:element ref="ns3:MediaServiceEventHashCode" minOccurs="0"/>
                <xsd:element ref="ns3:MediaServiceGenerationTime" minOccurs="0"/>
                <xsd:element ref="ns1:_ip_UnifiedCompliancePolicyProperties" minOccurs="0"/>
                <xsd:element ref="ns1:_ip_UnifiedCompliancePolicyUIAction"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8" nillable="true" ma:displayName="统一合规性策略属性" ma:hidden="true" ma:internalName="_ip_UnifiedCompliancePolicyProperties">
      <xsd:simpleType>
        <xsd:restriction base="dms:Note"/>
      </xsd:simpleType>
    </xsd:element>
    <xsd:element name="_ip_UnifiedCompliancePolicyUIAction" ma:index="19" nillable="true" ma:displayName="统一合规性策略 UI 操作"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889d872-e2a2-4afb-87bc-97561eced75f" elementFormDefault="qualified">
    <xsd:import namespace="http://schemas.microsoft.com/office/2006/documentManagement/types"/>
    <xsd:import namespace="http://schemas.microsoft.com/office/infopath/2007/PartnerControls"/>
    <xsd:element name="SharedWithUsers" ma:index="8" nillable="true" ma:displayName="共享对象:"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共享对象详细信息" ma:description=""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9df191c-55f2-496b-9838-9a5abe4742ad"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DateTaken" ma:index="12" nillable="true" ma:displayName="MediaServiceDateTaken" ma:description="" ma:hidden="true" ma:internalName="MediaServiceDateTaken" ma:readOnly="true">
      <xsd:simpleType>
        <xsd:restriction base="dms:Text"/>
      </xsd:simpleType>
    </xsd:element>
    <xsd:element name="MediaServiceAutoTags" ma:index="13" nillable="true" ma:displayName="MediaServiceAutoTags" ma:description="" ma:internalName="MediaServiceAutoTags" ma:readOnly="true">
      <xsd:simpleType>
        <xsd:restriction base="dms:Text"/>
      </xsd:simpleType>
    </xsd:element>
    <xsd:element name="MediaServiceLocation" ma:index="14" nillable="true" ma:displayName="MediaServiceLocation" ma:description="" ma:internalName="MediaServiceLocation" ma:readOnly="true">
      <xsd:simpleType>
        <xsd:restriction base="dms:Text"/>
      </xsd:simpleType>
    </xsd:element>
    <xsd:element name="MediaServiceOCR" ma:index="15" nillable="true" ma:displayName="MediaServiceOCR" ma:internalName="MediaServiceOCR" ma:readOnly="true">
      <xsd:simpleType>
        <xsd:restriction base="dms:Note">
          <xsd:maxLength value="255"/>
        </xsd:restriction>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20" nillable="true" ma:displayName="MediaServiceAutoKeyPoints" ma:hidden="true" ma:internalName="MediaServiceAutoKeyPoints" ma:readOnly="true">
      <xsd:simpleType>
        <xsd:restriction base="dms:Note"/>
      </xsd:simpleType>
    </xsd:element>
    <xsd:element name="MediaServiceKeyPoints" ma:index="21"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内容类型"/>
        <xsd:element ref="dc:title" minOccurs="0" maxOccurs="1" ma:index="4" ma:displayName="标题"/>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BD5480E-A98D-4AAD-961D-1F68A275A59F}">
  <ds:schemaRefs>
    <ds:schemaRef ds:uri="http://purl.org/dc/terms/"/>
    <ds:schemaRef ds:uri="http://schemas.microsoft.com/office/2006/metadata/properties"/>
    <ds:schemaRef ds:uri="http://schemas.microsoft.com/office/2006/documentManagement/types"/>
    <ds:schemaRef ds:uri="http://schemas.microsoft.com/office/infopath/2007/PartnerControls"/>
    <ds:schemaRef ds:uri="c9df191c-55f2-496b-9838-9a5abe4742ad"/>
    <ds:schemaRef ds:uri="http://purl.org/dc/elements/1.1/"/>
    <ds:schemaRef ds:uri="http://schemas.openxmlformats.org/package/2006/metadata/core-properties"/>
    <ds:schemaRef ds:uri="7889d872-e2a2-4afb-87bc-97561eced75f"/>
    <ds:schemaRef ds:uri="http://schemas.microsoft.com/sharepoint/v3"/>
    <ds:schemaRef ds:uri="http://www.w3.org/XML/1998/namespace"/>
    <ds:schemaRef ds:uri="http://purl.org/dc/dcmitype/"/>
  </ds:schemaRefs>
</ds:datastoreItem>
</file>

<file path=customXml/itemProps2.xml><?xml version="1.0" encoding="utf-8"?>
<ds:datastoreItem xmlns:ds="http://schemas.openxmlformats.org/officeDocument/2006/customXml" ds:itemID="{CFA457BC-C083-4A65-BFCD-DD6AC898EBAF}">
  <ds:schemaRefs>
    <ds:schemaRef ds:uri="http://schemas.microsoft.com/sharepoint/v3/contenttype/forms"/>
  </ds:schemaRefs>
</ds:datastoreItem>
</file>

<file path=customXml/itemProps3.xml><?xml version="1.0" encoding="utf-8"?>
<ds:datastoreItem xmlns:ds="http://schemas.openxmlformats.org/officeDocument/2006/customXml" ds:itemID="{35685308-1DDF-457E-B587-0822D579C57C}"/>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About</vt:lpstr>
      <vt:lpstr>EMSD Data</vt:lpstr>
      <vt:lpstr>BIFUbC-electricity</vt:lpstr>
      <vt:lpstr>BIFUbC-coal</vt:lpstr>
      <vt:lpstr>BIFUbC-natural-gas</vt:lpstr>
      <vt:lpstr>BIFUbC-biomass</vt:lpstr>
      <vt:lpstr>BIFUbC-heat</vt:lpstr>
      <vt:lpstr>BIFUbC-petroleum-diesel</vt:lpstr>
    </vt:vector>
  </TitlesOfParts>
  <Manager/>
  <Company>EnergyInnovation.org</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Jeffrey Rissman</dc:creator>
  <cp:keywords/>
  <dc:description/>
  <cp:lastModifiedBy>Mengpin Ge</cp:lastModifiedBy>
  <cp:revision/>
  <dcterms:created xsi:type="dcterms:W3CDTF">2014-03-20T21:01:41Z</dcterms:created>
  <dcterms:modified xsi:type="dcterms:W3CDTF">2019-08-01T20:27:19Z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0x01010095990DC6317597479C114DD4E6AB1F33</vt:lpwstr>
  </property>
  <property fmtid="{D5CDD505-2E9C-101B-9397-08002B2CF9AE}" pid="3" name="AuthorIds_UIVersion_512">
    <vt:lpwstr>344</vt:lpwstr>
  </property>
</Properties>
</file>