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ngpin.ge\World Resources Institute\TRAC City - HK 2050 is now\eps-1.4.3-hk-wipB\eps-1.4.3-hk-wipB\InputData\trans\AVLo\"/>
    </mc:Choice>
  </mc:AlternateContent>
  <xr:revisionPtr revIDLastSave="9" documentId="11_2D27C255F50657CF86F0C2502E7CE1DE8C69B7A0" xr6:coauthVersionLast="41" xr6:coauthVersionMax="43" xr10:uidLastSave="{D7862A8D-BA75-4D45-B2AE-97A4BFCD45FA}"/>
  <bookViews>
    <workbookView xWindow="32250" yWindow="2310" windowWidth="17895" windowHeight="12585" tabRatio="709" xr2:uid="{00000000-000D-0000-FFFF-FFFF00000000}"/>
  </bookViews>
  <sheets>
    <sheet name="About" sheetId="1" r:id="rId1"/>
    <sheet name="BTS NTS Modal Profile Data" sheetId="3" r:id="rId2"/>
    <sheet name="NRBS 40" sheetId="5" r:id="rId3"/>
    <sheet name="AVLo-passengers" sheetId="2" r:id="rId4"/>
    <sheet name="AVLo-freight" sheetId="4" r:id="rId5"/>
  </sheets>
  <externalReferences>
    <externalReference r:id="rId6"/>
    <externalReference r:id="rId7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AK6" i="2" s="1"/>
  <c r="F6" i="2" l="1"/>
  <c r="R6" i="2"/>
  <c r="V6" i="2"/>
  <c r="AH6" i="2"/>
  <c r="C6" i="2"/>
  <c r="G6" i="2"/>
  <c r="K6" i="2"/>
  <c r="O6" i="2"/>
  <c r="S6" i="2"/>
  <c r="W6" i="2"/>
  <c r="AA6" i="2"/>
  <c r="AE6" i="2"/>
  <c r="AI6" i="2"/>
  <c r="J6" i="2"/>
  <c r="AD6" i="2"/>
  <c r="D6" i="2"/>
  <c r="H6" i="2"/>
  <c r="L6" i="2"/>
  <c r="P6" i="2"/>
  <c r="T6" i="2"/>
  <c r="X6" i="2"/>
  <c r="AB6" i="2"/>
  <c r="AF6" i="2"/>
  <c r="AJ6" i="2"/>
  <c r="N6" i="2"/>
  <c r="Z6" i="2"/>
  <c r="E6" i="2"/>
  <c r="I6" i="2"/>
  <c r="M6" i="2"/>
  <c r="Q6" i="2"/>
  <c r="U6" i="2"/>
  <c r="Y6" i="2"/>
  <c r="AC6" i="2"/>
  <c r="AG6" i="2"/>
  <c r="B3" i="2" l="1"/>
  <c r="B4" i="2"/>
  <c r="B5" i="2"/>
  <c r="B7" i="2"/>
  <c r="B2" i="2"/>
  <c r="B51" i="3" l="1"/>
  <c r="B52" i="3"/>
  <c r="B50" i="3"/>
  <c r="B49" i="3"/>
  <c r="B54" i="3" s="1"/>
  <c r="B64" i="3" l="1"/>
  <c r="B59" i="3"/>
  <c r="B7" i="3"/>
  <c r="B9" i="3" s="1"/>
  <c r="B34" i="3"/>
  <c r="B35" i="3"/>
  <c r="B33" i="3"/>
  <c r="B25" i="3"/>
  <c r="B19" i="3"/>
  <c r="B14" i="3"/>
  <c r="B36" i="3" l="1"/>
  <c r="B8" i="3"/>
</calcChain>
</file>

<file path=xl/sharedStrings.xml><?xml version="1.0" encoding="utf-8"?>
<sst xmlns="http://schemas.openxmlformats.org/spreadsheetml/2006/main" count="132" uniqueCount="126">
  <si>
    <t>AVLo Average Vehicle Loading</t>
  </si>
  <si>
    <t>Sources: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</si>
  <si>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</si>
  <si>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</si>
  <si>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</si>
  <si>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</si>
  <si>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</si>
  <si>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</si>
  <si>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</si>
  <si>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</si>
  <si>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</si>
  <si>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</si>
  <si>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Passenger HDVs, both types of aircraft, both types of rail, freight ships, passenger motorbikes</t>
  </si>
  <si>
    <t>U.S. Bureau of Transportation Statistics</t>
  </si>
  <si>
    <t>National Transportation Statistics (most recently updated tables updated in October 2016)</t>
  </si>
  <si>
    <t>http://www.rita.dot.gov/bts/sites/rita.dot.gov.bts/files/publications/national_transportation_statistics/index.html#appendix_d</t>
  </si>
  <si>
    <t>Appendix D - Modal Profiles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</si>
  <si>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</si>
  <si>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</si>
  <si>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</si>
  <si>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</si>
  <si>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</si>
  <si>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</si>
  <si>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</si>
  <si>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</si>
  <si>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</si>
  <si>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</si>
  <si>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</si>
  <si>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Notes: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</si>
  <si>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</si>
  <si>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</si>
  <si>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</si>
  <si>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We use an average of the loading of the motorized boat types.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</si>
  <si>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</si>
  <si>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</si>
  <si>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</si>
  <si>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</si>
  <si>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</si>
  <si>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</si>
  <si>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</si>
  <si>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</si>
  <si>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</si>
  <si>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</si>
  <si>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aircraft and freight aircraft</t>
  </si>
  <si>
    <t>Aircraft revenue-miles (thousands), total certified</t>
  </si>
  <si>
    <t>Revenue passenger-miles (thousands), total certified</t>
  </si>
  <si>
    <t>Revenue ton-miles of freight (thousands), total certified</t>
  </si>
  <si>
    <t>total aircraft stock (U.S., 2014, EIA AEO 2016, Table 49)</t>
  </si>
  <si>
    <t>cargo aircraft stock (U.S., 2014, EIA AEO 2016, Table 49)</t>
  </si>
  <si>
    <t>share of aircraft-miles devoted to freight</t>
  </si>
  <si>
    <t>Assumes passenger and freight aircraft fly similar numbers of miles per year</t>
  </si>
  <si>
    <t>Distance-weighted avg. passengers / aircraft</t>
  </si>
  <si>
    <t>Distance-weighted avg. freight tons / aircraft</t>
  </si>
  <si>
    <t>Passenger HDVs (buses)</t>
  </si>
  <si>
    <t>Vehicle-miles, all buses (millions)</t>
  </si>
  <si>
    <t>Passenger-miles, all buses (millions)</t>
  </si>
  <si>
    <t>Distance-weighted avg. passengers/bus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</si>
  <si>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</si>
  <si>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</si>
  <si>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</si>
  <si>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</si>
  <si>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</si>
  <si>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</si>
  <si>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Intercity (Amtrak)</t>
  </si>
  <si>
    <t>Amtrak passenger train-miles (millions)</t>
  </si>
  <si>
    <t>Amtrak revenue passenger-miles (millions)</t>
  </si>
  <si>
    <t>Distance-weighted avg. passengers/Amtrak train</t>
  </si>
  <si>
    <t>Transit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</si>
  <si>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</si>
  <si>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</si>
  <si>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</si>
  <si>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</si>
  <si>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</si>
  <si>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</si>
  <si>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</si>
  <si>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</si>
  <si>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</si>
  <si>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passenger-mile-weighted distance-weighted avg. passengers/vehicle</t>
  </si>
  <si>
    <t>Freight Ships</t>
  </si>
  <si>
    <t>number of self-propelled dry cargo barges</t>
  </si>
  <si>
    <t>number of self-propelled tankers</t>
  </si>
  <si>
    <t>number of non-self-propelled dry cargo barges</t>
  </si>
  <si>
    <t>We include non-self-propelled vessels in our weighted average, because our freight ship vehicle count includes</t>
  </si>
  <si>
    <t>number of non-self-propelled tankers</t>
  </si>
  <si>
    <t>pusher ships (tugs / towboats) that propel these vessels, and we want their average capacity to be factored in,</t>
  </si>
  <si>
    <t>so the towboats are properly represented.</t>
  </si>
  <si>
    <t>total cargo capacity of all self-propelled dry cargo barges (short tons)</t>
  </si>
  <si>
    <t>total cargo capacity of all self-propelled tankers (short tons)</t>
  </si>
  <si>
    <t>total cargo capacity of all non-self-propelled dry cargo barges (short tons)</t>
  </si>
  <si>
    <t>total cargo capacity of all non-self-propelled tankers (short tons)</t>
  </si>
  <si>
    <t>average cargo capacity per self-propelled dry cargo barge</t>
  </si>
  <si>
    <t>average cargo capacity per self-propelled tanker</t>
  </si>
  <si>
    <t>average cargo capacity per non-self-propelled dry cargo barge</t>
  </si>
  <si>
    <t>average cargo capacity per non-self-propelled tanker</t>
  </si>
  <si>
    <t>weighted average cargo capacity (short tons)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</si>
  <si>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</si>
  <si>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</si>
  <si>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</si>
  <si>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</si>
  <si>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</si>
  <si>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</si>
  <si>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</si>
  <si>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</si>
  <si>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</si>
  <si>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Table 40: 2012 Boating Days and Hours by Boat Type in the U.S.</t>
  </si>
  <si>
    <t>Boat Type</t>
  </si>
  <si>
    <t>Number of Boats Owned in the U.S. (thousands)</t>
  </si>
  <si>
    <t>Number of Boating Days (thousands)</t>
  </si>
  <si>
    <t>Number of Person-Hours (millions)</t>
  </si>
  <si>
    <t>Number of Days / Boat</t>
  </si>
  <si>
    <t>Number of Hours / Boating Day</t>
  </si>
  <si>
    <t>Passengers on Boat / Boating Day</t>
  </si>
  <si>
    <t>All Types</t>
  </si>
  <si>
    <t>Powerboat</t>
  </si>
  <si>
    <t>Sailboat</t>
  </si>
  <si>
    <t>Pontoon Boat</t>
  </si>
  <si>
    <t>PWC</t>
  </si>
  <si>
    <t>Canoe</t>
  </si>
  <si>
    <t>Kayak</t>
  </si>
  <si>
    <t>Row/Inflatable</t>
  </si>
  <si>
    <t>LDVs</t>
  </si>
  <si>
    <t>HDVs</t>
  </si>
  <si>
    <t>aircraft</t>
  </si>
  <si>
    <t>rail</t>
  </si>
  <si>
    <t>ships</t>
  </si>
  <si>
    <t>motorbikes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</si>
</sst>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0.00_ "/>
  </numFmts>
  <fonts count="4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2" borderId="0" applyNumberFormat="0" applyBorder="0" applyAlignment="0" applyProtection="0"/>
    <xf numFmtId="0" fontId="6" fillId="6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3" borderId="3" applyNumberFormat="0" applyAlignment="0" applyProtection="0"/>
    <xf numFmtId="0" fontId="9" fillId="24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7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5" borderId="0">
      <alignment horizontal="centerContinuous" wrapText="1"/>
    </xf>
    <xf numFmtId="49" fontId="23" fillId="25" borderId="12">
      <alignment horizontal="left" vertical="center"/>
    </xf>
    <xf numFmtId="0" fontId="23" fillId="25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0" borderId="3" applyNumberFormat="0" applyAlignment="0" applyProtection="0"/>
    <xf numFmtId="0" fontId="29" fillId="0" borderId="13" applyNumberFormat="0" applyFill="0" applyAlignment="0" applyProtection="0"/>
    <xf numFmtId="0" fontId="30" fillId="26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4" borderId="1" applyNumberFormat="0" applyFont="0" applyAlignment="0" applyProtection="0"/>
    <xf numFmtId="0" fontId="11" fillId="27" borderId="14" applyNumberFormat="0" applyFont="0" applyAlignment="0" applyProtection="0"/>
    <xf numFmtId="0" fontId="32" fillId="23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8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Font="1" applyAlignment="1">
      <alignment wrapText="1"/>
    </xf>
    <xf numFmtId="3" fontId="0" fillId="0" borderId="0" xfId="0" applyNumberFormat="1"/>
    <xf numFmtId="0" fontId="1" fillId="2" borderId="0" xfId="0" applyFont="1" applyFill="1" applyAlignment="1">
      <alignment horizontal="left"/>
    </xf>
    <xf numFmtId="0" fontId="42" fillId="0" borderId="0" xfId="0" applyFont="1"/>
    <xf numFmtId="0" fontId="0" fillId="0" borderId="0" xfId="0" applyAlignment="1">
      <alignment vertical="center" wrapText="1"/>
    </xf>
    <xf numFmtId="168" fontId="0" fillId="0" borderId="0" xfId="0" applyNumberFormat="1" applyAlignment="1">
      <alignment vertical="center" wrapText="1"/>
    </xf>
    <xf numFmtId="0" fontId="1" fillId="0" borderId="0" xfId="0" applyNumberFormat="1" applyFon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4000000}"/>
    <cellStyle name="Input 2" xfId="71" xr:uid="{00000000-0005-0000-0000-000045000000}"/>
    <cellStyle name="Linked Cell 2" xfId="72" xr:uid="{00000000-0005-0000-0000-000046000000}"/>
    <cellStyle name="Neutral 2" xfId="73" xr:uid="{00000000-0005-0000-0000-000047000000}"/>
    <cellStyle name="Normal" xfId="0" builtinId="0"/>
    <cellStyle name="Normal 10" xfId="74" xr:uid="{00000000-0005-0000-0000-000048000000}"/>
    <cellStyle name="Normal 11" xfId="75" xr:uid="{00000000-0005-0000-0000-000049000000}"/>
    <cellStyle name="Normal 2" xfId="76" xr:uid="{00000000-0005-0000-0000-00004A000000}"/>
    <cellStyle name="Normal 2 2" xfId="77" xr:uid="{00000000-0005-0000-0000-00004B000000}"/>
    <cellStyle name="Normal 2 3" xfId="78" xr:uid="{00000000-0005-0000-0000-00004C000000}"/>
    <cellStyle name="Normal 3" xfId="79" xr:uid="{00000000-0005-0000-0000-00004D000000}"/>
    <cellStyle name="Normal 3 2" xfId="80" xr:uid="{00000000-0005-0000-0000-00004E000000}"/>
    <cellStyle name="Normal 3 2 2" xfId="81" xr:uid="{00000000-0005-0000-0000-00004F000000}"/>
    <cellStyle name="Normal 3 2 2 2" xfId="82" xr:uid="{00000000-0005-0000-0000-000050000000}"/>
    <cellStyle name="Normal 3 2 3" xfId="83" xr:uid="{00000000-0005-0000-0000-000051000000}"/>
    <cellStyle name="Normal 3 3" xfId="84" xr:uid="{00000000-0005-0000-0000-000052000000}"/>
    <cellStyle name="Normal 3 3 2" xfId="85" xr:uid="{00000000-0005-0000-0000-000053000000}"/>
    <cellStyle name="Normal 3 3 2 2" xfId="86" xr:uid="{00000000-0005-0000-0000-000054000000}"/>
    <cellStyle name="Normal 3 3 3" xfId="87" xr:uid="{00000000-0005-0000-0000-000055000000}"/>
    <cellStyle name="Normal 3 4" xfId="88" xr:uid="{00000000-0005-0000-0000-000056000000}"/>
    <cellStyle name="Normal 3 4 2" xfId="89" xr:uid="{00000000-0005-0000-0000-000057000000}"/>
    <cellStyle name="Normal 3 5" xfId="90" xr:uid="{00000000-0005-0000-0000-000058000000}"/>
    <cellStyle name="Normal 3 6" xfId="91" xr:uid="{00000000-0005-0000-0000-000059000000}"/>
    <cellStyle name="Normal 3 7" xfId="92" xr:uid="{00000000-0005-0000-0000-00005A000000}"/>
    <cellStyle name="Normal 4" xfId="93" xr:uid="{00000000-0005-0000-0000-00005B000000}"/>
    <cellStyle name="Normal 4 2" xfId="94" xr:uid="{00000000-0005-0000-0000-00005C000000}"/>
    <cellStyle name="Normal 4 2 2" xfId="95" xr:uid="{00000000-0005-0000-0000-00005D000000}"/>
    <cellStyle name="Normal 4 2 2 2" xfId="96" xr:uid="{00000000-0005-0000-0000-00005E000000}"/>
    <cellStyle name="Normal 4 2 3" xfId="97" xr:uid="{00000000-0005-0000-0000-00005F000000}"/>
    <cellStyle name="Normal 4 3" xfId="98" xr:uid="{00000000-0005-0000-0000-000060000000}"/>
    <cellStyle name="Normal 4 3 2" xfId="99" xr:uid="{00000000-0005-0000-0000-000061000000}"/>
    <cellStyle name="Normal 4 3 2 2" xfId="100" xr:uid="{00000000-0005-0000-0000-000062000000}"/>
    <cellStyle name="Normal 4 3 3" xfId="101" xr:uid="{00000000-0005-0000-0000-000063000000}"/>
    <cellStyle name="Normal 4 4" xfId="102" xr:uid="{00000000-0005-0000-0000-000064000000}"/>
    <cellStyle name="Normal 4 4 2" xfId="103" xr:uid="{00000000-0005-0000-0000-000065000000}"/>
    <cellStyle name="Normal 4 5" xfId="104" xr:uid="{00000000-0005-0000-0000-000066000000}"/>
    <cellStyle name="Normal 4 6" xfId="105" xr:uid="{00000000-0005-0000-0000-000067000000}"/>
    <cellStyle name="Normal 4 7" xfId="106" xr:uid="{00000000-0005-0000-0000-000068000000}"/>
    <cellStyle name="Normal 5" xfId="107" xr:uid="{00000000-0005-0000-0000-000069000000}"/>
    <cellStyle name="Normal 5 2" xfId="108" xr:uid="{00000000-0005-0000-0000-00006A000000}"/>
    <cellStyle name="Normal 5 3" xfId="109" xr:uid="{00000000-0005-0000-0000-00006B000000}"/>
    <cellStyle name="Normal 6" xfId="110" xr:uid="{00000000-0005-0000-0000-00006C000000}"/>
    <cellStyle name="Normal 6 2" xfId="111" xr:uid="{00000000-0005-0000-0000-00006D000000}"/>
    <cellStyle name="Normal 7" xfId="112" xr:uid="{00000000-0005-0000-0000-00006E000000}"/>
    <cellStyle name="Normal 7 2" xfId="113" xr:uid="{00000000-0005-0000-0000-00006F000000}"/>
    <cellStyle name="Normal 8" xfId="114" xr:uid="{00000000-0005-0000-0000-000070000000}"/>
    <cellStyle name="Normal 9" xfId="115" xr:uid="{00000000-0005-0000-0000-000071000000}"/>
    <cellStyle name="Note 2" xfId="116" xr:uid="{00000000-0005-0000-0000-000072000000}"/>
    <cellStyle name="Note 2 2" xfId="117" xr:uid="{00000000-0005-0000-0000-000073000000}"/>
    <cellStyle name="Output 2" xfId="118" xr:uid="{00000000-0005-0000-0000-000074000000}"/>
    <cellStyle name="Parent row" xfId="119" xr:uid="{00000000-0005-0000-0000-000075000000}"/>
    <cellStyle name="Parent row 2" xfId="120" xr:uid="{00000000-0005-0000-0000-000076000000}"/>
    <cellStyle name="Percent 2" xfId="121" xr:uid="{00000000-0005-0000-0000-000077000000}"/>
    <cellStyle name="Percent 2 2" xfId="122" xr:uid="{00000000-0005-0000-0000-000078000000}"/>
    <cellStyle name="Percent 3" xfId="123" xr:uid="{00000000-0005-0000-0000-000079000000}"/>
    <cellStyle name="Percent 3 2" xfId="124" xr:uid="{00000000-0005-0000-0000-00007A000000}"/>
    <cellStyle name="Percent 4" xfId="125" xr:uid="{00000000-0005-0000-0000-00007B000000}"/>
    <cellStyle name="Reference" xfId="126" xr:uid="{00000000-0005-0000-0000-00007C000000}"/>
    <cellStyle name="Row heading" xfId="127" xr:uid="{00000000-0005-0000-0000-00007D000000}"/>
    <cellStyle name="Source Hed" xfId="128" xr:uid="{00000000-0005-0000-0000-00007E000000}"/>
    <cellStyle name="Source Letter" xfId="129" xr:uid="{00000000-0005-0000-0000-00007F000000}"/>
    <cellStyle name="Source Superscript" xfId="130" xr:uid="{00000000-0005-0000-0000-000080000000}"/>
    <cellStyle name="Source Superscript 2" xfId="131" xr:uid="{00000000-0005-0000-0000-000081000000}"/>
    <cellStyle name="Source Text" xfId="132" xr:uid="{00000000-0005-0000-0000-000082000000}"/>
    <cellStyle name="Source Text 2" xfId="133" xr:uid="{00000000-0005-0000-0000-000083000000}"/>
    <cellStyle name="State" xfId="134" xr:uid="{00000000-0005-0000-0000-000084000000}"/>
    <cellStyle name="Superscript" xfId="135" xr:uid="{00000000-0005-0000-0000-000085000000}"/>
    <cellStyle name="Table Data" xfId="136" xr:uid="{00000000-0005-0000-0000-000086000000}"/>
    <cellStyle name="Table Head Top" xfId="137" xr:uid="{00000000-0005-0000-0000-000087000000}"/>
    <cellStyle name="Table Hed Side" xfId="138" xr:uid="{00000000-0005-0000-0000-000088000000}"/>
    <cellStyle name="Table title" xfId="139" xr:uid="{00000000-0005-0000-0000-000089000000}"/>
    <cellStyle name="Table title 2" xfId="140" xr:uid="{00000000-0005-0000-0000-00008A000000}"/>
    <cellStyle name="Title 2" xfId="141" xr:uid="{00000000-0005-0000-0000-00008B000000}"/>
    <cellStyle name="Title Text" xfId="142" xr:uid="{00000000-0005-0000-0000-00008C000000}"/>
    <cellStyle name="Title Text 1" xfId="143" xr:uid="{00000000-0005-0000-0000-00008D000000}"/>
    <cellStyle name="Title Text 2" xfId="144" xr:uid="{00000000-0005-0000-0000-00008E000000}"/>
    <cellStyle name="Title-1" xfId="145" xr:uid="{00000000-0005-0000-0000-00008F000000}"/>
    <cellStyle name="Title-2" xfId="146" xr:uid="{00000000-0005-0000-0000-000090000000}"/>
    <cellStyle name="Title-3" xfId="147" xr:uid="{00000000-0005-0000-0000-000091000000}"/>
    <cellStyle name="Total 2" xfId="148" xr:uid="{00000000-0005-0000-0000-000092000000}"/>
    <cellStyle name="Warning Text 2" xfId="149" xr:uid="{00000000-0005-0000-0000-000093000000}"/>
    <cellStyle name="Wrap" xfId="150" xr:uid="{00000000-0005-0000-0000-000094000000}"/>
    <cellStyle name="Wrap Bold" xfId="151" xr:uid="{00000000-0005-0000-0000-000095000000}"/>
    <cellStyle name="Wrap Title" xfId="152" xr:uid="{00000000-0005-0000-0000-000096000000}"/>
    <cellStyle name="Wrap_NTS99-~11" xfId="153" xr:uid="{00000000-0005-0000-0000-00009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engpin.ge\OneDrive%20-%20World%20Resources%20Institute\EPS\MODEL\eps-1.4.3-us-v2\InputData\trans\AVLo\Avg%20Vehicle%20Loading_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BTS NTS Modal Profile Data"/>
      <sheetName val="NRBS 40"/>
      <sheetName val="AVLo-passengers"/>
      <sheetName val="AVLo-freight"/>
    </sheetNames>
    <sheetDataSet>
      <sheetData sheetId="0"/>
      <sheetData sheetId="1"/>
      <sheetData sheetId="2">
        <row r="5">
          <cell r="G5">
            <v>2.7</v>
          </cell>
        </row>
        <row r="7">
          <cell r="G7">
            <v>3.8</v>
          </cell>
        </row>
        <row r="8">
          <cell r="G8">
            <v>2.2999999999999998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workbookViewId="0">
      <selection activeCell="F4" sqref="F4"/>
    </sheetView>
  </sheetViews>
  <sheetFormatPr defaultRowHeight="15"/>
  <cols>
    <col min="1" max="1" width="11.5703125" customWidth="1"/>
    <col min="2" max="2" width="85.140625" customWidth="1"/>
  </cols>
  <sheetData>
    <row r="1" spans="1:3">
      <c r="A1" s="1" t="s">
        <v>0</v>
      </c>
    </row>
    <row r="2" spans="1:3">
      <c r="C2" s="19"/>
    </row>
    <row r="3" spans="1:3">
      <c r="A3" s="1" t="s">
        <v>1</v>
      </c>
      <c r="B3" s="4" t="s">
        <v>2</v>
      </c>
    </row>
    <row r="4" spans="1:3">
      <c r="B4" t="s">
        <v>3</v>
      </c>
    </row>
    <row r="5" spans="1:3">
      <c r="B5" s="2">
        <v>2009</v>
      </c>
    </row>
    <row r="6" spans="1:3">
      <c r="B6" t="s">
        <v>4</v>
      </c>
    </row>
    <row r="7" spans="1:3">
      <c r="B7" s="3" t="s">
        <v>5</v>
      </c>
    </row>
    <row r="8" spans="1:3">
      <c r="B8" t="s">
        <v>6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12</v>
      </c>
    </row>
    <row r="18" spans="2:2">
      <c r="B18" t="s">
        <v>13</v>
      </c>
    </row>
    <row r="19" spans="2:2">
      <c r="B19" s="2">
        <v>2016</v>
      </c>
    </row>
    <row r="20" spans="2:2">
      <c r="B20" t="s">
        <v>14</v>
      </c>
    </row>
    <row r="21" spans="2:2">
      <c r="B21" t="s">
        <v>15</v>
      </c>
    </row>
    <row r="22" spans="2:2">
      <c r="B22" t="s">
        <v>16</v>
      </c>
    </row>
    <row r="23" spans="2:2">
      <c r="B23" s="14" t="s">
        <v>17</v>
      </c>
    </row>
    <row r="24" spans="2:2">
      <c r="B24" s="14" t="s">
        <v>18</v>
      </c>
    </row>
    <row r="25" spans="2:2">
      <c r="B25" s="14" t="s">
        <v>19</v>
      </c>
    </row>
    <row r="26" spans="2:2">
      <c r="B26" s="14" t="s">
        <v>20</v>
      </c>
    </row>
    <row r="27" spans="2:2">
      <c r="B27" s="14" t="s">
        <v>21</v>
      </c>
    </row>
    <row r="28" spans="2:2">
      <c r="B28" s="14" t="s">
        <v>22</v>
      </c>
    </row>
    <row r="29" spans="2:2">
      <c r="B29" s="14"/>
    </row>
    <row r="30" spans="2:2">
      <c r="B30" s="18" t="s">
        <v>23</v>
      </c>
    </row>
    <row r="31" spans="2:2">
      <c r="B31" t="s">
        <v>24</v>
      </c>
    </row>
    <row r="32" spans="2:2">
      <c r="B32" s="2">
        <v>2013</v>
      </c>
    </row>
    <row r="33" spans="1:2">
      <c r="B33" t="s">
        <v>25</v>
      </c>
    </row>
    <row r="34" spans="1:2">
      <c r="B34" t="s">
        <v>26</v>
      </c>
    </row>
    <row r="35" spans="1:2">
      <c r="B35" t="s">
        <v>27</v>
      </c>
    </row>
    <row r="37" spans="1:2">
      <c r="A37" s="1" t="s">
        <v>28</v>
      </c>
    </row>
    <row r="38" spans="1:2">
      <c r="A38" t="s">
        <v>29</v>
      </c>
    </row>
    <row r="39" spans="1:2">
      <c r="A39" t="s">
        <v>30</v>
      </c>
    </row>
    <row r="41" spans="1:2">
      <c r="A41" t="s">
        <v>31</v>
      </c>
    </row>
    <row r="42" spans="1:2">
      <c r="A42" t="s">
        <v>32</v>
      </c>
    </row>
    <row r="44" spans="1:2">
      <c r="A44" t="s">
        <v>33</v>
      </c>
    </row>
    <row r="45" spans="1:2">
      <c r="A45" t="s">
        <v>34</v>
      </c>
    </row>
    <row r="46" spans="1:2">
      <c r="A46" t="s">
        <v>35</v>
      </c>
    </row>
    <row r="47" spans="1:2">
      <c r="A47" t="s">
        <v>36</v>
      </c>
    </row>
    <row r="49" spans="1:1">
      <c r="A49" t="s">
        <v>37</v>
      </c>
    </row>
    <row r="50" spans="1:1">
      <c r="A50" t="s">
        <v>38</v>
      </c>
    </row>
    <row r="51" spans="1:1">
      <c r="A51" t="s">
        <v>39</v>
      </c>
    </row>
    <row r="52" spans="1:1">
      <c r="A52" t="s">
        <v>40</v>
      </c>
    </row>
    <row r="54" spans="1:1">
      <c r="A54" t="s">
        <v>41</v>
      </c>
    </row>
    <row r="55" spans="1:1">
      <c r="A55" t="s">
        <v>42</v>
      </c>
    </row>
  </sheetData>
  <phoneticPr fontId="41" type="noConversion"/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8"/>
  <sheetViews>
    <sheetView topLeftCell="A4" workbookViewId="0">
      <selection activeCell="B14" sqref="B14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43</v>
      </c>
      <c r="B1" s="4">
        <v>2006</v>
      </c>
    </row>
    <row r="2" spans="1:3">
      <c r="A2" t="s">
        <v>44</v>
      </c>
      <c r="B2">
        <v>8218378</v>
      </c>
    </row>
    <row r="3" spans="1:3">
      <c r="A3" t="s">
        <v>45</v>
      </c>
      <c r="B3">
        <v>810106273</v>
      </c>
    </row>
    <row r="4" spans="1:3">
      <c r="A4" t="s">
        <v>46</v>
      </c>
      <c r="B4">
        <v>39719513</v>
      </c>
    </row>
    <row r="5" spans="1:3">
      <c r="A5" t="s">
        <v>47</v>
      </c>
      <c r="B5">
        <v>7880</v>
      </c>
    </row>
    <row r="6" spans="1:3">
      <c r="A6" t="s">
        <v>48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51</v>
      </c>
      <c r="B8" s="9">
        <f>B3/(B2*(1-B7))</f>
        <v>111.39416306433705</v>
      </c>
    </row>
    <row r="9" spans="1:3">
      <c r="A9" t="s">
        <v>52</v>
      </c>
      <c r="B9" s="9">
        <f>B4/(B2*B7)</f>
        <v>41.989116133258747</v>
      </c>
    </row>
    <row r="11" spans="1:3">
      <c r="A11" s="4" t="s">
        <v>53</v>
      </c>
      <c r="B11" s="4">
        <v>2014</v>
      </c>
    </row>
    <row r="12" spans="1:3">
      <c r="A12" t="s">
        <v>54</v>
      </c>
      <c r="B12">
        <v>15999</v>
      </c>
    </row>
    <row r="13" spans="1:3">
      <c r="A13" t="s">
        <v>55</v>
      </c>
      <c r="B13">
        <v>339117</v>
      </c>
    </row>
    <row r="14" spans="1:3">
      <c r="A14" t="s">
        <v>56</v>
      </c>
      <c r="B14" s="9">
        <f>B13/B12</f>
        <v>21.196137258578663</v>
      </c>
    </row>
    <row r="16" spans="1:3">
      <c r="A16" s="4" t="s">
        <v>57</v>
      </c>
      <c r="B16" s="4">
        <v>2009</v>
      </c>
    </row>
    <row r="17" spans="1:3">
      <c r="A17" t="s">
        <v>58</v>
      </c>
      <c r="B17">
        <v>436235</v>
      </c>
    </row>
    <row r="18" spans="1:3">
      <c r="A18" t="s">
        <v>59</v>
      </c>
      <c r="B18">
        <v>1532214</v>
      </c>
    </row>
    <row r="19" spans="1:3">
      <c r="A19" t="s">
        <v>60</v>
      </c>
      <c r="B19" s="6">
        <f>B18*10^3/B17</f>
        <v>3512.35916421195</v>
      </c>
      <c r="C19" t="s">
        <v>61</v>
      </c>
    </row>
    <row r="21" spans="1:3">
      <c r="A21" s="4" t="s">
        <v>62</v>
      </c>
      <c r="B21" s="4"/>
    </row>
    <row r="22" spans="1:3">
      <c r="A22" s="12" t="s">
        <v>63</v>
      </c>
      <c r="B22" s="12">
        <v>2009</v>
      </c>
    </row>
    <row r="23" spans="1:3">
      <c r="A23" t="s">
        <v>64</v>
      </c>
      <c r="B23">
        <v>38</v>
      </c>
    </row>
    <row r="24" spans="1:3">
      <c r="A24" t="s">
        <v>65</v>
      </c>
      <c r="B24">
        <v>5914</v>
      </c>
    </row>
    <row r="25" spans="1:3">
      <c r="A25" t="s">
        <v>66</v>
      </c>
      <c r="B25" s="6">
        <f>B24/B23</f>
        <v>155.63157894736841</v>
      </c>
    </row>
    <row r="26" spans="1:3">
      <c r="A26" s="12" t="s">
        <v>67</v>
      </c>
      <c r="B26" s="12">
        <v>2009</v>
      </c>
    </row>
    <row r="27" spans="1:3">
      <c r="A27" t="s">
        <v>68</v>
      </c>
      <c r="B27" s="6">
        <v>16805</v>
      </c>
    </row>
    <row r="28" spans="1:3">
      <c r="A28" t="s">
        <v>69</v>
      </c>
      <c r="B28" s="6">
        <v>2196</v>
      </c>
    </row>
    <row r="29" spans="1:3">
      <c r="A29" t="s">
        <v>70</v>
      </c>
      <c r="B29" s="6">
        <v>11129</v>
      </c>
    </row>
    <row r="30" spans="1:3">
      <c r="A30" t="s">
        <v>71</v>
      </c>
      <c r="B30" s="6">
        <v>685</v>
      </c>
    </row>
    <row r="31" spans="1:3">
      <c r="A31" t="s">
        <v>72</v>
      </c>
      <c r="B31" s="6">
        <v>90</v>
      </c>
    </row>
    <row r="32" spans="1:3">
      <c r="A32" t="s">
        <v>73</v>
      </c>
      <c r="B32" s="6">
        <v>337</v>
      </c>
    </row>
    <row r="33" spans="1:3">
      <c r="A33" t="s">
        <v>74</v>
      </c>
      <c r="B33" s="6">
        <f>B27/B30</f>
        <v>24.532846715328468</v>
      </c>
    </row>
    <row r="34" spans="1:3">
      <c r="A34" t="s">
        <v>75</v>
      </c>
      <c r="B34" s="6">
        <f t="shared" ref="B34:B35" si="0">B28/B31</f>
        <v>24.4</v>
      </c>
    </row>
    <row r="35" spans="1:3">
      <c r="A35" t="s">
        <v>76</v>
      </c>
      <c r="B35" s="6">
        <f t="shared" si="0"/>
        <v>33.023738872403563</v>
      </c>
    </row>
    <row r="36" spans="1:3">
      <c r="A36" s="10" t="s">
        <v>77</v>
      </c>
      <c r="B36" s="6">
        <f>(B25*B24+B33*B27+B34*B28+B35*B29)/SUM(B24,B27:B29)</f>
        <v>48.656731685074099</v>
      </c>
    </row>
    <row r="38" spans="1:3">
      <c r="A38" s="4" t="s">
        <v>78</v>
      </c>
      <c r="B38" s="4">
        <v>2005</v>
      </c>
    </row>
    <row r="39" spans="1:3">
      <c r="A39" t="s">
        <v>79</v>
      </c>
      <c r="B39" s="15">
        <v>2967</v>
      </c>
    </row>
    <row r="40" spans="1:3">
      <c r="A40" t="s">
        <v>80</v>
      </c>
      <c r="B40" s="15">
        <v>100</v>
      </c>
    </row>
    <row r="41" spans="1:3">
      <c r="A41" t="s">
        <v>81</v>
      </c>
      <c r="B41" s="15">
        <v>27876</v>
      </c>
      <c r="C41" t="s">
        <v>82</v>
      </c>
    </row>
    <row r="42" spans="1:3">
      <c r="A42" t="s">
        <v>83</v>
      </c>
      <c r="B42" s="15">
        <v>4151</v>
      </c>
      <c r="C42" t="s">
        <v>84</v>
      </c>
    </row>
    <row r="43" spans="1:3">
      <c r="B43" s="15"/>
      <c r="C43" t="s">
        <v>85</v>
      </c>
    </row>
    <row r="44" spans="1:3">
      <c r="A44" t="s">
        <v>86</v>
      </c>
      <c r="B44" s="15">
        <v>6614973</v>
      </c>
    </row>
    <row r="45" spans="1:3">
      <c r="A45" t="s">
        <v>87</v>
      </c>
      <c r="B45" s="15">
        <v>5727512</v>
      </c>
    </row>
    <row r="46" spans="1:3">
      <c r="A46" t="s">
        <v>88</v>
      </c>
      <c r="B46" s="15">
        <v>44777151</v>
      </c>
    </row>
    <row r="47" spans="1:3">
      <c r="A47" t="s">
        <v>89</v>
      </c>
      <c r="B47" s="15">
        <v>12172542</v>
      </c>
    </row>
    <row r="48" spans="1:3">
      <c r="B48" s="15"/>
    </row>
    <row r="49" spans="1:3">
      <c r="A49" t="s">
        <v>90</v>
      </c>
      <c r="B49" s="15">
        <f>B44/B39</f>
        <v>2229.5156723963601</v>
      </c>
    </row>
    <row r="50" spans="1:3">
      <c r="A50" t="s">
        <v>91</v>
      </c>
      <c r="B50" s="15">
        <f>B45/B40</f>
        <v>57275.12</v>
      </c>
    </row>
    <row r="51" spans="1:3">
      <c r="A51" t="s">
        <v>92</v>
      </c>
      <c r="B51" s="15">
        <f t="shared" ref="B51:B52" si="1">B46/B41</f>
        <v>1606.2975678002583</v>
      </c>
    </row>
    <row r="52" spans="1:3">
      <c r="A52" t="s">
        <v>93</v>
      </c>
      <c r="B52" s="15">
        <f t="shared" si="1"/>
        <v>2932.4360395085523</v>
      </c>
    </row>
    <row r="53" spans="1:3">
      <c r="B53" s="15"/>
    </row>
    <row r="54" spans="1:3">
      <c r="A54" t="s">
        <v>94</v>
      </c>
      <c r="B54" s="15">
        <f>SUMPRODUCT(B39:B42,B49:B52)/SUM(B39:B42)</f>
        <v>1974.4736422180429</v>
      </c>
    </row>
    <row r="55" spans="1:3">
      <c r="B55" s="6"/>
    </row>
    <row r="56" spans="1:3">
      <c r="A56" s="4" t="s">
        <v>95</v>
      </c>
      <c r="B56" s="13">
        <v>2007</v>
      </c>
    </row>
    <row r="57" spans="1:3">
      <c r="A57" t="s">
        <v>96</v>
      </c>
      <c r="B57">
        <v>13611</v>
      </c>
    </row>
    <row r="58" spans="1:3">
      <c r="A58" s="11" t="s">
        <v>97</v>
      </c>
      <c r="B58" s="11">
        <v>17287</v>
      </c>
    </row>
    <row r="59" spans="1:3">
      <c r="A59" s="10" t="s">
        <v>98</v>
      </c>
      <c r="B59" s="7">
        <f>B58/B57</f>
        <v>1.2700756740871355</v>
      </c>
    </row>
    <row r="60" spans="1:3">
      <c r="A60" s="10"/>
    </row>
    <row r="61" spans="1:3">
      <c r="A61" s="4" t="s">
        <v>99</v>
      </c>
      <c r="B61" s="4">
        <v>2007</v>
      </c>
    </row>
    <row r="62" spans="1:3">
      <c r="A62" t="s">
        <v>100</v>
      </c>
      <c r="B62" s="11">
        <v>1670994</v>
      </c>
    </row>
    <row r="63" spans="1:3">
      <c r="A63" t="s">
        <v>101</v>
      </c>
      <c r="B63" s="6">
        <v>2640170</v>
      </c>
    </row>
    <row r="64" spans="1:3">
      <c r="A64" t="s">
        <v>102</v>
      </c>
      <c r="B64" s="7">
        <f>B63/B62</f>
        <v>1.579999688807979</v>
      </c>
      <c r="C64" s="11" t="s">
        <v>103</v>
      </c>
    </row>
    <row r="65" spans="2:2">
      <c r="B65" s="6"/>
    </row>
    <row r="66" spans="2:2">
      <c r="B66" s="6"/>
    </row>
    <row r="68" spans="2:2">
      <c r="B68" s="9"/>
    </row>
  </sheetData>
  <phoneticPr fontId="41" type="noConversion"/>
  <pageMargins left="0.7" right="0.7" top="0.75" bottom="0.75" header="0.3" footer="0.3"/>
  <pageSetup orientation="portrait" r:id="rId1"/>
  <ignoredErrors>
    <ignoredError sqref="B3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G7" sqref="G7"/>
    </sheetView>
  </sheetViews>
  <sheetFormatPr defaultRowHeight="15"/>
  <cols>
    <col min="1" max="1" width="26.85546875" customWidth="1"/>
    <col min="2" max="2" width="16.7109375" customWidth="1"/>
    <col min="3" max="3" width="12.5703125" customWidth="1"/>
    <col min="4" max="4" width="14.140625" customWidth="1"/>
    <col min="5" max="5" width="16.7109375" customWidth="1"/>
    <col min="6" max="6" width="16.28515625" customWidth="1"/>
    <col min="7" max="7" width="15.85546875" customWidth="1"/>
  </cols>
  <sheetData>
    <row r="1" spans="1:7">
      <c r="A1" s="1" t="s">
        <v>104</v>
      </c>
    </row>
    <row r="2" spans="1:7">
      <c r="A2" s="1"/>
    </row>
    <row r="3" spans="1:7" ht="45">
      <c r="A3" s="16" t="s">
        <v>105</v>
      </c>
      <c r="B3" s="16" t="s">
        <v>106</v>
      </c>
      <c r="C3" s="16" t="s">
        <v>107</v>
      </c>
      <c r="D3" s="16" t="s">
        <v>108</v>
      </c>
      <c r="E3" s="16" t="s">
        <v>109</v>
      </c>
      <c r="F3" s="16" t="s">
        <v>110</v>
      </c>
      <c r="G3" s="16" t="s">
        <v>111</v>
      </c>
    </row>
    <row r="4" spans="1:7">
      <c r="A4" t="s">
        <v>112</v>
      </c>
      <c r="B4" s="17">
        <v>21611</v>
      </c>
      <c r="C4" s="17">
        <v>244203</v>
      </c>
      <c r="D4" s="17">
        <v>3584</v>
      </c>
      <c r="E4">
        <v>11.3</v>
      </c>
      <c r="F4">
        <v>5.7</v>
      </c>
      <c r="G4">
        <v>2.4</v>
      </c>
    </row>
    <row r="5" spans="1:7">
      <c r="A5" t="s">
        <v>113</v>
      </c>
      <c r="B5" s="17">
        <v>10147</v>
      </c>
      <c r="C5" s="17">
        <v>121865</v>
      </c>
      <c r="D5" s="17">
        <v>2035</v>
      </c>
      <c r="E5">
        <v>12</v>
      </c>
      <c r="F5">
        <v>6</v>
      </c>
      <c r="G5">
        <v>2.7</v>
      </c>
    </row>
    <row r="6" spans="1:7">
      <c r="A6" t="s">
        <v>114</v>
      </c>
      <c r="B6">
        <v>735</v>
      </c>
      <c r="C6" s="17">
        <v>8137</v>
      </c>
      <c r="D6">
        <v>154</v>
      </c>
      <c r="E6">
        <v>11.1</v>
      </c>
      <c r="F6">
        <v>7.8</v>
      </c>
      <c r="G6">
        <v>2.4</v>
      </c>
    </row>
    <row r="7" spans="1:7">
      <c r="A7" t="s">
        <v>115</v>
      </c>
      <c r="B7">
        <v>854</v>
      </c>
      <c r="C7" s="17">
        <v>12694</v>
      </c>
      <c r="D7">
        <v>220</v>
      </c>
      <c r="E7">
        <v>14.9</v>
      </c>
      <c r="F7">
        <v>4.0999999999999996</v>
      </c>
      <c r="G7">
        <v>3.8</v>
      </c>
    </row>
    <row r="8" spans="1:7">
      <c r="A8" t="s">
        <v>116</v>
      </c>
      <c r="B8" s="17">
        <v>1704</v>
      </c>
      <c r="C8" s="17">
        <v>18728</v>
      </c>
      <c r="D8">
        <v>212</v>
      </c>
      <c r="E8">
        <v>11</v>
      </c>
      <c r="F8">
        <v>4.7</v>
      </c>
      <c r="G8">
        <v>2.2999999999999998</v>
      </c>
    </row>
    <row r="9" spans="1:7">
      <c r="A9" t="s">
        <v>117</v>
      </c>
      <c r="B9" s="17">
        <v>2508</v>
      </c>
      <c r="C9" s="17">
        <v>21580</v>
      </c>
      <c r="D9">
        <v>362</v>
      </c>
      <c r="E9">
        <v>8.6</v>
      </c>
      <c r="F9">
        <v>6.3</v>
      </c>
      <c r="G9">
        <v>2.2999999999999998</v>
      </c>
    </row>
    <row r="10" spans="1:7">
      <c r="A10" t="s">
        <v>118</v>
      </c>
      <c r="B10" s="17">
        <v>3916</v>
      </c>
      <c r="C10" s="17">
        <v>43741</v>
      </c>
      <c r="D10">
        <v>280</v>
      </c>
      <c r="E10">
        <v>11.2</v>
      </c>
      <c r="F10">
        <v>4.5999999999999996</v>
      </c>
      <c r="G10">
        <v>1.3</v>
      </c>
    </row>
    <row r="11" spans="1:7">
      <c r="A11" t="s">
        <v>119</v>
      </c>
      <c r="B11" s="17">
        <v>1747</v>
      </c>
      <c r="C11" s="17">
        <v>17458</v>
      </c>
      <c r="D11">
        <v>322</v>
      </c>
      <c r="E11">
        <v>10</v>
      </c>
      <c r="F11">
        <v>6.8</v>
      </c>
      <c r="G11">
        <v>2.4</v>
      </c>
    </row>
  </sheetData>
  <phoneticPr fontId="41" type="noConversion"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L7"/>
  <sheetViews>
    <sheetView workbookViewId="0">
      <selection activeCell="B6" sqref="B6"/>
    </sheetView>
  </sheetViews>
  <sheetFormatPr defaultRowHeight="15"/>
  <cols>
    <col min="1" max="1" width="13.140625" customWidth="1"/>
    <col min="2" max="2" width="10.7109375" customWidth="1"/>
    <col min="3" max="3" width="8.7109375" customWidth="1"/>
    <col min="4" max="36" width="9.28515625" bestFit="1" customWidth="1"/>
  </cols>
  <sheetData>
    <row r="1" spans="1:38">
      <c r="A1" s="20"/>
      <c r="B1" s="20">
        <v>2016</v>
      </c>
      <c r="C1" s="20">
        <v>2017</v>
      </c>
      <c r="D1" s="20">
        <v>2018</v>
      </c>
      <c r="E1" s="20">
        <v>2019</v>
      </c>
      <c r="F1" s="20">
        <v>2020</v>
      </c>
      <c r="G1" s="20">
        <v>2021</v>
      </c>
      <c r="H1" s="20">
        <v>2022</v>
      </c>
      <c r="I1" s="20">
        <v>2023</v>
      </c>
      <c r="J1" s="20">
        <v>2024</v>
      </c>
      <c r="K1" s="20">
        <v>2025</v>
      </c>
      <c r="L1" s="20">
        <v>2026</v>
      </c>
      <c r="M1" s="20">
        <v>2027</v>
      </c>
      <c r="N1" s="20">
        <v>2028</v>
      </c>
      <c r="O1" s="20">
        <v>2029</v>
      </c>
      <c r="P1" s="20">
        <v>2030</v>
      </c>
      <c r="Q1" s="20">
        <v>2031</v>
      </c>
      <c r="R1" s="20">
        <v>2032</v>
      </c>
      <c r="S1" s="20">
        <v>2033</v>
      </c>
      <c r="T1" s="20">
        <v>2034</v>
      </c>
      <c r="U1" s="20">
        <v>2035</v>
      </c>
      <c r="V1" s="20">
        <v>2036</v>
      </c>
      <c r="W1" s="20">
        <v>2037</v>
      </c>
      <c r="X1" s="20">
        <v>2038</v>
      </c>
      <c r="Y1" s="20">
        <v>2039</v>
      </c>
      <c r="Z1" s="20">
        <v>2040</v>
      </c>
      <c r="AA1" s="20">
        <v>2041</v>
      </c>
      <c r="AB1" s="20">
        <v>2042</v>
      </c>
      <c r="AC1" s="20">
        <v>2043</v>
      </c>
      <c r="AD1" s="20">
        <v>2044</v>
      </c>
      <c r="AE1" s="20">
        <v>2045</v>
      </c>
      <c r="AF1" s="20">
        <v>2046</v>
      </c>
      <c r="AG1" s="20">
        <v>2047</v>
      </c>
      <c r="AH1" s="20">
        <v>2048</v>
      </c>
      <c r="AI1" s="20">
        <v>2049</v>
      </c>
      <c r="AJ1" s="20">
        <v>2050</v>
      </c>
      <c r="AK1" s="5"/>
      <c r="AL1" s="1"/>
    </row>
    <row r="2" spans="1:38">
      <c r="A2" s="20" t="s">
        <v>120</v>
      </c>
      <c r="B2" s="21">
        <f>C2</f>
        <v>1.33</v>
      </c>
      <c r="C2" s="21">
        <v>1.33</v>
      </c>
      <c r="D2" s="21">
        <v>1.33</v>
      </c>
      <c r="E2" s="21">
        <v>1.33</v>
      </c>
      <c r="F2" s="21">
        <v>1.33</v>
      </c>
      <c r="G2" s="21">
        <v>1.33</v>
      </c>
      <c r="H2" s="21">
        <v>1.33</v>
      </c>
      <c r="I2" s="21">
        <v>1.33</v>
      </c>
      <c r="J2" s="21">
        <v>1.33</v>
      </c>
      <c r="K2" s="21">
        <v>1.33</v>
      </c>
      <c r="L2" s="21">
        <v>1.33</v>
      </c>
      <c r="M2" s="21">
        <v>1.33</v>
      </c>
      <c r="N2" s="21">
        <v>1.33</v>
      </c>
      <c r="O2" s="21">
        <v>1.33</v>
      </c>
      <c r="P2" s="21">
        <v>1.33</v>
      </c>
      <c r="Q2" s="21">
        <v>1.33</v>
      </c>
      <c r="R2" s="21">
        <v>1.33</v>
      </c>
      <c r="S2" s="21">
        <v>1.33</v>
      </c>
      <c r="T2" s="21">
        <v>1.33</v>
      </c>
      <c r="U2" s="21">
        <v>1.33</v>
      </c>
      <c r="V2" s="21">
        <v>1.33</v>
      </c>
      <c r="W2" s="21">
        <v>1.33</v>
      </c>
      <c r="X2" s="21">
        <v>1.33</v>
      </c>
      <c r="Y2" s="21">
        <v>1.33</v>
      </c>
      <c r="Z2" s="21">
        <v>1.33</v>
      </c>
      <c r="AA2" s="21">
        <v>1.33</v>
      </c>
      <c r="AB2" s="21">
        <v>1.33</v>
      </c>
      <c r="AC2" s="21">
        <v>1.33</v>
      </c>
      <c r="AD2" s="21">
        <v>1.33</v>
      </c>
      <c r="AE2" s="21">
        <v>1.33</v>
      </c>
      <c r="AF2" s="21">
        <v>1.33</v>
      </c>
      <c r="AG2" s="21">
        <v>1.33</v>
      </c>
      <c r="AH2" s="21">
        <v>1.33</v>
      </c>
      <c r="AI2" s="21">
        <v>1.33</v>
      </c>
      <c r="AJ2" s="21">
        <v>1.33</v>
      </c>
      <c r="AK2" s="7"/>
      <c r="AL2" s="7"/>
    </row>
    <row r="3" spans="1:38">
      <c r="A3" s="20" t="s">
        <v>121</v>
      </c>
      <c r="B3" s="21">
        <f t="shared" ref="B3:B7" si="0">C3</f>
        <v>21.2</v>
      </c>
      <c r="C3" s="21">
        <v>21.2</v>
      </c>
      <c r="D3" s="21">
        <v>21.2</v>
      </c>
      <c r="E3" s="21">
        <v>21.2</v>
      </c>
      <c r="F3" s="21">
        <v>21.2</v>
      </c>
      <c r="G3" s="21">
        <v>21.2</v>
      </c>
      <c r="H3" s="21">
        <v>21.2</v>
      </c>
      <c r="I3" s="21">
        <v>21.2</v>
      </c>
      <c r="J3" s="21">
        <v>21.2</v>
      </c>
      <c r="K3" s="21">
        <v>21.2</v>
      </c>
      <c r="L3" s="21">
        <v>21.2</v>
      </c>
      <c r="M3" s="21">
        <v>21.2</v>
      </c>
      <c r="N3" s="21">
        <v>21.2</v>
      </c>
      <c r="O3" s="21">
        <v>21.2</v>
      </c>
      <c r="P3" s="21">
        <v>21.2</v>
      </c>
      <c r="Q3" s="21">
        <v>21.2</v>
      </c>
      <c r="R3" s="21">
        <v>21.2</v>
      </c>
      <c r="S3" s="21">
        <v>21.2</v>
      </c>
      <c r="T3" s="21">
        <v>21.2</v>
      </c>
      <c r="U3" s="21">
        <v>21.2</v>
      </c>
      <c r="V3" s="21">
        <v>21.2</v>
      </c>
      <c r="W3" s="21">
        <v>21.2</v>
      </c>
      <c r="X3" s="21">
        <v>21.2</v>
      </c>
      <c r="Y3" s="21">
        <v>21.2</v>
      </c>
      <c r="Z3" s="21">
        <v>21.2</v>
      </c>
      <c r="AA3" s="21">
        <v>21.2</v>
      </c>
      <c r="AB3" s="21">
        <v>21.2</v>
      </c>
      <c r="AC3" s="21">
        <v>21.2</v>
      </c>
      <c r="AD3" s="21">
        <v>21.2</v>
      </c>
      <c r="AE3" s="21">
        <v>21.2</v>
      </c>
      <c r="AF3" s="21">
        <v>21.2</v>
      </c>
      <c r="AG3" s="21">
        <v>21.2</v>
      </c>
      <c r="AH3" s="21">
        <v>21.2</v>
      </c>
      <c r="AI3" s="21">
        <v>21.2</v>
      </c>
      <c r="AJ3" s="21">
        <v>21.2</v>
      </c>
      <c r="AK3" s="7"/>
      <c r="AL3" s="7"/>
    </row>
    <row r="4" spans="1:38">
      <c r="A4" s="20" t="s">
        <v>122</v>
      </c>
      <c r="B4" s="21">
        <f t="shared" si="0"/>
        <v>84</v>
      </c>
      <c r="C4" s="21">
        <v>84</v>
      </c>
      <c r="D4" s="21">
        <v>84</v>
      </c>
      <c r="E4" s="21">
        <v>84</v>
      </c>
      <c r="F4" s="21">
        <v>84</v>
      </c>
      <c r="G4" s="21">
        <v>84</v>
      </c>
      <c r="H4" s="21">
        <v>84</v>
      </c>
      <c r="I4" s="21">
        <v>84</v>
      </c>
      <c r="J4" s="21">
        <v>84</v>
      </c>
      <c r="K4" s="21">
        <v>84</v>
      </c>
      <c r="L4" s="21">
        <v>84</v>
      </c>
      <c r="M4" s="21">
        <v>84</v>
      </c>
      <c r="N4" s="21">
        <v>84</v>
      </c>
      <c r="O4" s="21">
        <v>84</v>
      </c>
      <c r="P4" s="21">
        <v>84</v>
      </c>
      <c r="Q4" s="21">
        <v>84</v>
      </c>
      <c r="R4" s="21">
        <v>84</v>
      </c>
      <c r="S4" s="21">
        <v>84</v>
      </c>
      <c r="T4" s="21">
        <v>84</v>
      </c>
      <c r="U4" s="21">
        <v>84</v>
      </c>
      <c r="V4" s="21">
        <v>84</v>
      </c>
      <c r="W4" s="21">
        <v>84</v>
      </c>
      <c r="X4" s="21">
        <v>84</v>
      </c>
      <c r="Y4" s="21">
        <v>84</v>
      </c>
      <c r="Z4" s="21">
        <v>84</v>
      </c>
      <c r="AA4" s="21">
        <v>84</v>
      </c>
      <c r="AB4" s="21">
        <v>84</v>
      </c>
      <c r="AC4" s="21">
        <v>84</v>
      </c>
      <c r="AD4" s="21">
        <v>84</v>
      </c>
      <c r="AE4" s="21">
        <v>84</v>
      </c>
      <c r="AF4" s="21">
        <v>84</v>
      </c>
      <c r="AG4" s="21">
        <v>84</v>
      </c>
      <c r="AH4" s="21">
        <v>84</v>
      </c>
      <c r="AI4" s="21">
        <v>84</v>
      </c>
      <c r="AJ4" s="21">
        <v>84</v>
      </c>
      <c r="AK4" s="7"/>
      <c r="AL4" s="7"/>
    </row>
    <row r="5" spans="1:38">
      <c r="A5" s="20" t="s">
        <v>123</v>
      </c>
      <c r="B5" s="21">
        <f t="shared" si="0"/>
        <v>1167.75</v>
      </c>
      <c r="C5" s="21">
        <v>1167.75</v>
      </c>
      <c r="D5" s="21">
        <v>1167.75</v>
      </c>
      <c r="E5" s="21">
        <v>1167.75</v>
      </c>
      <c r="F5" s="21">
        <v>1167.75</v>
      </c>
      <c r="G5" s="21">
        <v>1167.75</v>
      </c>
      <c r="H5" s="21">
        <v>1167.75</v>
      </c>
      <c r="I5" s="21">
        <v>1167.75</v>
      </c>
      <c r="J5" s="21">
        <v>1167.75</v>
      </c>
      <c r="K5" s="21">
        <v>1167.75</v>
      </c>
      <c r="L5" s="21">
        <v>1167.75</v>
      </c>
      <c r="M5" s="21">
        <v>1167.75</v>
      </c>
      <c r="N5" s="21">
        <v>1167.75</v>
      </c>
      <c r="O5" s="21">
        <v>1167.75</v>
      </c>
      <c r="P5" s="21">
        <v>1167.75</v>
      </c>
      <c r="Q5" s="21">
        <v>1167.75</v>
      </c>
      <c r="R5" s="21">
        <v>1167.75</v>
      </c>
      <c r="S5" s="21">
        <v>1167.75</v>
      </c>
      <c r="T5" s="21">
        <v>1167.75</v>
      </c>
      <c r="U5" s="21">
        <v>1167.75</v>
      </c>
      <c r="V5" s="21">
        <v>1167.75</v>
      </c>
      <c r="W5" s="21">
        <v>1167.75</v>
      </c>
      <c r="X5" s="21">
        <v>1167.75</v>
      </c>
      <c r="Y5" s="21">
        <v>1167.75</v>
      </c>
      <c r="Z5" s="21">
        <v>1167.75</v>
      </c>
      <c r="AA5" s="21">
        <v>1167.75</v>
      </c>
      <c r="AB5" s="21">
        <v>1167.75</v>
      </c>
      <c r="AC5" s="21">
        <v>1167.75</v>
      </c>
      <c r="AD5" s="21">
        <v>1167.75</v>
      </c>
      <c r="AE5" s="21">
        <v>1167.75</v>
      </c>
      <c r="AF5" s="21">
        <v>1167.75</v>
      </c>
      <c r="AG5" s="21">
        <v>1167.75</v>
      </c>
      <c r="AH5" s="21">
        <v>1167.75</v>
      </c>
      <c r="AI5" s="21">
        <v>1167.75</v>
      </c>
      <c r="AJ5" s="21">
        <v>1167.75</v>
      </c>
      <c r="AK5" s="7"/>
      <c r="AL5" s="7"/>
    </row>
    <row r="6" spans="1:38">
      <c r="A6" s="22" t="s">
        <v>124</v>
      </c>
      <c r="B6" s="7">
        <f>AVERAGE('[2]NRBS 40'!G5,'[2]NRBS 40'!G7:G8)</f>
        <v>2.9333333333333336</v>
      </c>
      <c r="C6" s="7">
        <f t="shared" ref="C6:AK6" si="1">$B6</f>
        <v>2.9333333333333336</v>
      </c>
      <c r="D6" s="7">
        <f t="shared" si="1"/>
        <v>2.9333333333333336</v>
      </c>
      <c r="E6" s="7">
        <f t="shared" si="1"/>
        <v>2.9333333333333336</v>
      </c>
      <c r="F6" s="7">
        <f t="shared" si="1"/>
        <v>2.9333333333333336</v>
      </c>
      <c r="G6" s="7">
        <f t="shared" si="1"/>
        <v>2.9333333333333336</v>
      </c>
      <c r="H6" s="7">
        <f t="shared" si="1"/>
        <v>2.9333333333333336</v>
      </c>
      <c r="I6" s="7">
        <f t="shared" si="1"/>
        <v>2.9333333333333336</v>
      </c>
      <c r="J6" s="7">
        <f t="shared" si="1"/>
        <v>2.9333333333333336</v>
      </c>
      <c r="K6" s="7">
        <f t="shared" si="1"/>
        <v>2.9333333333333336</v>
      </c>
      <c r="L6" s="7">
        <f t="shared" si="1"/>
        <v>2.9333333333333336</v>
      </c>
      <c r="M6" s="7">
        <f t="shared" si="1"/>
        <v>2.9333333333333336</v>
      </c>
      <c r="N6" s="7">
        <f t="shared" si="1"/>
        <v>2.9333333333333336</v>
      </c>
      <c r="O6" s="7">
        <f t="shared" si="1"/>
        <v>2.9333333333333336</v>
      </c>
      <c r="P6" s="7">
        <f t="shared" si="1"/>
        <v>2.9333333333333336</v>
      </c>
      <c r="Q6" s="7">
        <f t="shared" si="1"/>
        <v>2.9333333333333336</v>
      </c>
      <c r="R6" s="7">
        <f t="shared" si="1"/>
        <v>2.9333333333333336</v>
      </c>
      <c r="S6" s="7">
        <f t="shared" si="1"/>
        <v>2.9333333333333336</v>
      </c>
      <c r="T6" s="7">
        <f t="shared" si="1"/>
        <v>2.9333333333333336</v>
      </c>
      <c r="U6" s="7">
        <f t="shared" si="1"/>
        <v>2.9333333333333336</v>
      </c>
      <c r="V6" s="7">
        <f t="shared" si="1"/>
        <v>2.9333333333333336</v>
      </c>
      <c r="W6" s="7">
        <f t="shared" si="1"/>
        <v>2.9333333333333336</v>
      </c>
      <c r="X6" s="7">
        <f t="shared" si="1"/>
        <v>2.9333333333333336</v>
      </c>
      <c r="Y6" s="7">
        <f t="shared" si="1"/>
        <v>2.9333333333333336</v>
      </c>
      <c r="Z6" s="7">
        <f t="shared" si="1"/>
        <v>2.9333333333333336</v>
      </c>
      <c r="AA6" s="7">
        <f t="shared" si="1"/>
        <v>2.9333333333333336</v>
      </c>
      <c r="AB6" s="7">
        <f t="shared" si="1"/>
        <v>2.9333333333333336</v>
      </c>
      <c r="AC6" s="7">
        <f t="shared" si="1"/>
        <v>2.9333333333333336</v>
      </c>
      <c r="AD6" s="7">
        <f t="shared" si="1"/>
        <v>2.9333333333333336</v>
      </c>
      <c r="AE6" s="7">
        <f t="shared" si="1"/>
        <v>2.9333333333333336</v>
      </c>
      <c r="AF6" s="7">
        <f t="shared" si="1"/>
        <v>2.9333333333333336</v>
      </c>
      <c r="AG6" s="7">
        <f t="shared" si="1"/>
        <v>2.9333333333333336</v>
      </c>
      <c r="AH6" s="7">
        <f t="shared" si="1"/>
        <v>2.9333333333333336</v>
      </c>
      <c r="AI6" s="7">
        <f t="shared" si="1"/>
        <v>2.9333333333333336</v>
      </c>
      <c r="AJ6" s="7">
        <f t="shared" si="1"/>
        <v>2.9333333333333336</v>
      </c>
      <c r="AK6" s="7">
        <f t="shared" si="1"/>
        <v>2.9333333333333336</v>
      </c>
    </row>
    <row r="7" spans="1:38">
      <c r="A7" s="20" t="s">
        <v>125</v>
      </c>
      <c r="B7" s="21">
        <f t="shared" si="0"/>
        <v>1.1499999999999999</v>
      </c>
      <c r="C7" s="21">
        <v>1.1499999999999999</v>
      </c>
      <c r="D7" s="21">
        <v>1.1499999999999999</v>
      </c>
      <c r="E7" s="21">
        <v>1.1499999999999999</v>
      </c>
      <c r="F7" s="21">
        <v>1.1499999999999999</v>
      </c>
      <c r="G7" s="21">
        <v>1.1499999999999999</v>
      </c>
      <c r="H7" s="21">
        <v>1.1499999999999999</v>
      </c>
      <c r="I7" s="21">
        <v>1.1499999999999999</v>
      </c>
      <c r="J7" s="21">
        <v>1.1499999999999999</v>
      </c>
      <c r="K7" s="21">
        <v>1.1499999999999999</v>
      </c>
      <c r="L7" s="21">
        <v>1.1499999999999999</v>
      </c>
      <c r="M7" s="21">
        <v>1.1499999999999999</v>
      </c>
      <c r="N7" s="21">
        <v>1.1499999999999999</v>
      </c>
      <c r="O7" s="21">
        <v>1.1499999999999999</v>
      </c>
      <c r="P7" s="21">
        <v>1.1499999999999999</v>
      </c>
      <c r="Q7" s="21">
        <v>1.1499999999999999</v>
      </c>
      <c r="R7" s="21">
        <v>1.1499999999999999</v>
      </c>
      <c r="S7" s="21">
        <v>1.1499999999999999</v>
      </c>
      <c r="T7" s="21">
        <v>1.1499999999999999</v>
      </c>
      <c r="U7" s="21">
        <v>1.1499999999999999</v>
      </c>
      <c r="V7" s="21">
        <v>1.1499999999999999</v>
      </c>
      <c r="W7" s="21">
        <v>1.1499999999999999</v>
      </c>
      <c r="X7" s="21">
        <v>1.1499999999999999</v>
      </c>
      <c r="Y7" s="21">
        <v>1.1499999999999999</v>
      </c>
      <c r="Z7" s="21">
        <v>1.1499999999999999</v>
      </c>
      <c r="AA7" s="21">
        <v>1.1499999999999999</v>
      </c>
      <c r="AB7" s="21">
        <v>1.1499999999999999</v>
      </c>
      <c r="AC7" s="21">
        <v>1.1499999999999999</v>
      </c>
      <c r="AD7" s="21">
        <v>1.1499999999999999</v>
      </c>
      <c r="AE7" s="21">
        <v>1.1499999999999999</v>
      </c>
      <c r="AF7" s="21">
        <v>1.1499999999999999</v>
      </c>
      <c r="AG7" s="21">
        <v>1.1499999999999999</v>
      </c>
      <c r="AH7" s="21">
        <v>1.1499999999999999</v>
      </c>
      <c r="AI7" s="21">
        <v>1.1499999999999999</v>
      </c>
      <c r="AJ7" s="21">
        <v>1.1499999999999999</v>
      </c>
      <c r="AK7" s="7"/>
      <c r="AL7" s="7"/>
    </row>
  </sheetData>
  <phoneticPr fontId="4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J7"/>
  <sheetViews>
    <sheetView workbookViewId="0">
      <selection activeCell="G2" sqref="G2"/>
    </sheetView>
  </sheetViews>
  <sheetFormatPr defaultRowHeight="15"/>
  <cols>
    <col min="1" max="1" width="11.85546875" customWidth="1"/>
    <col min="2" max="36" width="9.28515625" bestFit="1" customWidth="1"/>
  </cols>
  <sheetData>
    <row r="1" spans="1:36" s="1" customFormat="1">
      <c r="A1" s="20"/>
      <c r="B1" s="20">
        <v>2016</v>
      </c>
      <c r="C1" s="20">
        <v>2017</v>
      </c>
      <c r="D1" s="20">
        <v>2018</v>
      </c>
      <c r="E1" s="20">
        <v>2019</v>
      </c>
      <c r="F1" s="20">
        <v>2020</v>
      </c>
      <c r="G1" s="20">
        <v>2021</v>
      </c>
      <c r="H1" s="20">
        <v>2022</v>
      </c>
      <c r="I1" s="20">
        <v>2023</v>
      </c>
      <c r="J1" s="20">
        <v>2024</v>
      </c>
      <c r="K1" s="20">
        <v>2025</v>
      </c>
      <c r="L1" s="20">
        <v>2026</v>
      </c>
      <c r="M1" s="20">
        <v>2027</v>
      </c>
      <c r="N1" s="20">
        <v>2028</v>
      </c>
      <c r="O1" s="20">
        <v>2029</v>
      </c>
      <c r="P1" s="20">
        <v>2030</v>
      </c>
      <c r="Q1" s="20">
        <v>2031</v>
      </c>
      <c r="R1" s="20">
        <v>2032</v>
      </c>
      <c r="S1" s="20">
        <v>2033</v>
      </c>
      <c r="T1" s="20">
        <v>2034</v>
      </c>
      <c r="U1" s="20">
        <v>2035</v>
      </c>
      <c r="V1" s="20">
        <v>2036</v>
      </c>
      <c r="W1" s="20">
        <v>2037</v>
      </c>
      <c r="X1" s="20">
        <v>2038</v>
      </c>
      <c r="Y1" s="20">
        <v>2039</v>
      </c>
      <c r="Z1" s="20">
        <v>2040</v>
      </c>
      <c r="AA1" s="20">
        <v>2041</v>
      </c>
      <c r="AB1" s="20">
        <v>2042</v>
      </c>
      <c r="AC1" s="20">
        <v>2043</v>
      </c>
      <c r="AD1" s="20">
        <v>2044</v>
      </c>
      <c r="AE1" s="20">
        <v>2045</v>
      </c>
      <c r="AF1" s="20">
        <v>2046</v>
      </c>
      <c r="AG1" s="20">
        <v>2047</v>
      </c>
      <c r="AH1" s="20">
        <v>2048</v>
      </c>
      <c r="AI1" s="20">
        <v>2049</v>
      </c>
      <c r="AJ1" s="20">
        <v>2050</v>
      </c>
    </row>
    <row r="2" spans="1:36">
      <c r="A2" s="20" t="s">
        <v>120</v>
      </c>
      <c r="B2" s="21">
        <v>1</v>
      </c>
      <c r="C2" s="21">
        <v>1</v>
      </c>
      <c r="D2" s="21">
        <v>1</v>
      </c>
      <c r="E2" s="21">
        <v>1</v>
      </c>
      <c r="F2" s="21">
        <v>1</v>
      </c>
      <c r="G2" s="21">
        <v>1</v>
      </c>
      <c r="H2" s="21">
        <v>1</v>
      </c>
      <c r="I2" s="21">
        <v>1</v>
      </c>
      <c r="J2" s="21">
        <v>1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1">
        <v>1</v>
      </c>
      <c r="R2" s="21">
        <v>1</v>
      </c>
      <c r="S2" s="21">
        <v>1</v>
      </c>
      <c r="T2" s="21">
        <v>1</v>
      </c>
      <c r="U2" s="21">
        <v>1</v>
      </c>
      <c r="V2" s="21">
        <v>1</v>
      </c>
      <c r="W2" s="21">
        <v>1</v>
      </c>
      <c r="X2" s="21">
        <v>1</v>
      </c>
      <c r="Y2" s="21">
        <v>1</v>
      </c>
      <c r="Z2" s="21">
        <v>1</v>
      </c>
      <c r="AA2" s="21">
        <v>1</v>
      </c>
      <c r="AB2" s="21">
        <v>1</v>
      </c>
      <c r="AC2" s="21">
        <v>1</v>
      </c>
      <c r="AD2" s="21">
        <v>1</v>
      </c>
      <c r="AE2" s="21">
        <v>1</v>
      </c>
      <c r="AF2" s="21">
        <v>1</v>
      </c>
      <c r="AG2" s="21">
        <v>1</v>
      </c>
      <c r="AH2" s="21">
        <v>1</v>
      </c>
      <c r="AI2" s="21">
        <v>1</v>
      </c>
      <c r="AJ2" s="21">
        <v>1</v>
      </c>
    </row>
    <row r="3" spans="1:36">
      <c r="A3" s="20" t="s">
        <v>121</v>
      </c>
      <c r="B3" s="21">
        <v>14.86</v>
      </c>
      <c r="C3" s="21">
        <v>14.86</v>
      </c>
      <c r="D3" s="21">
        <v>14.86</v>
      </c>
      <c r="E3" s="21">
        <v>14.86</v>
      </c>
      <c r="F3" s="21">
        <v>14.86</v>
      </c>
      <c r="G3" s="21">
        <v>14.86</v>
      </c>
      <c r="H3" s="21">
        <v>14.86</v>
      </c>
      <c r="I3" s="21">
        <v>14.86</v>
      </c>
      <c r="J3" s="21">
        <v>14.86</v>
      </c>
      <c r="K3" s="21">
        <v>14.86</v>
      </c>
      <c r="L3" s="21">
        <v>14.86</v>
      </c>
      <c r="M3" s="21">
        <v>14.86</v>
      </c>
      <c r="N3" s="21">
        <v>14.86</v>
      </c>
      <c r="O3" s="21">
        <v>14.86</v>
      </c>
      <c r="P3" s="21">
        <v>14.86</v>
      </c>
      <c r="Q3" s="21">
        <v>14.86</v>
      </c>
      <c r="R3" s="21">
        <v>14.86</v>
      </c>
      <c r="S3" s="21">
        <v>14.86</v>
      </c>
      <c r="T3" s="21">
        <v>14.86</v>
      </c>
      <c r="U3" s="21">
        <v>14.86</v>
      </c>
      <c r="V3" s="21">
        <v>14.86</v>
      </c>
      <c r="W3" s="21">
        <v>14.86</v>
      </c>
      <c r="X3" s="21">
        <v>14.86</v>
      </c>
      <c r="Y3" s="21">
        <v>14.86</v>
      </c>
      <c r="Z3" s="21">
        <v>14.86</v>
      </c>
      <c r="AA3" s="21">
        <v>14.86</v>
      </c>
      <c r="AB3" s="21">
        <v>14.86</v>
      </c>
      <c r="AC3" s="21">
        <v>14.86</v>
      </c>
      <c r="AD3" s="21">
        <v>14.86</v>
      </c>
      <c r="AE3" s="21">
        <v>14.86</v>
      </c>
      <c r="AF3" s="21">
        <v>14.86</v>
      </c>
      <c r="AG3" s="21">
        <v>14.86</v>
      </c>
      <c r="AH3" s="21">
        <v>14.86</v>
      </c>
      <c r="AI3" s="21">
        <v>14.86</v>
      </c>
      <c r="AJ3" s="21">
        <v>14.86</v>
      </c>
    </row>
    <row r="4" spans="1:36">
      <c r="A4" s="20" t="s">
        <v>122</v>
      </c>
      <c r="B4" s="21">
        <v>174.9</v>
      </c>
      <c r="C4" s="21">
        <v>174.9</v>
      </c>
      <c r="D4" s="21">
        <v>174.9</v>
      </c>
      <c r="E4" s="21">
        <v>174.9</v>
      </c>
      <c r="F4" s="21">
        <v>174.9</v>
      </c>
      <c r="G4" s="21">
        <v>174.9</v>
      </c>
      <c r="H4" s="21">
        <v>174.9</v>
      </c>
      <c r="I4" s="21">
        <v>174.9</v>
      </c>
      <c r="J4" s="21">
        <v>174.9</v>
      </c>
      <c r="K4" s="21">
        <v>174.9</v>
      </c>
      <c r="L4" s="21">
        <v>174.9</v>
      </c>
      <c r="M4" s="21">
        <v>174.9</v>
      </c>
      <c r="N4" s="21">
        <v>174.9</v>
      </c>
      <c r="O4" s="21">
        <v>174.9</v>
      </c>
      <c r="P4" s="21">
        <v>174.9</v>
      </c>
      <c r="Q4" s="21">
        <v>174.9</v>
      </c>
      <c r="R4" s="21">
        <v>174.9</v>
      </c>
      <c r="S4" s="21">
        <v>174.9</v>
      </c>
      <c r="T4" s="21">
        <v>174.9</v>
      </c>
      <c r="U4" s="21">
        <v>174.9</v>
      </c>
      <c r="V4" s="21">
        <v>174.9</v>
      </c>
      <c r="W4" s="21">
        <v>174.9</v>
      </c>
      <c r="X4" s="21">
        <v>174.9</v>
      </c>
      <c r="Y4" s="21">
        <v>174.9</v>
      </c>
      <c r="Z4" s="21">
        <v>174.9</v>
      </c>
      <c r="AA4" s="21">
        <v>174.9</v>
      </c>
      <c r="AB4" s="21">
        <v>174.9</v>
      </c>
      <c r="AC4" s="21">
        <v>174.9</v>
      </c>
      <c r="AD4" s="21">
        <v>174.9</v>
      </c>
      <c r="AE4" s="21">
        <v>174.9</v>
      </c>
      <c r="AF4" s="21">
        <v>174.9</v>
      </c>
      <c r="AG4" s="21">
        <v>174.9</v>
      </c>
      <c r="AH4" s="21">
        <v>174.9</v>
      </c>
      <c r="AI4" s="21">
        <v>174.9</v>
      </c>
      <c r="AJ4" s="21">
        <v>174.9</v>
      </c>
    </row>
    <row r="5" spans="1:36">
      <c r="A5" s="20" t="s">
        <v>123</v>
      </c>
      <c r="B5" s="21">
        <v>4000</v>
      </c>
      <c r="C5" s="21">
        <v>4000</v>
      </c>
      <c r="D5" s="21">
        <v>4000</v>
      </c>
      <c r="E5" s="21">
        <v>4000</v>
      </c>
      <c r="F5" s="21">
        <v>4000</v>
      </c>
      <c r="G5" s="21">
        <v>4000</v>
      </c>
      <c r="H5" s="21">
        <v>4000</v>
      </c>
      <c r="I5" s="21">
        <v>4000</v>
      </c>
      <c r="J5" s="21">
        <v>4000</v>
      </c>
      <c r="K5" s="21">
        <v>4000</v>
      </c>
      <c r="L5" s="21">
        <v>4000</v>
      </c>
      <c r="M5" s="21">
        <v>4000</v>
      </c>
      <c r="N5" s="21">
        <v>4000</v>
      </c>
      <c r="O5" s="21">
        <v>4000</v>
      </c>
      <c r="P5" s="21">
        <v>4000</v>
      </c>
      <c r="Q5" s="21">
        <v>4000</v>
      </c>
      <c r="R5" s="21">
        <v>4000</v>
      </c>
      <c r="S5" s="21">
        <v>4000</v>
      </c>
      <c r="T5" s="21">
        <v>4000</v>
      </c>
      <c r="U5" s="21">
        <v>4000</v>
      </c>
      <c r="V5" s="21">
        <v>4000</v>
      </c>
      <c r="W5" s="21">
        <v>4000</v>
      </c>
      <c r="X5" s="21">
        <v>4000</v>
      </c>
      <c r="Y5" s="21">
        <v>4000</v>
      </c>
      <c r="Z5" s="21">
        <v>4000</v>
      </c>
      <c r="AA5" s="21">
        <v>4000</v>
      </c>
      <c r="AB5" s="21">
        <v>4000</v>
      </c>
      <c r="AC5" s="21">
        <v>4000</v>
      </c>
      <c r="AD5" s="21">
        <v>4000</v>
      </c>
      <c r="AE5" s="21">
        <v>4000</v>
      </c>
      <c r="AF5" s="21">
        <v>4000</v>
      </c>
      <c r="AG5" s="21">
        <v>4000</v>
      </c>
      <c r="AH5" s="21">
        <v>4000</v>
      </c>
      <c r="AI5" s="21">
        <v>4000</v>
      </c>
      <c r="AJ5" s="21">
        <v>4000</v>
      </c>
    </row>
    <row r="6" spans="1:36">
      <c r="A6" s="20" t="s">
        <v>124</v>
      </c>
      <c r="B6" s="21">
        <v>3177</v>
      </c>
      <c r="C6" s="21">
        <v>3176.95</v>
      </c>
      <c r="D6" s="21">
        <v>3176.95</v>
      </c>
      <c r="E6" s="21">
        <v>3176.95</v>
      </c>
      <c r="F6" s="21">
        <v>3176.95</v>
      </c>
      <c r="G6" s="21">
        <v>3176.95</v>
      </c>
      <c r="H6" s="21">
        <v>3176.95</v>
      </c>
      <c r="I6" s="21">
        <v>3176.95</v>
      </c>
      <c r="J6" s="21">
        <v>3176.95</v>
      </c>
      <c r="K6" s="21">
        <v>3176.95</v>
      </c>
      <c r="L6" s="21">
        <v>3176.95</v>
      </c>
      <c r="M6" s="21">
        <v>3176.95</v>
      </c>
      <c r="N6" s="21">
        <v>3176.95</v>
      </c>
      <c r="O6" s="21">
        <v>3176.95</v>
      </c>
      <c r="P6" s="21">
        <v>3176.95</v>
      </c>
      <c r="Q6" s="21">
        <v>3176.95</v>
      </c>
      <c r="R6" s="21">
        <v>3176.95</v>
      </c>
      <c r="S6" s="21">
        <v>3176.95</v>
      </c>
      <c r="T6" s="21">
        <v>3176.95</v>
      </c>
      <c r="U6" s="21">
        <v>3176.95</v>
      </c>
      <c r="V6" s="21">
        <v>3176.95</v>
      </c>
      <c r="W6" s="21">
        <v>3176.95</v>
      </c>
      <c r="X6" s="21">
        <v>3176.95</v>
      </c>
      <c r="Y6" s="21">
        <v>3176.95</v>
      </c>
      <c r="Z6" s="21">
        <v>3176.95</v>
      </c>
      <c r="AA6" s="21">
        <v>3176.95</v>
      </c>
      <c r="AB6" s="21">
        <v>3176.95</v>
      </c>
      <c r="AC6" s="21">
        <v>3176.95</v>
      </c>
      <c r="AD6" s="21">
        <v>3176.95</v>
      </c>
      <c r="AE6" s="21">
        <v>3176.95</v>
      </c>
      <c r="AF6" s="21">
        <v>3176.95</v>
      </c>
      <c r="AG6" s="21">
        <v>3176.95</v>
      </c>
      <c r="AH6" s="21">
        <v>3176.95</v>
      </c>
      <c r="AI6" s="21">
        <v>3176.95</v>
      </c>
      <c r="AJ6" s="21">
        <v>3176.95</v>
      </c>
    </row>
    <row r="7" spans="1:36">
      <c r="A7" s="20" t="s">
        <v>125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</row>
  </sheetData>
  <phoneticPr fontId="4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18226A-E3BF-4305-BB9B-6FFDB44130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0C5F0A-EE5F-4BAA-B8D3-E912906B1E9C}">
  <ds:schemaRefs>
    <ds:schemaRef ds:uri="http://purl.org/dc/terms/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sharepoint/v3"/>
    <ds:schemaRef ds:uri="7889d872-e2a2-4afb-87bc-97561eced75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CC95810-9DC2-488C-8D48-BAE1032E4B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BTS NTS Modal Profile Data</vt:lpstr>
      <vt:lpstr>NRBS 40</vt:lpstr>
      <vt:lpstr>AVLo-passengers</vt:lpstr>
      <vt:lpstr>AVLo-freight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Mengpin Ge</cp:lastModifiedBy>
  <cp:revision/>
  <dcterms:created xsi:type="dcterms:W3CDTF">2015-06-16T22:55:39Z</dcterms:created>
  <dcterms:modified xsi:type="dcterms:W3CDTF">2019-09-19T03:27:06Z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