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trans\BESP\"/>
    </mc:Choice>
  </mc:AlternateContent>
  <xr:revisionPtr revIDLastSave="806" documentId="11_92756C596FC918CF0AAC5EFBE22CDDF6CA333E0D" xr6:coauthVersionLast="41" xr6:coauthVersionMax="43" xr10:uidLastSave="{88BE8F35-4E41-4DBD-B99B-5ACA18C97F32}"/>
  <bookViews>
    <workbookView xWindow="2190" yWindow="1395" windowWidth="23670" windowHeight="14145" activeTab="1" xr2:uid="{00000000-000D-0000-FFFF-FFFF00000000}"/>
  </bookViews>
  <sheets>
    <sheet name="About" sheetId="1" r:id="rId1"/>
    <sheet name="Data" sheetId="2" r:id="rId2"/>
    <sheet name="BESP-passengers" sheetId="3" r:id="rId3"/>
    <sheet name="BESP-freigh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14" i="2"/>
  <c r="E32" i="2"/>
  <c r="E36" i="2"/>
  <c r="A30" i="2"/>
  <c r="B4" i="4" l="1"/>
  <c r="B5" i="4"/>
  <c r="B6" i="4"/>
  <c r="B7" i="4"/>
  <c r="B4" i="3"/>
  <c r="B5" i="3"/>
  <c r="B6" i="3"/>
  <c r="E38" i="2" l="1"/>
  <c r="D54" i="2" s="1"/>
  <c r="E3" i="4" s="1"/>
  <c r="E54" i="2"/>
  <c r="F54" i="2"/>
  <c r="G3" i="4" s="1"/>
  <c r="C54" i="2"/>
  <c r="D53" i="2"/>
  <c r="E53" i="2"/>
  <c r="F53" i="2"/>
  <c r="C53" i="2"/>
  <c r="E34" i="2"/>
  <c r="D50" i="2"/>
  <c r="E50" i="2"/>
  <c r="F7" i="3" s="1"/>
  <c r="F50" i="2"/>
  <c r="C50" i="2"/>
  <c r="A26" i="2"/>
  <c r="E30" i="2"/>
  <c r="C45" i="2"/>
  <c r="H45" i="2"/>
  <c r="I45" i="2"/>
  <c r="J45" i="2"/>
  <c r="K2" i="3" s="1"/>
  <c r="K45" i="2"/>
  <c r="L45" i="2"/>
  <c r="G45" i="2"/>
  <c r="D46" i="2"/>
  <c r="E46" i="2"/>
  <c r="F46" i="2"/>
  <c r="C46" i="2"/>
  <c r="D45" i="2"/>
  <c r="E45" i="2"/>
  <c r="F45" i="2"/>
  <c r="F2" i="4"/>
  <c r="G2" i="4"/>
  <c r="L53" i="2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E2" i="4"/>
  <c r="H53" i="2"/>
  <c r="I2" i="4"/>
  <c r="I53" i="2"/>
  <c r="J2" i="4"/>
  <c r="J53" i="2"/>
  <c r="K2" i="4"/>
  <c r="K53" i="2"/>
  <c r="L2" i="4"/>
  <c r="G53" i="2"/>
  <c r="H2" i="4"/>
  <c r="H54" i="2"/>
  <c r="I3" i="4" s="1"/>
  <c r="I54" i="2"/>
  <c r="J3" i="4"/>
  <c r="J54" i="2"/>
  <c r="K54" i="2"/>
  <c r="L54" i="2"/>
  <c r="M3" i="4"/>
  <c r="G54" i="2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F3" i="3"/>
  <c r="G3" i="3"/>
  <c r="N3" i="3"/>
  <c r="O3" i="3"/>
  <c r="P3" i="3"/>
  <c r="E3" i="3"/>
  <c r="H46" i="2"/>
  <c r="I3" i="3"/>
  <c r="I46" i="2"/>
  <c r="J3" i="3"/>
  <c r="J46" i="2"/>
  <c r="K3" i="3"/>
  <c r="K46" i="2"/>
  <c r="L3" i="3"/>
  <c r="L46" i="2"/>
  <c r="M3" i="3"/>
  <c r="G46" i="2"/>
  <c r="H3" i="3"/>
  <c r="F3" i="4"/>
  <c r="H3" i="4"/>
  <c r="K3" i="4"/>
  <c r="L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G7" i="3"/>
  <c r="G50" i="2"/>
  <c r="H7" i="3"/>
  <c r="H50" i="2"/>
  <c r="I7" i="3" s="1"/>
  <c r="I50" i="2"/>
  <c r="J7" i="3"/>
  <c r="J50" i="2"/>
  <c r="K7" i="3" s="1"/>
  <c r="K50" i="2"/>
  <c r="L7" i="3"/>
  <c r="L50" i="2"/>
  <c r="M7" i="3" s="1"/>
  <c r="E7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M2" i="3"/>
  <c r="N2" i="3"/>
  <c r="O2" i="3"/>
  <c r="P2" i="3"/>
  <c r="F2" i="3"/>
  <c r="I2" i="3"/>
  <c r="G2" i="3"/>
  <c r="E2" i="3"/>
  <c r="L2" i="3"/>
  <c r="H2" i="3"/>
  <c r="J2" i="3"/>
  <c r="C3" i="3" l="1"/>
  <c r="B3" i="3" s="1"/>
  <c r="D3" i="3"/>
  <c r="C2" i="3"/>
  <c r="B2" i="3" s="1"/>
  <c r="D2" i="3"/>
  <c r="C7" i="3"/>
  <c r="B7" i="3" s="1"/>
  <c r="D7" i="3"/>
  <c r="C2" i="4"/>
  <c r="B2" i="4" s="1"/>
  <c r="D2" i="4"/>
  <c r="C3" i="4"/>
  <c r="B3" i="4" s="1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tc={703AFAD3-D402-4880-ACA0-9F38B6F5E949}</author>
  </authors>
  <commentList>
    <comment ref="A36" authorId="0" shapeId="0" xr:uid="{703AFAD3-D402-4880-ACA0-9F38B6F5E94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</commentList>
</comments>
</file>

<file path=xl/sharedStrings.xml><?xml version="1.0" encoding="utf-8"?>
<sst xmlns="http://schemas.openxmlformats.org/spreadsheetml/2006/main" count="123" uniqueCount="95">
  <si>
    <t>BESP BAU EV Subsidy Percentage</t>
  </si>
  <si>
    <t>Sources:</t>
  </si>
  <si>
    <t>Tax Subsidy Amount</t>
  </si>
  <si>
    <t>“Promotion of Electric Vehicles in Hong Kong”</t>
  </si>
  <si>
    <t>Environmental Protection Department</t>
  </si>
  <si>
    <t>https://www.epd.gov.hk/epd/english/environmentinhk/air/prob_solutions/promotion_ev.html</t>
  </si>
  <si>
    <t>BMW i3 94Ah LCI</t>
  </si>
  <si>
    <t>BMW Hong Kong</t>
  </si>
  <si>
    <t> i3 94Ah LCI</t>
  </si>
  <si>
    <t>https://www.bmwhk.com/en/fastlane/price-list.html#/bookmark=aHR0cHM6Ly9sb2NhbC5ibXdoay5jb20vbmV3LWNhci9wcmljZS1saXN0</t>
  </si>
  <si>
    <t>BMW i3 94Ah</t>
  </si>
  <si>
    <t>i3 94Ah</t>
  </si>
  <si>
    <t>https://www.bmwhk.com/en/fastlane/price-list.html#/bookmark=aHR0cHM6Ly9sb2NhbC5ibXdoay5jb20vbmV3LWNhci9wcmljZS1saXN1</t>
  </si>
  <si>
    <t>Nissan e-NV200</t>
  </si>
  <si>
    <t>Nissan Hong Kong</t>
  </si>
  <si>
    <t>e-NV200</t>
  </si>
  <si>
    <t>https://en.nissan.com.hk/vehicles/new/e-nv200-van.html</t>
  </si>
  <si>
    <t>Nissan e-NV200 Evalia</t>
  </si>
  <si>
    <t>Nissan Hong Kong</t>
  </si>
  <si>
    <t>e-NV200 Evalia</t>
  </si>
  <si>
    <t>https://en.nissan.com.hk/vehicles/new/e-nv200-evalia.html</t>
  </si>
  <si>
    <t xml:space="preserve">Renault ZOE ZE </t>
  </si>
  <si>
    <t>Renault Hong Kong</t>
  </si>
  <si>
    <t>ZOE ZE </t>
  </si>
  <si>
    <t>https://www.renault.com.hk/range.html</t>
  </si>
  <si>
    <t xml:space="preserve">Renault Kangoo ZE 33 </t>
  </si>
  <si>
    <t>Kangoo ZE 33 </t>
  </si>
  <si>
    <t xml:space="preserve">Mitsubishi iMiEV </t>
  </si>
  <si>
    <t>Universal Cars Limited</t>
  </si>
  <si>
    <t>iMiEV</t>
  </si>
  <si>
    <t>https://www.automomo.hk/wp-content/uploads/2016/03/UCL-2016-Price-List-001-1617-160719.pdf</t>
  </si>
  <si>
    <t xml:space="preserve">Mitsubishi Minicab-MiEV </t>
  </si>
  <si>
    <t>Minicab-MiEV </t>
  </si>
  <si>
    <t xml:space="preserve">Mitsubishi Outlander PHEV (twin motor) </t>
  </si>
  <si>
    <t>Outlander PHEV</t>
  </si>
  <si>
    <t> </t>
  </si>
  <si>
    <t>BYD e6</t>
  </si>
  <si>
    <t>Reuters</t>
  </si>
  <si>
    <t>e6</t>
  </si>
  <si>
    <t>https://www.reuters.com/article/us-byd-hongkong-idUSBRE94E0CB20130515</t>
  </si>
  <si>
    <t>Volkswagen Egolf</t>
  </si>
  <si>
    <t>Volkswagen Hong Kong</t>
  </si>
  <si>
    <t>Egolf</t>
  </si>
  <si>
    <t>https://www.vw.com.hk/en/finance-offers/promo/201801-e-golf-test-drive.html </t>
  </si>
  <si>
    <t>Notes:</t>
  </si>
  <si>
    <t xml:space="preserve">(a) electric private cars, a tiered structure is implemented:   </t>
  </si>
  <si>
    <t>i.   except for eligible private car owners (see (a) ii. below), FRT for electric private cars will continue to be waived up to $97,500 from 1 April 2018 to 31 March 2021, as at present.</t>
  </si>
  <si>
    <t>ii.  a new “One-for-One Replacement” Scheme will be launched from 28 February 2018 to 31 March 2021 (both dates inclusive), allowing private car owners who arrange to scrap and de-register their own eligible old private car (private car with an internal combustion engine or electric private car) and then first register a new electric private car to enjoy a higher FRT concession up to $250,000.</t>
  </si>
  <si>
    <t>(b)    electric commercial vehicles (including goods vehicles, buses, light buses, taxis, and special purpose vehicles), electric motor cycles and electric motor tricycles: their FRT will continue to be waived in full from 1 April 2018 to 31 March 2021.</t>
  </si>
  <si>
    <t>The subsidy percentage calculations only consider the waivable $97,500 FRT. The one-for-one replacement concession is not used in percentage calculations as it highly dependent on vehicle types and scheme requirements.</t>
  </si>
  <si>
    <t>We account for city-level EV subsidies but not charging equipment.</t>
  </si>
  <si>
    <t>For assumptions governing EV tax credit phase-out, see the "Data" tab.</t>
  </si>
  <si>
    <t>Source: https://www.td.gov.hk/en/public_services/licences_and_permits/vehicle_first_registration/guidelines_for_importation_and_registration_of_mot/</t>
  </si>
  <si>
    <t>EV Subsidy Amount</t>
  </si>
  <si>
    <t>This is the maximum subsidy (first registration tax exemption) value for all electric private vehicles</t>
  </si>
  <si>
    <t>This is the maximum subsidy (one-for-one replacement concession) value for all electric vehicles replacing older eligible vehicles</t>
  </si>
  <si>
    <t>The first registration tax is fully waived for all electric commercial vehicles, electric motor tricycles, and electric motorcycles </t>
  </si>
  <si>
    <t>Government franchised bus companies to purchase 36 single-deck electric buses, include 28 battery-electric buses and 8 supercapacitor buses</t>
  </si>
  <si>
    <t>Prices of Popular Battery EVs</t>
  </si>
  <si>
    <t>BMW i3 94Ah LCI</t>
  </si>
  <si>
    <t>BMW i3s 94Ah</t>
  </si>
  <si>
    <t>Nissan e-NV200 Evalia </t>
  </si>
  <si>
    <t>Renault ZOE ZE </t>
  </si>
  <si>
    <t>Renault Kangoo ZE 33</t>
  </si>
  <si>
    <t xml:space="preserve">BYD e6 </t>
  </si>
  <si>
    <t>Mitsubishi iMiEV</t>
  </si>
  <si>
    <t>Mitsubishi Minicab-MiEV </t>
  </si>
  <si>
    <t>VW Egolf</t>
  </si>
  <si>
    <t>Average</t>
  </si>
  <si>
    <t>Note: All currency values are in Hong Kong dollars</t>
  </si>
  <si>
    <t>Approximate Passenger LDV EV Tax Percentage</t>
  </si>
  <si>
    <t>Approximate subsidy from waived tax rate:</t>
  </si>
  <si>
    <t>The waived tax rate is not equivalent to the subsidy percentage, because the tax rate is applied to the untaxed value of a vehicle.</t>
  </si>
  <si>
    <t>The subsidy percentage is the rate by which a car would be cheaper than the price a customer would see without the subsidy (i.e. the taxed value).</t>
  </si>
  <si>
    <t>HDV passenger tax rate</t>
  </si>
  <si>
    <t>These two values can be substantially different for high tax rates.</t>
  </si>
  <si>
    <t>Motorcycle tax rate</t>
  </si>
  <si>
    <t>t - tax rate</t>
  </si>
  <si>
    <t>s - subsidy rate</t>
  </si>
  <si>
    <t>Approximate LDV freight tax rate</t>
  </si>
  <si>
    <t>s = t/(1+t)</t>
  </si>
  <si>
    <t>HDV freight tax rate</t>
  </si>
  <si>
    <t>Subsidy tax rate used for freight LDVs calculations is an approximation of the average rate of the tiered LDV taxing rate.</t>
  </si>
  <si>
    <t>The various subsidy programs implemented in Hong Kong are set to run from 2018 to 2021. </t>
  </si>
  <si>
    <t>We make the simplifying assumption that the credit will phase out linearly over 6 years starting in 2022 after the current subsidy system ends in 2021.</t>
  </si>
  <si>
    <t>Subsidy Perc</t>
  </si>
  <si>
    <t>LDVs</t>
  </si>
  <si>
    <t>Passengers</t>
  </si>
  <si>
    <t>HDVs</t>
  </si>
  <si>
    <t>aircraft</t>
  </si>
  <si>
    <t>rail</t>
  </si>
  <si>
    <t>ships</t>
  </si>
  <si>
    <t>motorcycles</t>
  </si>
  <si>
    <t>Freight</t>
  </si>
  <si>
    <t>Tesla Model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</si>
</sst>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%"/>
    <numFmt numFmtId="165" formatCode="0.000"/>
    <numFmt numFmtId="166" formatCode="&quot;$&quot;#,##0"/>
    <numFmt numFmtId="167" formatCode="[$$-3C09]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6" fontId="2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2"/>
    <xf numFmtId="0" fontId="6" fillId="0" borderId="0" xfId="2" applyAlignment="1">
      <alignment horizontal="left"/>
    </xf>
    <xf numFmtId="0" fontId="2" fillId="3" borderId="0" xfId="0" applyFont="1" applyFill="1"/>
    <xf numFmtId="167" fontId="0" fillId="0" borderId="0" xfId="0" applyNumberFormat="1" applyAlignment="1">
      <alignment horizontal="right"/>
    </xf>
    <xf numFmtId="167" fontId="2" fillId="0" borderId="0" xfId="0" applyNumberFormat="1" applyFont="1"/>
    <xf numFmtId="10" fontId="2" fillId="0" borderId="0" xfId="0" applyNumberFormat="1" applyFont="1"/>
    <xf numFmtId="166" fontId="2" fillId="0" borderId="0" xfId="0" applyNumberFormat="1" applyFont="1" applyAlignment="1">
      <alignment horizontal="right"/>
    </xf>
    <xf numFmtId="0" fontId="0" fillId="0" borderId="1" xfId="0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3" xfId="0" applyBorder="1"/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/>
    <xf numFmtId="0" fontId="0" fillId="0" borderId="0" xfId="0" applyFill="1"/>
    <xf numFmtId="9" fontId="2" fillId="0" borderId="0" xfId="0" applyNumberFormat="1" applyFont="1"/>
    <xf numFmtId="165" fontId="0" fillId="0" borderId="0" xfId="0" applyNumberFormat="1" applyFont="1"/>
    <xf numFmtId="165" fontId="0" fillId="4" borderId="0" xfId="0" applyNumberFormat="1" applyFill="1"/>
    <xf numFmtId="3" fontId="2" fillId="0" borderId="0" xfId="0" applyNumberFormat="1" applyFont="1"/>
    <xf numFmtId="9" fontId="2" fillId="5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180975</xdr:rowOff>
    </xdr:from>
    <xdr:to>
      <xdr:col>7</xdr:col>
      <xdr:colOff>19050</xdr:colOff>
      <xdr:row>109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2F4738-06E8-430D-A45F-F86705CF8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54475"/>
          <a:ext cx="7439025" cy="41814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ngpin Ge" id="{958B37C3-7D88-414D-BB0E-D3FDA9129EA9}" userId="S::Mengpin.Ge@wri.org::7482689b-defa-4bf4-99f6-1059c33ece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19-09-03T06:13:22.54" personId="{958B37C3-7D88-414D-BB0E-D3FDA9129EA9}" id="{703AFAD3-D402-4880-ACA0-9F38B6F5E949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omo.hk/wp-content/uploads/2016/03/UCL-2016-Price-List-001-1617-160719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bmwhk.com/en/fastlane/price-list.html" TargetMode="External"/><Relationship Id="rId7" Type="http://schemas.openxmlformats.org/officeDocument/2006/relationships/hyperlink" Target="https://www.renault.com.hk/range.html" TargetMode="External"/><Relationship Id="rId12" Type="http://schemas.openxmlformats.org/officeDocument/2006/relationships/hyperlink" Target="https://www.reuters.com/article/us-byd-hongkong-idUSBRE94E0CB20130515" TargetMode="External"/><Relationship Id="rId2" Type="http://schemas.openxmlformats.org/officeDocument/2006/relationships/hyperlink" Target="https://www.bmwhk.com/en/fastlane/price-list.html" TargetMode="External"/><Relationship Id="rId1" Type="http://schemas.openxmlformats.org/officeDocument/2006/relationships/hyperlink" Target="https://www.epd.gov.hk/epd/english/environmentinhk/air/prob_solutions/promotion_ev.html" TargetMode="External"/><Relationship Id="rId6" Type="http://schemas.openxmlformats.org/officeDocument/2006/relationships/hyperlink" Target="https://www.renault.com.hk/range.html" TargetMode="External"/><Relationship Id="rId11" Type="http://schemas.openxmlformats.org/officeDocument/2006/relationships/hyperlink" Target="https://www.vw.com.hk/en/finance-offers/promo/201801-e-golf-test-drive.html&#160;" TargetMode="External"/><Relationship Id="rId5" Type="http://schemas.openxmlformats.org/officeDocument/2006/relationships/hyperlink" Target="https://en.nissan.com.hk/vehicles/new/e-nv200-evalia.html" TargetMode="External"/><Relationship Id="rId10" Type="http://schemas.openxmlformats.org/officeDocument/2006/relationships/hyperlink" Target="https://www.automomo.hk/wp-content/uploads/2016/03/UCL-2016-Price-List-001-1617-160719.pdf" TargetMode="External"/><Relationship Id="rId4" Type="http://schemas.openxmlformats.org/officeDocument/2006/relationships/hyperlink" Target="https://en.nissan.com.hk/vehicles/new/e-nv200-van.html" TargetMode="External"/><Relationship Id="rId9" Type="http://schemas.openxmlformats.org/officeDocument/2006/relationships/hyperlink" Target="https://www.automomo.hk/wp-content/uploads/2016/03/UCL-2016-Price-List-001-1617-160719.pdf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opLeftCell="A84" zoomScaleNormal="100" workbookViewId="0">
      <selection activeCell="B112" sqref="B112"/>
    </sheetView>
  </sheetViews>
  <sheetFormatPr defaultRowHeight="15" x14ac:dyDescent="0.25"/>
  <cols>
    <col min="2" max="2" width="65.5703125" customWidth="1"/>
    <col min="4" max="4" width="9.140625" style="3" customWidth="1"/>
  </cols>
  <sheetData>
    <row r="1" spans="1:4" x14ac:dyDescent="0.25">
      <c r="A1" s="1" t="s">
        <v>0</v>
      </c>
      <c r="C1" s="11"/>
      <c r="D1"/>
    </row>
    <row r="2" spans="1:4" x14ac:dyDescent="0.25">
      <c r="D2"/>
    </row>
    <row r="3" spans="1:4" x14ac:dyDescent="0.25">
      <c r="A3" s="1" t="s">
        <v>1</v>
      </c>
      <c r="B3" s="4" t="s">
        <v>2</v>
      </c>
      <c r="C3" s="11"/>
      <c r="D3"/>
    </row>
    <row r="4" spans="1:4" x14ac:dyDescent="0.25">
      <c r="B4" s="3" t="s">
        <v>3</v>
      </c>
      <c r="D4"/>
    </row>
    <row r="5" spans="1:4" x14ac:dyDescent="0.25">
      <c r="B5" s="3">
        <v>2019</v>
      </c>
      <c r="D5"/>
    </row>
    <row r="6" spans="1:4" x14ac:dyDescent="0.25">
      <c r="B6" s="3" t="s">
        <v>4</v>
      </c>
      <c r="D6"/>
    </row>
    <row r="7" spans="1:4" x14ac:dyDescent="0.25">
      <c r="B7" s="15" t="s">
        <v>5</v>
      </c>
      <c r="D7"/>
    </row>
    <row r="8" spans="1:4" x14ac:dyDescent="0.25">
      <c r="D8"/>
    </row>
    <row r="9" spans="1:4" x14ac:dyDescent="0.25">
      <c r="B9" s="16" t="s">
        <v>6</v>
      </c>
      <c r="D9"/>
    </row>
    <row r="10" spans="1:4" x14ac:dyDescent="0.25">
      <c r="B10" t="s">
        <v>7</v>
      </c>
      <c r="D10"/>
    </row>
    <row r="11" spans="1:4" x14ac:dyDescent="0.25">
      <c r="B11" s="3">
        <v>2018</v>
      </c>
      <c r="D11"/>
    </row>
    <row r="12" spans="1:4" x14ac:dyDescent="0.25">
      <c r="B12" s="3" t="s">
        <v>8</v>
      </c>
      <c r="D12"/>
    </row>
    <row r="13" spans="1:4" x14ac:dyDescent="0.25">
      <c r="B13" s="14" t="s">
        <v>9</v>
      </c>
      <c r="D13"/>
    </row>
    <row r="14" spans="1:4" x14ac:dyDescent="0.25">
      <c r="D14"/>
    </row>
    <row r="15" spans="1:4" x14ac:dyDescent="0.25">
      <c r="B15" s="16" t="s">
        <v>10</v>
      </c>
      <c r="D15"/>
    </row>
    <row r="16" spans="1:4" x14ac:dyDescent="0.25">
      <c r="B16" t="s">
        <v>7</v>
      </c>
      <c r="D16"/>
    </row>
    <row r="17" spans="2:4" x14ac:dyDescent="0.25">
      <c r="B17" s="3">
        <v>2018</v>
      </c>
      <c r="D17"/>
    </row>
    <row r="18" spans="2:4" x14ac:dyDescent="0.25">
      <c r="B18" s="3" t="s">
        <v>11</v>
      </c>
      <c r="D18"/>
    </row>
    <row r="19" spans="2:4" x14ac:dyDescent="0.25">
      <c r="B19" s="14" t="s">
        <v>12</v>
      </c>
      <c r="D19"/>
    </row>
    <row r="20" spans="2:4" x14ac:dyDescent="0.25">
      <c r="D20"/>
    </row>
    <row r="21" spans="2:4" x14ac:dyDescent="0.25">
      <c r="B21" s="16" t="s">
        <v>13</v>
      </c>
      <c r="D21"/>
    </row>
    <row r="22" spans="2:4" x14ac:dyDescent="0.25">
      <c r="B22" t="s">
        <v>14</v>
      </c>
      <c r="D22"/>
    </row>
    <row r="23" spans="2:4" x14ac:dyDescent="0.25">
      <c r="B23" s="3">
        <v>2019</v>
      </c>
      <c r="D23"/>
    </row>
    <row r="24" spans="2:4" x14ac:dyDescent="0.25">
      <c r="B24" s="3" t="s">
        <v>15</v>
      </c>
      <c r="D24"/>
    </row>
    <row r="25" spans="2:4" x14ac:dyDescent="0.25">
      <c r="B25" s="14" t="s">
        <v>16</v>
      </c>
      <c r="D25"/>
    </row>
    <row r="26" spans="2:4" x14ac:dyDescent="0.25">
      <c r="D26"/>
    </row>
    <row r="27" spans="2:4" x14ac:dyDescent="0.25">
      <c r="B27" s="16" t="s">
        <v>17</v>
      </c>
      <c r="D27"/>
    </row>
    <row r="28" spans="2:4" x14ac:dyDescent="0.25">
      <c r="B28" t="s">
        <v>18</v>
      </c>
      <c r="D28"/>
    </row>
    <row r="29" spans="2:4" x14ac:dyDescent="0.25">
      <c r="B29" s="3">
        <v>2019</v>
      </c>
      <c r="D29"/>
    </row>
    <row r="30" spans="2:4" x14ac:dyDescent="0.25">
      <c r="B30" s="3" t="s">
        <v>19</v>
      </c>
      <c r="D30"/>
    </row>
    <row r="31" spans="2:4" x14ac:dyDescent="0.25">
      <c r="B31" s="14" t="s">
        <v>20</v>
      </c>
      <c r="D31"/>
    </row>
    <row r="32" spans="2:4" x14ac:dyDescent="0.25">
      <c r="D32"/>
    </row>
    <row r="33" spans="2:4" x14ac:dyDescent="0.25">
      <c r="B33" s="16" t="s">
        <v>21</v>
      </c>
      <c r="D33"/>
    </row>
    <row r="34" spans="2:4" x14ac:dyDescent="0.25">
      <c r="B34" t="s">
        <v>22</v>
      </c>
      <c r="D34"/>
    </row>
    <row r="35" spans="2:4" x14ac:dyDescent="0.25">
      <c r="B35" s="3">
        <v>2018</v>
      </c>
      <c r="D35"/>
    </row>
    <row r="36" spans="2:4" x14ac:dyDescent="0.25">
      <c r="B36" t="s">
        <v>23</v>
      </c>
      <c r="D36"/>
    </row>
    <row r="37" spans="2:4" x14ac:dyDescent="0.25">
      <c r="B37" s="14" t="s">
        <v>24</v>
      </c>
      <c r="D37"/>
    </row>
    <row r="39" spans="2:4" x14ac:dyDescent="0.25">
      <c r="B39" s="16" t="s">
        <v>25</v>
      </c>
      <c r="C39" s="3"/>
      <c r="D39"/>
    </row>
    <row r="40" spans="2:4" x14ac:dyDescent="0.25">
      <c r="B40" t="s">
        <v>22</v>
      </c>
      <c r="C40" s="3"/>
      <c r="D40"/>
    </row>
    <row r="41" spans="2:4" x14ac:dyDescent="0.25">
      <c r="B41" s="3">
        <v>2018</v>
      </c>
      <c r="C41" s="3"/>
      <c r="D41"/>
    </row>
    <row r="42" spans="2:4" x14ac:dyDescent="0.25">
      <c r="B42" t="s">
        <v>26</v>
      </c>
      <c r="C42" s="3"/>
      <c r="D42"/>
    </row>
    <row r="43" spans="2:4" x14ac:dyDescent="0.25">
      <c r="B43" s="14" t="s">
        <v>24</v>
      </c>
    </row>
    <row r="45" spans="2:4" x14ac:dyDescent="0.25">
      <c r="B45" s="16" t="s">
        <v>27</v>
      </c>
    </row>
    <row r="46" spans="2:4" x14ac:dyDescent="0.25">
      <c r="B46" t="s">
        <v>28</v>
      </c>
    </row>
    <row r="47" spans="2:4" x14ac:dyDescent="0.25">
      <c r="B47" s="3">
        <v>2016</v>
      </c>
    </row>
    <row r="48" spans="2:4" x14ac:dyDescent="0.25">
      <c r="B48" t="s">
        <v>29</v>
      </c>
    </row>
    <row r="49" spans="2:2" x14ac:dyDescent="0.25">
      <c r="B49" s="14" t="s">
        <v>30</v>
      </c>
    </row>
    <row r="50" spans="2:2" x14ac:dyDescent="0.25">
      <c r="B50" s="14"/>
    </row>
    <row r="51" spans="2:2" x14ac:dyDescent="0.25">
      <c r="B51" s="16" t="s">
        <v>31</v>
      </c>
    </row>
    <row r="52" spans="2:2" x14ac:dyDescent="0.25">
      <c r="B52" t="s">
        <v>28</v>
      </c>
    </row>
    <row r="53" spans="2:2" x14ac:dyDescent="0.25">
      <c r="B53" s="3">
        <v>2016</v>
      </c>
    </row>
    <row r="54" spans="2:2" x14ac:dyDescent="0.25">
      <c r="B54" t="s">
        <v>32</v>
      </c>
    </row>
    <row r="55" spans="2:2" x14ac:dyDescent="0.25">
      <c r="B55" s="14" t="s">
        <v>30</v>
      </c>
    </row>
    <row r="56" spans="2:2" x14ac:dyDescent="0.25">
      <c r="B56" s="14"/>
    </row>
    <row r="57" spans="2:2" x14ac:dyDescent="0.25">
      <c r="B57" s="16" t="s">
        <v>33</v>
      </c>
    </row>
    <row r="58" spans="2:2" x14ac:dyDescent="0.25">
      <c r="B58" t="s">
        <v>28</v>
      </c>
    </row>
    <row r="59" spans="2:2" x14ac:dyDescent="0.25">
      <c r="B59" s="3">
        <v>2016</v>
      </c>
    </row>
    <row r="60" spans="2:2" x14ac:dyDescent="0.25">
      <c r="B60" t="s">
        <v>34</v>
      </c>
    </row>
    <row r="61" spans="2:2" x14ac:dyDescent="0.25">
      <c r="B61" s="14" t="s">
        <v>30</v>
      </c>
    </row>
    <row r="62" spans="2:2" x14ac:dyDescent="0.25">
      <c r="B62" t="s">
        <v>35</v>
      </c>
    </row>
    <row r="63" spans="2:2" x14ac:dyDescent="0.25">
      <c r="B63" s="16" t="s">
        <v>36</v>
      </c>
    </row>
    <row r="64" spans="2:2" x14ac:dyDescent="0.25">
      <c r="B64" t="s">
        <v>37</v>
      </c>
    </row>
    <row r="65" spans="1:2" x14ac:dyDescent="0.25">
      <c r="B65" s="3">
        <v>2013</v>
      </c>
    </row>
    <row r="66" spans="1:2" x14ac:dyDescent="0.25">
      <c r="B66" t="s">
        <v>38</v>
      </c>
    </row>
    <row r="67" spans="1:2" x14ac:dyDescent="0.25">
      <c r="B67" s="14" t="s">
        <v>39</v>
      </c>
    </row>
    <row r="69" spans="1:2" x14ac:dyDescent="0.25">
      <c r="B69" s="16" t="s">
        <v>40</v>
      </c>
    </row>
    <row r="70" spans="1:2" x14ac:dyDescent="0.25">
      <c r="B70" t="s">
        <v>41</v>
      </c>
    </row>
    <row r="71" spans="1:2" x14ac:dyDescent="0.25">
      <c r="B71" s="3">
        <v>2019</v>
      </c>
    </row>
    <row r="72" spans="1:2" x14ac:dyDescent="0.25">
      <c r="B72" t="s">
        <v>42</v>
      </c>
    </row>
    <row r="73" spans="1:2" x14ac:dyDescent="0.25">
      <c r="B73" s="14" t="s">
        <v>43</v>
      </c>
    </row>
    <row r="74" spans="1:2" x14ac:dyDescent="0.25">
      <c r="B74" s="14"/>
    </row>
    <row r="76" spans="1:2" x14ac:dyDescent="0.25">
      <c r="A76" s="1" t="s">
        <v>44</v>
      </c>
      <c r="B76" t="s">
        <v>45</v>
      </c>
    </row>
    <row r="78" spans="1:2" x14ac:dyDescent="0.25">
      <c r="B78" t="s">
        <v>46</v>
      </c>
    </row>
    <row r="80" spans="1:2" x14ac:dyDescent="0.25">
      <c r="B80" t="s">
        <v>47</v>
      </c>
    </row>
    <row r="82" spans="2:2" x14ac:dyDescent="0.25">
      <c r="B82" t="s">
        <v>48</v>
      </c>
    </row>
    <row r="84" spans="2:2" x14ac:dyDescent="0.25">
      <c r="B84" t="s">
        <v>49</v>
      </c>
    </row>
    <row r="86" spans="2:2" x14ac:dyDescent="0.25">
      <c r="B86" t="s">
        <v>50</v>
      </c>
    </row>
    <row r="87" spans="2:2" x14ac:dyDescent="0.25">
      <c r="B87" t="s">
        <v>51</v>
      </c>
    </row>
    <row r="112" spans="2:2" x14ac:dyDescent="0.25">
      <c r="B112" t="s">
        <v>52</v>
      </c>
    </row>
  </sheetData>
  <hyperlinks>
    <hyperlink ref="B7" r:id="rId1" xr:uid="{F7AF4094-2AD6-4F36-B662-42BE6B7A845F}"/>
    <hyperlink ref="B13" r:id="rId2" location="/bookmark=aHR0cHM6Ly9sb2NhbC5ibXdoay5jb20vbmV3LWNhci9wcmljZS1saXN0" xr:uid="{093A260B-F221-4723-B17C-D8AA57D004DB}"/>
    <hyperlink ref="B19" r:id="rId3" location="/bookmark=aHR0cHM6Ly9sb2NhbC5ibXdoay5jb20vbmV3LWNhci9wcmljZS1saXN1" xr:uid="{CED99A7D-3C4A-45C8-9552-C4636252FE5C}"/>
    <hyperlink ref="B25" r:id="rId4" xr:uid="{C5C7BD6B-C2BA-4B16-94A9-3276D8A34C20}"/>
    <hyperlink ref="B31" r:id="rId5" xr:uid="{CADC6E75-1A25-4AA9-ADAC-6266E45A4881}"/>
    <hyperlink ref="B37" r:id="rId6" xr:uid="{37063B28-E885-4FF6-B044-354BCF44C7A9}"/>
    <hyperlink ref="B43" r:id="rId7" xr:uid="{81A9F881-4E05-4D83-AD72-52EADA0D1369}"/>
    <hyperlink ref="B49" r:id="rId8" xr:uid="{B20069EE-3E51-4F90-BEE5-59C78BCD85F3}"/>
    <hyperlink ref="B55" r:id="rId9" xr:uid="{4244A7A2-2413-456D-9738-31193D6CC8B3}"/>
    <hyperlink ref="B61" r:id="rId10" xr:uid="{FE7918F6-5EBD-4138-9DAC-4BA211931512}"/>
    <hyperlink ref="B73" r:id="rId11" xr:uid="{BF20E829-3D9E-48AA-AE6D-4F82C30169DA}"/>
    <hyperlink ref="B67" r:id="rId12" xr:uid="{18D86735-9EA9-4E19-BEAA-48709C9BDC8B}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abSelected="1" topLeftCell="A10" workbookViewId="0">
      <selection activeCell="C31" sqref="C31"/>
    </sheetView>
  </sheetViews>
  <sheetFormatPr defaultRowHeight="15" x14ac:dyDescent="0.25"/>
  <cols>
    <col min="1" max="1" width="14.5703125" customWidth="1"/>
    <col min="2" max="2" width="13.7109375" customWidth="1"/>
    <col min="3" max="3" width="10.28515625" bestFit="1" customWidth="1"/>
    <col min="4" max="6" width="9.28515625" bestFit="1" customWidth="1"/>
    <col min="7" max="7" width="10.140625" bestFit="1" customWidth="1"/>
    <col min="8" max="10" width="9.7109375" bestFit="1" customWidth="1"/>
    <col min="11" max="11" width="9.5703125" customWidth="1"/>
    <col min="12" max="12" width="8.7109375" customWidth="1"/>
    <col min="13" max="13" width="19.140625" customWidth="1"/>
  </cols>
  <sheetData>
    <row r="1" spans="1:13" x14ac:dyDescent="0.25">
      <c r="A1" s="12" t="s">
        <v>53</v>
      </c>
      <c r="K1" s="11"/>
    </row>
    <row r="2" spans="1:13" x14ac:dyDescent="0.25">
      <c r="A2" t="s">
        <v>54</v>
      </c>
    </row>
    <row r="3" spans="1:13" x14ac:dyDescent="0.25">
      <c r="A3" s="20">
        <v>97500</v>
      </c>
      <c r="K3" s="2"/>
    </row>
    <row r="4" spans="1:13" x14ac:dyDescent="0.25">
      <c r="K4" s="2"/>
    </row>
    <row r="5" spans="1:13" x14ac:dyDescent="0.25">
      <c r="A5" t="s">
        <v>55</v>
      </c>
      <c r="K5" s="6"/>
    </row>
    <row r="6" spans="1:13" x14ac:dyDescent="0.25">
      <c r="A6" s="5">
        <v>250000</v>
      </c>
      <c r="K6" s="2"/>
    </row>
    <row r="7" spans="1:13" x14ac:dyDescent="0.25">
      <c r="K7" s="2"/>
    </row>
    <row r="8" spans="1:13" x14ac:dyDescent="0.25">
      <c r="A8" t="s">
        <v>56</v>
      </c>
      <c r="B8" s="1"/>
      <c r="K8" s="6"/>
      <c r="L8" s="1"/>
      <c r="M8" s="1"/>
    </row>
    <row r="9" spans="1:13" x14ac:dyDescent="0.25">
      <c r="K9" s="2"/>
    </row>
    <row r="10" spans="1:13" x14ac:dyDescent="0.25">
      <c r="A10" t="s">
        <v>57</v>
      </c>
      <c r="K10" s="2"/>
    </row>
    <row r="11" spans="1:13" x14ac:dyDescent="0.25">
      <c r="A11" s="2">
        <v>180000000</v>
      </c>
      <c r="K11" s="2"/>
    </row>
    <row r="12" spans="1:13" x14ac:dyDescent="0.25">
      <c r="K12" s="5"/>
    </row>
    <row r="13" spans="1:13" x14ac:dyDescent="0.25">
      <c r="A13" s="1" t="s">
        <v>58</v>
      </c>
      <c r="K13" s="2"/>
    </row>
    <row r="14" spans="1:13" x14ac:dyDescent="0.25">
      <c r="A14" s="34">
        <v>1185091</v>
      </c>
      <c r="B14" t="s">
        <v>94</v>
      </c>
      <c r="D14" s="8">
        <f>$A$3/A14</f>
        <v>8.2272163065958651E-2</v>
      </c>
      <c r="K14" s="2"/>
    </row>
    <row r="15" spans="1:13" x14ac:dyDescent="0.25">
      <c r="A15" s="17">
        <v>529000</v>
      </c>
      <c r="B15" t="s">
        <v>59</v>
      </c>
      <c r="D15" s="8">
        <f t="shared" ref="D15:D26" si="0">$A$3/A15</f>
        <v>0.18431001890359169</v>
      </c>
      <c r="K15" s="2"/>
    </row>
    <row r="16" spans="1:13" x14ac:dyDescent="0.25">
      <c r="A16" s="17">
        <v>575000</v>
      </c>
      <c r="B16" t="s">
        <v>60</v>
      </c>
      <c r="D16" s="8">
        <f t="shared" si="0"/>
        <v>0.16956521739130434</v>
      </c>
      <c r="K16" s="2"/>
    </row>
    <row r="17" spans="1:12" x14ac:dyDescent="0.25">
      <c r="A17" s="17">
        <v>378800</v>
      </c>
      <c r="B17" t="s">
        <v>13</v>
      </c>
      <c r="D17" s="8">
        <f t="shared" si="0"/>
        <v>0.25739176346356918</v>
      </c>
      <c r="K17" s="7"/>
    </row>
    <row r="18" spans="1:12" x14ac:dyDescent="0.25">
      <c r="A18" s="17">
        <v>492600</v>
      </c>
      <c r="B18" t="s">
        <v>61</v>
      </c>
      <c r="D18" s="8">
        <f t="shared" si="0"/>
        <v>0.19792935444579782</v>
      </c>
      <c r="K18" s="2"/>
    </row>
    <row r="19" spans="1:12" x14ac:dyDescent="0.25">
      <c r="A19" s="17">
        <v>289800</v>
      </c>
      <c r="B19" t="s">
        <v>62</v>
      </c>
      <c r="D19" s="8">
        <f t="shared" si="0"/>
        <v>0.33643892339544512</v>
      </c>
      <c r="L19" s="2"/>
    </row>
    <row r="20" spans="1:12" x14ac:dyDescent="0.25">
      <c r="A20" s="17">
        <v>199900</v>
      </c>
      <c r="B20" t="s">
        <v>63</v>
      </c>
      <c r="D20" s="8">
        <f t="shared" si="0"/>
        <v>0.48774387193596797</v>
      </c>
      <c r="K20" s="2"/>
    </row>
    <row r="21" spans="1:12" x14ac:dyDescent="0.25">
      <c r="A21" s="17">
        <v>448000</v>
      </c>
      <c r="B21" t="s">
        <v>64</v>
      </c>
      <c r="D21" s="8">
        <f t="shared" si="0"/>
        <v>0.21763392857142858</v>
      </c>
      <c r="K21" s="2"/>
    </row>
    <row r="22" spans="1:12" x14ac:dyDescent="0.25">
      <c r="A22" s="17">
        <v>298800</v>
      </c>
      <c r="B22" t="s">
        <v>65</v>
      </c>
      <c r="D22" s="8">
        <f t="shared" si="0"/>
        <v>0.32630522088353414</v>
      </c>
      <c r="K22" s="2"/>
    </row>
    <row r="23" spans="1:12" x14ac:dyDescent="0.25">
      <c r="A23" s="17">
        <v>298800</v>
      </c>
      <c r="B23" t="s">
        <v>66</v>
      </c>
      <c r="D23" s="8">
        <f t="shared" si="0"/>
        <v>0.32630522088353414</v>
      </c>
      <c r="K23" s="2"/>
    </row>
    <row r="24" spans="1:12" x14ac:dyDescent="0.25">
      <c r="A24" s="17">
        <v>308150</v>
      </c>
      <c r="B24" t="s">
        <v>33</v>
      </c>
      <c r="D24" s="8">
        <f t="shared" si="0"/>
        <v>0.3164043485315593</v>
      </c>
      <c r="K24" s="2"/>
    </row>
    <row r="25" spans="1:12" x14ac:dyDescent="0.25">
      <c r="A25" s="17">
        <v>557480</v>
      </c>
      <c r="B25" t="s">
        <v>67</v>
      </c>
      <c r="D25" s="8">
        <f t="shared" si="0"/>
        <v>0.17489416660687379</v>
      </c>
      <c r="K25" s="2"/>
    </row>
    <row r="26" spans="1:12" x14ac:dyDescent="0.25">
      <c r="A26" s="18">
        <f>AVERAGE(A15:A25)</f>
        <v>397848.18181818182</v>
      </c>
      <c r="B26" s="1" t="s">
        <v>68</v>
      </c>
      <c r="D26" s="8">
        <f t="shared" si="0"/>
        <v>0.24506835636252294</v>
      </c>
      <c r="K26" s="2"/>
    </row>
    <row r="27" spans="1:12" x14ac:dyDescent="0.25">
      <c r="A27" s="13" t="s">
        <v>69</v>
      </c>
      <c r="B27" s="1"/>
    </row>
    <row r="29" spans="1:12" x14ac:dyDescent="0.25">
      <c r="A29" s="1" t="s">
        <v>70</v>
      </c>
      <c r="E29" s="1" t="s">
        <v>71</v>
      </c>
      <c r="J29" t="s">
        <v>72</v>
      </c>
      <c r="K29" s="2"/>
    </row>
    <row r="30" spans="1:12" x14ac:dyDescent="0.25">
      <c r="A30" s="19">
        <f>A3/A26</f>
        <v>0.24506835636252294</v>
      </c>
      <c r="E30" s="1">
        <f>A30/(1+A30)</f>
        <v>0.19683124634095761</v>
      </c>
      <c r="J30" t="s">
        <v>73</v>
      </c>
      <c r="K30" s="2"/>
    </row>
    <row r="31" spans="1:12" x14ac:dyDescent="0.25">
      <c r="A31" s="1" t="s">
        <v>74</v>
      </c>
      <c r="E31" s="1"/>
      <c r="J31" t="s">
        <v>75</v>
      </c>
      <c r="K31" s="2"/>
    </row>
    <row r="32" spans="1:12" x14ac:dyDescent="0.25">
      <c r="A32" s="19">
        <v>3.6999999999999998E-2</v>
      </c>
      <c r="E32" s="1">
        <f>A32/(1+A32)</f>
        <v>3.5679845708775311E-2</v>
      </c>
    </row>
    <row r="33" spans="1:22" x14ac:dyDescent="0.25">
      <c r="A33" s="1" t="s">
        <v>76</v>
      </c>
      <c r="E33" s="1"/>
      <c r="J33" t="s">
        <v>77</v>
      </c>
    </row>
    <row r="34" spans="1:22" x14ac:dyDescent="0.25">
      <c r="A34" s="31">
        <v>0.35</v>
      </c>
      <c r="E34" s="1">
        <f t="shared" ref="E34:E38" si="1">A34/(1+A34)</f>
        <v>0.25925925925925924</v>
      </c>
      <c r="J34" t="s">
        <v>78</v>
      </c>
    </row>
    <row r="35" spans="1:22" x14ac:dyDescent="0.25">
      <c r="A35" s="1" t="s">
        <v>79</v>
      </c>
      <c r="E35" s="1"/>
      <c r="J35" t="s">
        <v>80</v>
      </c>
    </row>
    <row r="36" spans="1:22" x14ac:dyDescent="0.25">
      <c r="A36" s="35">
        <v>0.6</v>
      </c>
      <c r="E36" s="1">
        <f>A36/(1+A36)</f>
        <v>0.37499999999999994</v>
      </c>
    </row>
    <row r="37" spans="1:22" x14ac:dyDescent="0.25">
      <c r="A37" s="1" t="s">
        <v>81</v>
      </c>
      <c r="E37" s="1"/>
    </row>
    <row r="38" spans="1:22" x14ac:dyDescent="0.25">
      <c r="A38" s="31">
        <v>0.15</v>
      </c>
      <c r="E38" s="1">
        <f t="shared" si="1"/>
        <v>0.13043478260869565</v>
      </c>
    </row>
    <row r="41" spans="1:22" x14ac:dyDescent="0.25">
      <c r="A41" s="30" t="s">
        <v>82</v>
      </c>
      <c r="K41" s="6"/>
      <c r="L41" s="1"/>
    </row>
    <row r="42" spans="1:22" x14ac:dyDescent="0.25">
      <c r="A42" t="s">
        <v>83</v>
      </c>
    </row>
    <row r="43" spans="1:22" x14ac:dyDescent="0.25">
      <c r="A43" t="s">
        <v>84</v>
      </c>
    </row>
    <row r="44" spans="1:22" x14ac:dyDescent="0.25">
      <c r="C44" s="21">
        <v>2018</v>
      </c>
      <c r="D44" s="21">
        <v>2019</v>
      </c>
      <c r="E44" s="21">
        <v>2020</v>
      </c>
      <c r="F44" s="21">
        <v>2021</v>
      </c>
      <c r="G44" s="21">
        <v>2022</v>
      </c>
      <c r="H44" s="21">
        <v>2023</v>
      </c>
      <c r="I44" s="21">
        <v>2024</v>
      </c>
      <c r="J44" s="21">
        <v>2025</v>
      </c>
      <c r="K44" s="21">
        <v>2026</v>
      </c>
      <c r="L44" s="21">
        <v>2027</v>
      </c>
    </row>
    <row r="45" spans="1:22" x14ac:dyDescent="0.25">
      <c r="A45" s="21" t="s">
        <v>85</v>
      </c>
      <c r="B45" s="24" t="s">
        <v>86</v>
      </c>
      <c r="C45" s="26">
        <f>$E30</f>
        <v>0.19683124634095761</v>
      </c>
      <c r="D45" s="26">
        <f t="shared" ref="D45:F45" si="2">$E30</f>
        <v>0.19683124634095761</v>
      </c>
      <c r="E45" s="26">
        <f t="shared" si="2"/>
        <v>0.19683124634095761</v>
      </c>
      <c r="F45" s="26">
        <f t="shared" si="2"/>
        <v>0.19683124634095761</v>
      </c>
      <c r="G45" s="26">
        <f>$C45*(1-0.16667*(G44-$F44))</f>
        <v>0.1640253825133102</v>
      </c>
      <c r="H45" s="26">
        <f t="shared" ref="H45:L45" si="3">$C45*(1-0.16667*(H44-$F44))</f>
        <v>0.13121951868566281</v>
      </c>
      <c r="I45" s="26">
        <f t="shared" si="3"/>
        <v>9.8413654858015384E-2</v>
      </c>
      <c r="J45" s="26">
        <f t="shared" si="3"/>
        <v>6.5607791030367985E-2</v>
      </c>
      <c r="K45" s="26">
        <f t="shared" si="3"/>
        <v>3.2801927202720578E-2</v>
      </c>
      <c r="L45" s="26">
        <f t="shared" si="3"/>
        <v>-3.9366249268449422E-6</v>
      </c>
      <c r="M45" s="9"/>
      <c r="N45" s="9"/>
      <c r="O45" s="9"/>
      <c r="P45" s="9"/>
      <c r="Q45" s="9"/>
      <c r="R45" s="9"/>
      <c r="S45" s="9"/>
      <c r="T45" s="9"/>
      <c r="U45" s="9"/>
      <c r="V45" s="8"/>
    </row>
    <row r="46" spans="1:22" x14ac:dyDescent="0.25">
      <c r="A46" t="s">
        <v>87</v>
      </c>
      <c r="B46" s="25" t="s">
        <v>88</v>
      </c>
      <c r="C46" s="22">
        <f>$E32</f>
        <v>3.5679845708775311E-2</v>
      </c>
      <c r="D46" s="22">
        <f t="shared" ref="D46:F46" si="4">$E32</f>
        <v>3.5679845708775311E-2</v>
      </c>
      <c r="E46" s="22">
        <f t="shared" si="4"/>
        <v>3.5679845708775311E-2</v>
      </c>
      <c r="F46" s="22">
        <f t="shared" si="4"/>
        <v>3.5679845708775311E-2</v>
      </c>
      <c r="G46" s="22">
        <f t="shared" ref="G46:L46" si="5">$C46*(1-0.16667*(G44-$F44))</f>
        <v>2.973308582449373E-2</v>
      </c>
      <c r="H46" s="22">
        <f t="shared" si="5"/>
        <v>2.3786325940212148E-2</v>
      </c>
      <c r="I46" s="22">
        <f t="shared" si="5"/>
        <v>1.7839566055930567E-2</v>
      </c>
      <c r="J46" s="22">
        <f t="shared" si="5"/>
        <v>1.1892806171648986E-2</v>
      </c>
      <c r="K46" s="22">
        <f t="shared" si="5"/>
        <v>5.9460462873674041E-3</v>
      </c>
      <c r="L46" s="22">
        <f t="shared" si="5"/>
        <v>-7.1359691418018113E-7</v>
      </c>
    </row>
    <row r="47" spans="1:22" x14ac:dyDescent="0.25">
      <c r="B47" s="21" t="s">
        <v>89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22" x14ac:dyDescent="0.25">
      <c r="B48" s="21" t="s">
        <v>90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25">
      <c r="B49" s="21" t="s">
        <v>91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25">
      <c r="B50" s="21" t="s">
        <v>92</v>
      </c>
      <c r="C50" s="22">
        <f>$E34</f>
        <v>0.25925925925925924</v>
      </c>
      <c r="D50" s="22">
        <f t="shared" ref="D50:F50" si="6">$E34</f>
        <v>0.25925925925925924</v>
      </c>
      <c r="E50" s="22">
        <f t="shared" si="6"/>
        <v>0.25925925925925924</v>
      </c>
      <c r="F50" s="22">
        <f t="shared" si="6"/>
        <v>0.25925925925925924</v>
      </c>
      <c r="G50" s="22">
        <f t="shared" ref="G50:L50" si="7">$C50*(1-0.16667*(G44-$F44))</f>
        <v>0.2160485185185185</v>
      </c>
      <c r="H50" s="22">
        <f t="shared" si="7"/>
        <v>0.17283777777777778</v>
      </c>
      <c r="I50" s="22">
        <f t="shared" si="7"/>
        <v>0.12962703703703701</v>
      </c>
      <c r="J50" s="22">
        <f t="shared" si="7"/>
        <v>8.6416296296296283E-2</v>
      </c>
      <c r="K50" s="22">
        <f t="shared" si="7"/>
        <v>4.3205555555555546E-2</v>
      </c>
      <c r="L50" s="22">
        <f t="shared" si="7"/>
        <v>-5.1851851852191544E-6</v>
      </c>
    </row>
    <row r="53" spans="1:12" x14ac:dyDescent="0.25">
      <c r="A53" s="21" t="s">
        <v>85</v>
      </c>
      <c r="B53" s="27" t="s">
        <v>86</v>
      </c>
      <c r="C53" s="22">
        <f>$E36</f>
        <v>0.37499999999999994</v>
      </c>
      <c r="D53" s="22">
        <f t="shared" ref="D53:F53" si="8">$E36</f>
        <v>0.37499999999999994</v>
      </c>
      <c r="E53" s="22">
        <f t="shared" si="8"/>
        <v>0.37499999999999994</v>
      </c>
      <c r="F53" s="22">
        <f t="shared" si="8"/>
        <v>0.37499999999999994</v>
      </c>
      <c r="G53" s="22">
        <f t="shared" ref="G53:L53" si="9">$C53*(1-0.16667*(G44-$F44))</f>
        <v>0.31249874999999994</v>
      </c>
      <c r="H53" s="22">
        <f t="shared" si="9"/>
        <v>0.24999749999999998</v>
      </c>
      <c r="I53" s="22">
        <f t="shared" si="9"/>
        <v>0.18749624999999995</v>
      </c>
      <c r="J53" s="22">
        <f t="shared" si="9"/>
        <v>0.12499499999999997</v>
      </c>
      <c r="K53" s="22">
        <f t="shared" si="9"/>
        <v>6.249374999999998E-2</v>
      </c>
      <c r="L53" s="22">
        <f t="shared" si="9"/>
        <v>-7.5000000000491332E-6</v>
      </c>
    </row>
    <row r="54" spans="1:12" x14ac:dyDescent="0.25">
      <c r="A54" t="s">
        <v>93</v>
      </c>
      <c r="B54" s="25" t="s">
        <v>88</v>
      </c>
      <c r="C54" s="22">
        <f>$E38</f>
        <v>0.13043478260869565</v>
      </c>
      <c r="D54" s="22">
        <f t="shared" ref="D54:F54" si="10">$E38</f>
        <v>0.13043478260869565</v>
      </c>
      <c r="E54" s="22">
        <f t="shared" si="10"/>
        <v>0.13043478260869565</v>
      </c>
      <c r="F54" s="22">
        <f t="shared" si="10"/>
        <v>0.13043478260869565</v>
      </c>
      <c r="G54" s="22">
        <f t="shared" ref="G54:L54" si="11">$C54*(1-0.16667*(G44-$F44))</f>
        <v>0.10869521739130435</v>
      </c>
      <c r="H54" s="22">
        <f t="shared" si="11"/>
        <v>8.6955652173913045E-2</v>
      </c>
      <c r="I54" s="22">
        <f t="shared" si="11"/>
        <v>6.5216086956521729E-2</v>
      </c>
      <c r="J54" s="22">
        <f t="shared" si="11"/>
        <v>4.3476521739130428E-2</v>
      </c>
      <c r="K54" s="22">
        <f t="shared" si="11"/>
        <v>2.1736956521739126E-2</v>
      </c>
      <c r="L54" s="22">
        <f t="shared" si="11"/>
        <v>-2.608695652191003E-6</v>
      </c>
    </row>
    <row r="55" spans="1:12" x14ac:dyDescent="0.25">
      <c r="B55" s="25" t="s">
        <v>89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25">
      <c r="B56" s="25" t="s">
        <v>90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1:12" x14ac:dyDescent="0.25">
      <c r="B57" s="28" t="s">
        <v>91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spans="1:12" x14ac:dyDescent="0.25">
      <c r="B58" s="29" t="s">
        <v>92</v>
      </c>
      <c r="C58" s="24"/>
      <c r="D58" s="21"/>
      <c r="E58" s="21"/>
      <c r="F58" s="21"/>
      <c r="G58" s="21"/>
      <c r="H58" s="21"/>
      <c r="I58" s="21"/>
      <c r="J58" s="21"/>
      <c r="K58" s="21"/>
      <c r="L58" s="2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8"/>
  <sheetViews>
    <sheetView workbookViewId="0">
      <selection activeCell="K7" sqref="K7"/>
    </sheetView>
  </sheetViews>
  <sheetFormatPr defaultRowHeight="15" x14ac:dyDescent="0.25"/>
  <cols>
    <col min="1" max="3" width="13.140625" customWidth="1"/>
  </cols>
  <sheetData>
    <row r="1" spans="1:36" s="1" customFormat="1" x14ac:dyDescent="0.25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" t="s">
        <v>86</v>
      </c>
      <c r="B2" s="32">
        <f>C2</f>
        <v>0.19683124634095761</v>
      </c>
      <c r="C2" s="33">
        <f>Data!$C$45</f>
        <v>0.19683124634095761</v>
      </c>
      <c r="D2" s="33">
        <f>Data!$C$45</f>
        <v>0.19683124634095761</v>
      </c>
      <c r="E2" s="10">
        <f>Data!D45</f>
        <v>0.19683124634095761</v>
      </c>
      <c r="F2" s="10">
        <f>Data!E45</f>
        <v>0.19683124634095761</v>
      </c>
      <c r="G2" s="10">
        <f>Data!F45</f>
        <v>0.19683124634095761</v>
      </c>
      <c r="H2" s="10">
        <f>Data!G45</f>
        <v>0.1640253825133102</v>
      </c>
      <c r="I2" s="10">
        <f>Data!H45</f>
        <v>0.13121951868566281</v>
      </c>
      <c r="J2" s="10">
        <f>Data!I45</f>
        <v>9.8413654858015384E-2</v>
      </c>
      <c r="K2" s="10">
        <f>Data!J45</f>
        <v>6.5607791030367985E-2</v>
      </c>
      <c r="L2" s="10">
        <f>Data!K45</f>
        <v>3.2801927202720578E-2</v>
      </c>
      <c r="M2" s="10">
        <f>Data!L45</f>
        <v>-3.9366249268449422E-6</v>
      </c>
      <c r="N2" s="10">
        <f>Data!M38</f>
        <v>0</v>
      </c>
      <c r="O2" s="10">
        <f>Data!N38</f>
        <v>0</v>
      </c>
      <c r="P2" s="10">
        <f>Data!O38</f>
        <v>0</v>
      </c>
      <c r="Q2" s="10">
        <f>Data!P38</f>
        <v>0</v>
      </c>
      <c r="R2" s="10">
        <f>Data!Q38</f>
        <v>0</v>
      </c>
      <c r="S2" s="10">
        <f>Data!R38</f>
        <v>0</v>
      </c>
      <c r="T2" s="10">
        <f>Data!S38</f>
        <v>0</v>
      </c>
      <c r="U2" s="10">
        <f>Data!T38</f>
        <v>0</v>
      </c>
      <c r="V2" s="10">
        <f>Data!U38</f>
        <v>0</v>
      </c>
      <c r="W2" s="10">
        <f>Data!V38</f>
        <v>0</v>
      </c>
      <c r="X2" s="10">
        <f>Data!AH45</f>
        <v>0</v>
      </c>
      <c r="Y2" s="10">
        <f>Data!X38</f>
        <v>0</v>
      </c>
      <c r="Z2" s="10">
        <f>Data!Y38</f>
        <v>0</v>
      </c>
      <c r="AA2" s="10">
        <f>Data!Z38</f>
        <v>0</v>
      </c>
      <c r="AB2" s="10">
        <f>Data!AA38</f>
        <v>0</v>
      </c>
      <c r="AC2" s="10">
        <f>Data!AB38</f>
        <v>0</v>
      </c>
      <c r="AD2" s="10">
        <f>Data!AC38</f>
        <v>0</v>
      </c>
      <c r="AE2" s="10">
        <f>Data!AD38</f>
        <v>0</v>
      </c>
      <c r="AF2" s="10">
        <f>Data!AE38</f>
        <v>0</v>
      </c>
      <c r="AG2" s="10">
        <f>Data!AF38</f>
        <v>0</v>
      </c>
      <c r="AH2" s="10">
        <f>Data!AG38</f>
        <v>0</v>
      </c>
      <c r="AI2" s="10">
        <f>Data!AH38</f>
        <v>0</v>
      </c>
      <c r="AJ2" s="10">
        <f>Data!AI38</f>
        <v>0</v>
      </c>
    </row>
    <row r="3" spans="1:36" x14ac:dyDescent="0.25">
      <c r="A3" s="1" t="s">
        <v>88</v>
      </c>
      <c r="B3" s="32">
        <f t="shared" ref="B3:B7" si="0">C3</f>
        <v>3.5679845708775311E-2</v>
      </c>
      <c r="C3" s="33">
        <f>Data!$C$46</f>
        <v>3.5679845708775311E-2</v>
      </c>
      <c r="D3" s="33">
        <f>Data!$C$46</f>
        <v>3.5679845708775311E-2</v>
      </c>
      <c r="E3" s="10">
        <f>Data!D46</f>
        <v>3.5679845708775311E-2</v>
      </c>
      <c r="F3" s="10">
        <f>Data!E46</f>
        <v>3.5679845708775311E-2</v>
      </c>
      <c r="G3" s="10">
        <f>Data!F46</f>
        <v>3.5679845708775311E-2</v>
      </c>
      <c r="H3" s="10">
        <f>Data!G46</f>
        <v>2.973308582449373E-2</v>
      </c>
      <c r="I3" s="10">
        <f>Data!H46</f>
        <v>2.3786325940212148E-2</v>
      </c>
      <c r="J3" s="10">
        <f>Data!I46</f>
        <v>1.7839566055930567E-2</v>
      </c>
      <c r="K3" s="10">
        <f>Data!J46</f>
        <v>1.1892806171648986E-2</v>
      </c>
      <c r="L3" s="10">
        <f>Data!K46</f>
        <v>5.9460462873674041E-3</v>
      </c>
      <c r="M3" s="10">
        <f>Data!L46</f>
        <v>-7.1359691418018113E-7</v>
      </c>
      <c r="N3" s="10">
        <f>Data!M38</f>
        <v>0</v>
      </c>
      <c r="O3" s="10">
        <f>Data!N38</f>
        <v>0</v>
      </c>
      <c r="P3" s="10">
        <f>Data!O38</f>
        <v>0</v>
      </c>
      <c r="Q3" s="10">
        <f>Data!P38</f>
        <v>0</v>
      </c>
      <c r="R3" s="10">
        <f>Data!Q38</f>
        <v>0</v>
      </c>
      <c r="S3" s="10">
        <f>Data!R38</f>
        <v>0</v>
      </c>
      <c r="T3" s="10">
        <f>Data!S38</f>
        <v>0</v>
      </c>
      <c r="U3" s="10">
        <f>Data!T38</f>
        <v>0</v>
      </c>
      <c r="V3" s="10">
        <f>Data!U38</f>
        <v>0</v>
      </c>
      <c r="W3" s="10">
        <f>Data!V38</f>
        <v>0</v>
      </c>
      <c r="X3" s="10">
        <f>Data!W38</f>
        <v>0</v>
      </c>
      <c r="Y3" s="10">
        <f>Data!X38</f>
        <v>0</v>
      </c>
      <c r="Z3" s="10">
        <f>Data!Y38</f>
        <v>0</v>
      </c>
      <c r="AA3" s="10">
        <f>Data!Z38</f>
        <v>0</v>
      </c>
      <c r="AB3" s="10">
        <f>Data!AA38</f>
        <v>0</v>
      </c>
      <c r="AC3" s="10">
        <f>Data!AB38</f>
        <v>0</v>
      </c>
      <c r="AD3" s="10">
        <f>Data!AC38</f>
        <v>0</v>
      </c>
      <c r="AE3" s="10">
        <f>Data!AD38</f>
        <v>0</v>
      </c>
      <c r="AF3" s="10">
        <f>Data!AE38</f>
        <v>0</v>
      </c>
      <c r="AG3" s="10">
        <f>Data!AF38</f>
        <v>0</v>
      </c>
      <c r="AH3" s="10">
        <f>Data!AG38</f>
        <v>0</v>
      </c>
      <c r="AI3" s="10">
        <f>Data!AH38</f>
        <v>0</v>
      </c>
      <c r="AJ3" s="10">
        <f>Data!AI38</f>
        <v>0</v>
      </c>
    </row>
    <row r="4" spans="1:36" x14ac:dyDescent="0.25">
      <c r="A4" s="1" t="s">
        <v>89</v>
      </c>
      <c r="B4" s="32">
        <f t="shared" si="0"/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</row>
    <row r="5" spans="1:36" x14ac:dyDescent="0.25">
      <c r="A5" s="1" t="s">
        <v>90</v>
      </c>
      <c r="B5" s="32">
        <f t="shared" si="0"/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</row>
    <row r="6" spans="1:36" x14ac:dyDescent="0.25">
      <c r="A6" s="1" t="s">
        <v>91</v>
      </c>
      <c r="B6" s="32">
        <f t="shared" si="0"/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</row>
    <row r="7" spans="1:36" x14ac:dyDescent="0.25">
      <c r="A7" s="1" t="s">
        <v>92</v>
      </c>
      <c r="B7" s="32">
        <f t="shared" si="0"/>
        <v>0.25925925925925924</v>
      </c>
      <c r="C7" s="33">
        <f>Data!$C$50</f>
        <v>0.25925925925925924</v>
      </c>
      <c r="D7" s="33">
        <f>Data!$C$50</f>
        <v>0.25925925925925924</v>
      </c>
      <c r="E7" s="10">
        <f>Data!D50</f>
        <v>0.25925925925925924</v>
      </c>
      <c r="F7" s="10">
        <f>Data!E50</f>
        <v>0.25925925925925924</v>
      </c>
      <c r="G7" s="10">
        <f>Data!F50</f>
        <v>0.25925925925925924</v>
      </c>
      <c r="H7" s="10">
        <f>Data!G50</f>
        <v>0.2160485185185185</v>
      </c>
      <c r="I7" s="10">
        <f>Data!H50</f>
        <v>0.17283777777777778</v>
      </c>
      <c r="J7" s="10">
        <f>Data!I50</f>
        <v>0.12962703703703701</v>
      </c>
      <c r="K7" s="10">
        <f>Data!J50</f>
        <v>8.6416296296296283E-2</v>
      </c>
      <c r="L7" s="10">
        <f>Data!K50</f>
        <v>4.3205555555555546E-2</v>
      </c>
      <c r="M7" s="10">
        <f>Data!L50</f>
        <v>-5.1851851852191544E-6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</row>
    <row r="8" spans="1:36" x14ac:dyDescent="0.25">
      <c r="B8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H3" sqref="H3"/>
    </sheetView>
  </sheetViews>
  <sheetFormatPr defaultRowHeight="15" x14ac:dyDescent="0.25"/>
  <cols>
    <col min="1" max="3" width="13.140625" style="1" customWidth="1"/>
  </cols>
  <sheetData>
    <row r="1" spans="1:36" s="1" customFormat="1" x14ac:dyDescent="0.25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" t="s">
        <v>86</v>
      </c>
      <c r="B2" s="32">
        <f>C2</f>
        <v>0.37499999999999994</v>
      </c>
      <c r="C2" s="33">
        <f>Data!$C$53</f>
        <v>0.37499999999999994</v>
      </c>
      <c r="D2" s="33">
        <f>Data!$C$53</f>
        <v>0.37499999999999994</v>
      </c>
      <c r="E2" s="10">
        <f>Data!D53</f>
        <v>0.37499999999999994</v>
      </c>
      <c r="F2" s="10">
        <f>Data!E53</f>
        <v>0.37499999999999994</v>
      </c>
      <c r="G2" s="10">
        <f>Data!F53</f>
        <v>0.37499999999999994</v>
      </c>
      <c r="H2" s="10">
        <f>Data!G53</f>
        <v>0.31249874999999994</v>
      </c>
      <c r="I2" s="10">
        <f>Data!H53</f>
        <v>0.24999749999999998</v>
      </c>
      <c r="J2" s="10">
        <f>Data!I53</f>
        <v>0.18749624999999995</v>
      </c>
      <c r="K2" s="10">
        <f>Data!J53</f>
        <v>0.12499499999999997</v>
      </c>
      <c r="L2" s="10">
        <f>Data!K53</f>
        <v>6.249374999999998E-2</v>
      </c>
      <c r="M2" s="10">
        <f>Data!L53</f>
        <v>-7.5000000000491332E-6</v>
      </c>
      <c r="N2" s="10">
        <f>Data!M45</f>
        <v>0</v>
      </c>
      <c r="O2" s="10">
        <f>Data!N45</f>
        <v>0</v>
      </c>
      <c r="P2" s="10">
        <f>Data!O45</f>
        <v>0</v>
      </c>
      <c r="Q2" s="10">
        <f>Data!P45</f>
        <v>0</v>
      </c>
      <c r="R2" s="10">
        <f>Data!Q45</f>
        <v>0</v>
      </c>
      <c r="S2" s="10">
        <f>Data!R45</f>
        <v>0</v>
      </c>
      <c r="T2" s="10">
        <f>Data!S45</f>
        <v>0</v>
      </c>
      <c r="U2" s="10">
        <f>Data!T45</f>
        <v>0</v>
      </c>
      <c r="V2" s="10">
        <f>Data!U45</f>
        <v>0</v>
      </c>
      <c r="W2" s="10">
        <f>Data!V45</f>
        <v>0</v>
      </c>
      <c r="X2" s="10">
        <f>Data!W45</f>
        <v>0</v>
      </c>
      <c r="Y2" s="10">
        <f>Data!X45</f>
        <v>0</v>
      </c>
      <c r="Z2" s="10">
        <f>Data!Y45</f>
        <v>0</v>
      </c>
      <c r="AA2" s="10">
        <f>Data!Z45</f>
        <v>0</v>
      </c>
      <c r="AB2" s="10">
        <f>Data!AA45</f>
        <v>0</v>
      </c>
      <c r="AC2" s="10">
        <f>Data!AB45</f>
        <v>0</v>
      </c>
      <c r="AD2" s="10">
        <f>Data!AC45</f>
        <v>0</v>
      </c>
      <c r="AE2" s="10">
        <f>Data!AD45</f>
        <v>0</v>
      </c>
      <c r="AF2" s="10">
        <f>Data!AE45</f>
        <v>0</v>
      </c>
      <c r="AG2" s="10">
        <f>Data!AF45</f>
        <v>0</v>
      </c>
      <c r="AH2" s="10">
        <f>Data!AG45</f>
        <v>0</v>
      </c>
      <c r="AI2" s="10">
        <f>Data!AH45</f>
        <v>0</v>
      </c>
      <c r="AJ2" s="10">
        <f>Data!AI45</f>
        <v>0</v>
      </c>
    </row>
    <row r="3" spans="1:36" x14ac:dyDescent="0.25">
      <c r="A3" s="1" t="s">
        <v>88</v>
      </c>
      <c r="B3" s="32">
        <f t="shared" ref="B3:B7" si="0">C3</f>
        <v>0.13043478260869565</v>
      </c>
      <c r="C3" s="33">
        <f>Data!$C$54</f>
        <v>0.13043478260869565</v>
      </c>
      <c r="D3" s="33">
        <f>Data!$C$54</f>
        <v>0.13043478260869565</v>
      </c>
      <c r="E3" s="10">
        <f>Data!D54</f>
        <v>0.13043478260869565</v>
      </c>
      <c r="F3" s="10">
        <f>Data!E54</f>
        <v>0.13043478260869565</v>
      </c>
      <c r="G3" s="10">
        <f>Data!F54</f>
        <v>0.13043478260869565</v>
      </c>
      <c r="H3" s="10">
        <f>Data!G54</f>
        <v>0.10869521739130435</v>
      </c>
      <c r="I3" s="10">
        <f>Data!H54</f>
        <v>8.6955652173913045E-2</v>
      </c>
      <c r="J3" s="10">
        <f>Data!I54</f>
        <v>6.5216086956521729E-2</v>
      </c>
      <c r="K3" s="10">
        <f>Data!J54</f>
        <v>4.3476521739130428E-2</v>
      </c>
      <c r="L3" s="10">
        <f>Data!K54</f>
        <v>2.1736956521739126E-2</v>
      </c>
      <c r="M3" s="10">
        <f>Data!L54</f>
        <v>-2.608695652191003E-6</v>
      </c>
      <c r="N3" s="10">
        <f>Data!M39</f>
        <v>0</v>
      </c>
      <c r="O3" s="10">
        <f>Data!N39</f>
        <v>0</v>
      </c>
      <c r="P3" s="10">
        <f>Data!O39</f>
        <v>0</v>
      </c>
      <c r="Q3" s="10">
        <f>Data!P39</f>
        <v>0</v>
      </c>
      <c r="R3" s="10">
        <f>Data!Q39</f>
        <v>0</v>
      </c>
      <c r="S3" s="10">
        <f>Data!R39</f>
        <v>0</v>
      </c>
      <c r="T3" s="10">
        <f>Data!S39</f>
        <v>0</v>
      </c>
      <c r="U3" s="10">
        <f>Data!T39</f>
        <v>0</v>
      </c>
      <c r="V3" s="10">
        <f>Data!U39</f>
        <v>0</v>
      </c>
      <c r="W3" s="10">
        <f>Data!V39</f>
        <v>0</v>
      </c>
      <c r="X3" s="10">
        <f>Data!W39</f>
        <v>0</v>
      </c>
      <c r="Y3" s="10">
        <f>Data!X39</f>
        <v>0</v>
      </c>
      <c r="Z3" s="10">
        <f>Data!Y39</f>
        <v>0</v>
      </c>
      <c r="AA3" s="10">
        <f>Data!Z39</f>
        <v>0</v>
      </c>
      <c r="AB3" s="10">
        <f>Data!AA39</f>
        <v>0</v>
      </c>
      <c r="AC3" s="10">
        <f>Data!AB39</f>
        <v>0</v>
      </c>
      <c r="AD3" s="10">
        <f>Data!AC39</f>
        <v>0</v>
      </c>
      <c r="AE3" s="10">
        <f>Data!AD39</f>
        <v>0</v>
      </c>
      <c r="AF3" s="10">
        <f>Data!AE39</f>
        <v>0</v>
      </c>
      <c r="AG3" s="10">
        <f>Data!AF39</f>
        <v>0</v>
      </c>
      <c r="AH3" s="10">
        <f>Data!AG39</f>
        <v>0</v>
      </c>
      <c r="AI3" s="10">
        <f>Data!AH39</f>
        <v>0</v>
      </c>
      <c r="AJ3" s="10">
        <f>Data!AI39</f>
        <v>0</v>
      </c>
    </row>
    <row r="4" spans="1:36" x14ac:dyDescent="0.25">
      <c r="A4" s="1" t="s">
        <v>89</v>
      </c>
      <c r="B4" s="32">
        <f t="shared" si="0"/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</row>
    <row r="5" spans="1:36" x14ac:dyDescent="0.25">
      <c r="A5" s="1" t="s">
        <v>90</v>
      </c>
      <c r="B5" s="32">
        <f t="shared" si="0"/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</row>
    <row r="6" spans="1:36" x14ac:dyDescent="0.25">
      <c r="A6" s="1" t="s">
        <v>91</v>
      </c>
      <c r="B6" s="32">
        <f t="shared" si="0"/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</row>
    <row r="7" spans="1:36" x14ac:dyDescent="0.25">
      <c r="A7" s="1" t="s">
        <v>92</v>
      </c>
      <c r="B7" s="32">
        <f t="shared" si="0"/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9AE673-DEAD-4C48-A95B-E6F9B7F053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2B5F0-EB62-4E26-88A8-00ADFA7AEA1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01AFBF-F72B-412B-9F18-6F8062BB2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BESP-passengers</vt:lpstr>
      <vt:lpstr>BESP-freight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2017-06-20T00:56:40Z</dcterms:created>
  <dcterms:modified xsi:type="dcterms:W3CDTF">2019-09-03T06:15:00Z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632">
    <vt:lpwstr>146</vt:lpwstr>
  </property>
</Properties>
</file>