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1.4.3-hk-wipB\eps-1.4.3-hk-wipB\InputData\trans\BNVFE\"/>
    </mc:Choice>
  </mc:AlternateContent>
  <xr:revisionPtr revIDLastSave="1" documentId="11_DF5FC3B5FF5C324D238E01B1FC2CA16691BF4B20" xr6:coauthVersionLast="45" xr6:coauthVersionMax="45" xr10:uidLastSave="{5FDA3FA7-FC91-4CC5-BED5-3FDD6B0F57DB}"/>
  <bookViews>
    <workbookView xWindow="-120" yWindow="-120" windowWidth="20730" windowHeight="11160" tabRatio="742" firstSheet="8" activeTab="10"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 i="23" l="1"/>
  <c r="D19" i="23"/>
  <c r="B24" i="23" s="1"/>
  <c r="C19" i="23"/>
  <c r="B19" i="23"/>
  <c r="B9" i="18" l="1"/>
  <c r="B5" i="6" s="1"/>
  <c r="B4" i="6" s="1"/>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B2" i="6" l="1"/>
  <c r="B6" i="6"/>
  <c r="AH5" i="6"/>
  <c r="AD5" i="6"/>
  <c r="Z5" i="6"/>
  <c r="V5" i="6"/>
  <c r="R5" i="6"/>
  <c r="N5" i="6"/>
  <c r="J5" i="6"/>
  <c r="F5" i="6"/>
  <c r="AG5" i="6"/>
  <c r="AC5" i="6"/>
  <c r="Y5" i="6"/>
  <c r="U5" i="6"/>
  <c r="Q5" i="6"/>
  <c r="M5" i="6"/>
  <c r="I5" i="6"/>
  <c r="E5" i="6"/>
  <c r="AJ5" i="6"/>
  <c r="AF5" i="6"/>
  <c r="AB5" i="6"/>
  <c r="X5" i="6"/>
  <c r="T5" i="6"/>
  <c r="P5" i="6"/>
  <c r="L5" i="6"/>
  <c r="H5" i="6"/>
  <c r="D5" i="6"/>
  <c r="D3" i="6" s="1"/>
  <c r="AI5" i="6"/>
  <c r="AI4" i="6" s="1"/>
  <c r="AE5" i="6"/>
  <c r="AA5" i="6"/>
  <c r="W5" i="6"/>
  <c r="S5" i="6"/>
  <c r="O5" i="6"/>
  <c r="O4" i="6" s="1"/>
  <c r="K5" i="6"/>
  <c r="K3" i="6" s="1"/>
  <c r="G5" i="6"/>
  <c r="C5" i="6"/>
  <c r="B3" i="6"/>
  <c r="K4" i="6"/>
  <c r="AI3" i="6" l="1"/>
  <c r="J2" i="6"/>
  <c r="R2" i="6"/>
  <c r="Z2" i="6"/>
  <c r="AH2" i="6"/>
  <c r="K2" i="6"/>
  <c r="S2" i="6"/>
  <c r="AA2" i="6"/>
  <c r="AJ2" i="6"/>
  <c r="E2" i="6"/>
  <c r="M2" i="6"/>
  <c r="U2" i="6"/>
  <c r="AC2" i="6"/>
  <c r="C2" i="6"/>
  <c r="AB2" i="6"/>
  <c r="F2" i="6"/>
  <c r="F6" i="6" s="1"/>
  <c r="N2" i="6"/>
  <c r="V2" i="6"/>
  <c r="AD2" i="6"/>
  <c r="Y2" i="6"/>
  <c r="L2" i="6"/>
  <c r="G2" i="6"/>
  <c r="O2" i="6"/>
  <c r="W2" i="6"/>
  <c r="AE2" i="6"/>
  <c r="Q2" i="6"/>
  <c r="T2" i="6"/>
  <c r="H2" i="6"/>
  <c r="P2" i="6"/>
  <c r="X2" i="6"/>
  <c r="AF2" i="6"/>
  <c r="I2" i="6"/>
  <c r="AG2" i="6"/>
  <c r="AI2" i="6"/>
  <c r="AI6" i="6" s="1"/>
  <c r="D2" i="6"/>
  <c r="O6" i="6"/>
  <c r="K6" i="6"/>
  <c r="G4" i="6"/>
  <c r="O3" i="6"/>
  <c r="AA3" i="6"/>
  <c r="AE4" i="6"/>
  <c r="AE6" i="6" s="1"/>
  <c r="W4" i="6"/>
  <c r="S3" i="6"/>
  <c r="W3" i="6"/>
  <c r="D4" i="6"/>
  <c r="D6" i="6" s="1"/>
  <c r="AA4" i="6"/>
  <c r="AA6" i="6" s="1"/>
  <c r="AE3" i="6"/>
  <c r="S4" i="6"/>
  <c r="G3" i="6"/>
  <c r="T3" i="6"/>
  <c r="T4" i="6"/>
  <c r="AJ3" i="6"/>
  <c r="AJ4" i="6"/>
  <c r="AJ6" i="6" s="1"/>
  <c r="AC3" i="6"/>
  <c r="AC4" i="6"/>
  <c r="Q3" i="6"/>
  <c r="Q4" i="6"/>
  <c r="R3" i="6"/>
  <c r="R4" i="6"/>
  <c r="AH3" i="6"/>
  <c r="AH4" i="6"/>
  <c r="H3" i="6"/>
  <c r="H4" i="6"/>
  <c r="X3" i="6"/>
  <c r="X4" i="6"/>
  <c r="I3" i="6"/>
  <c r="I4" i="6"/>
  <c r="C4" i="6"/>
  <c r="C3" i="6"/>
  <c r="Y3" i="6"/>
  <c r="Y4" i="6"/>
  <c r="F4" i="6"/>
  <c r="F3" i="6"/>
  <c r="V3" i="6"/>
  <c r="V4" i="6"/>
  <c r="L3" i="6"/>
  <c r="L4" i="6"/>
  <c r="AB3" i="6"/>
  <c r="AB4" i="6"/>
  <c r="M3" i="6"/>
  <c r="M4" i="6"/>
  <c r="AG3" i="6"/>
  <c r="AG4" i="6"/>
  <c r="J3" i="6"/>
  <c r="J4" i="6"/>
  <c r="Z3" i="6"/>
  <c r="Z4" i="6"/>
  <c r="P3" i="6"/>
  <c r="P4" i="6"/>
  <c r="P6" i="6" s="1"/>
  <c r="AF4" i="6"/>
  <c r="AF3" i="6"/>
  <c r="U3" i="6"/>
  <c r="U4" i="6"/>
  <c r="E3" i="6"/>
  <c r="E4" i="6"/>
  <c r="N4" i="6"/>
  <c r="N3" i="6"/>
  <c r="AD4" i="6"/>
  <c r="AD3" i="6"/>
  <c r="H6" i="6" l="1"/>
  <c r="C6" i="6"/>
  <c r="G6" i="6"/>
  <c r="Q6" i="6"/>
  <c r="S6" i="6"/>
  <c r="I6" i="6"/>
  <c r="AB6" i="6"/>
  <c r="W6" i="6"/>
  <c r="AC6" i="6"/>
  <c r="T6" i="6"/>
  <c r="U6" i="6"/>
  <c r="L6" i="6"/>
  <c r="AH6" i="6"/>
  <c r="AD6" i="6"/>
  <c r="M6" i="6"/>
  <c r="Z6" i="6"/>
  <c r="AF6" i="6"/>
  <c r="V6" i="6"/>
  <c r="E6" i="6"/>
  <c r="Y6" i="6"/>
  <c r="R6" i="6"/>
  <c r="X6" i="6"/>
  <c r="N6" i="6"/>
  <c r="AG6" i="6"/>
  <c r="J6" i="6"/>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B2" i="7" l="1"/>
  <c r="B6" i="7" s="1"/>
  <c r="D4" i="5"/>
  <c r="E4" i="5"/>
  <c r="F4" i="5"/>
  <c r="F5" i="5" s="1"/>
  <c r="G4" i="5"/>
  <c r="G3" i="5" s="1"/>
  <c r="H4" i="5"/>
  <c r="I4" i="5"/>
  <c r="J4" i="5"/>
  <c r="J3" i="5" s="1"/>
  <c r="K4" i="5"/>
  <c r="K3" i="5" s="1"/>
  <c r="L4" i="5"/>
  <c r="M4" i="5"/>
  <c r="M3" i="5" s="1"/>
  <c r="N4" i="5"/>
  <c r="N3" i="5" s="1"/>
  <c r="O4" i="5"/>
  <c r="O3" i="5" s="1"/>
  <c r="P4" i="5"/>
  <c r="Q4" i="5"/>
  <c r="R4" i="5"/>
  <c r="R3" i="5" s="1"/>
  <c r="S4" i="5"/>
  <c r="S3" i="5" s="1"/>
  <c r="T4" i="5"/>
  <c r="U4" i="5"/>
  <c r="U5" i="5" s="1"/>
  <c r="V4" i="5"/>
  <c r="V3" i="5" s="1"/>
  <c r="W4" i="5"/>
  <c r="W3" i="5" s="1"/>
  <c r="X4" i="5"/>
  <c r="Y4" i="5"/>
  <c r="Z4" i="5"/>
  <c r="Z3" i="5" s="1"/>
  <c r="AA4" i="5"/>
  <c r="AA3" i="5" s="1"/>
  <c r="AB4" i="5"/>
  <c r="AC4" i="5"/>
  <c r="AC3" i="5" s="1"/>
  <c r="AD4" i="5"/>
  <c r="AD3" i="5" s="1"/>
  <c r="AE4" i="5"/>
  <c r="AE3" i="5" s="1"/>
  <c r="AF4" i="5"/>
  <c r="AG4" i="5"/>
  <c r="AH4" i="5"/>
  <c r="AH3" i="5" s="1"/>
  <c r="AI4" i="5"/>
  <c r="AI3" i="5" s="1"/>
  <c r="AJ4" i="5"/>
  <c r="E5" i="5"/>
  <c r="G5" i="5"/>
  <c r="C4" i="5"/>
  <c r="B4" i="5"/>
  <c r="Z5" i="5" l="1"/>
  <c r="R5" i="5"/>
  <c r="D2" i="7"/>
  <c r="D6" i="7" s="1"/>
  <c r="L2" i="7"/>
  <c r="L6" i="7" s="1"/>
  <c r="T2" i="7"/>
  <c r="AB2" i="7"/>
  <c r="AB6" i="7" s="1"/>
  <c r="AJ2" i="7"/>
  <c r="E2" i="7"/>
  <c r="E6" i="7" s="1"/>
  <c r="M2" i="7"/>
  <c r="U2" i="7"/>
  <c r="AC2" i="7"/>
  <c r="C2" i="7"/>
  <c r="C6" i="7" s="1"/>
  <c r="AD2" i="7"/>
  <c r="G2" i="7"/>
  <c r="G6" i="7" s="1"/>
  <c r="O2" i="7"/>
  <c r="O6" i="7" s="1"/>
  <c r="W2" i="7"/>
  <c r="W6" i="7" s="1"/>
  <c r="AE2" i="7"/>
  <c r="AI2" i="7"/>
  <c r="F2" i="7"/>
  <c r="F6" i="7" s="1"/>
  <c r="H2" i="7"/>
  <c r="H6" i="7" s="1"/>
  <c r="P2" i="7"/>
  <c r="X2" i="7"/>
  <c r="AF2" i="7"/>
  <c r="AF6" i="7" s="1"/>
  <c r="AA2" i="7"/>
  <c r="AA6" i="7" s="1"/>
  <c r="N2" i="7"/>
  <c r="I2" i="7"/>
  <c r="I6" i="7" s="1"/>
  <c r="Q2" i="7"/>
  <c r="Y2" i="7"/>
  <c r="Y6" i="7" s="1"/>
  <c r="AG2" i="7"/>
  <c r="S2" i="7"/>
  <c r="V2" i="7"/>
  <c r="V6" i="7" s="1"/>
  <c r="J2" i="7"/>
  <c r="J6" i="7" s="1"/>
  <c r="R2" i="7"/>
  <c r="Z2" i="7"/>
  <c r="AH2" i="7"/>
  <c r="K2" i="7"/>
  <c r="K6" i="7" s="1"/>
  <c r="B3" i="5"/>
  <c r="B2" i="5"/>
  <c r="B6" i="5"/>
  <c r="AJ6" i="7"/>
  <c r="AI6" i="7"/>
  <c r="T6" i="7"/>
  <c r="AC6" i="7"/>
  <c r="AG6" i="7"/>
  <c r="Z6" i="7"/>
  <c r="M6" i="7"/>
  <c r="N6" i="7"/>
  <c r="X6" i="7"/>
  <c r="Q6" i="7"/>
  <c r="R6" i="7"/>
  <c r="U6" i="7"/>
  <c r="S6" i="7"/>
  <c r="P6" i="7"/>
  <c r="AD6" i="7"/>
  <c r="AH6" i="7"/>
  <c r="AE6" i="7"/>
  <c r="AD5" i="5"/>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K4" i="2"/>
  <c r="L4" i="2"/>
  <c r="M4" i="2"/>
  <c r="M3" i="2" s="1"/>
  <c r="N4" i="2"/>
  <c r="O4" i="2"/>
  <c r="P4" i="2"/>
  <c r="Q4" i="2"/>
  <c r="Q3" i="2" s="1"/>
  <c r="R4" i="2"/>
  <c r="S4" i="2"/>
  <c r="T4" i="2"/>
  <c r="U4" i="2"/>
  <c r="U3" i="2" s="1"/>
  <c r="V4" i="2"/>
  <c r="W4" i="2"/>
  <c r="X4" i="2"/>
  <c r="Y4" i="2"/>
  <c r="Y3" i="2" s="1"/>
  <c r="Z4" i="2"/>
  <c r="AA4" i="2"/>
  <c r="AB4" i="2"/>
  <c r="AC4" i="2"/>
  <c r="AC3" i="2" s="1"/>
  <c r="AD4" i="2"/>
  <c r="AE4" i="2"/>
  <c r="AF4" i="2"/>
  <c r="AG4" i="2"/>
  <c r="AG3" i="2" s="1"/>
  <c r="AH4" i="2"/>
  <c r="AI4" i="2"/>
  <c r="AJ4" i="2"/>
  <c r="C4" i="2"/>
  <c r="C5" i="2" s="1"/>
  <c r="D4" i="2"/>
  <c r="E4" i="2"/>
  <c r="F4" i="2"/>
  <c r="F3" i="2" s="1"/>
  <c r="G4" i="2"/>
  <c r="G5" i="2" s="1"/>
  <c r="H4" i="2"/>
  <c r="I4" i="2"/>
  <c r="J4" i="2"/>
  <c r="B4" i="2"/>
  <c r="AF2" i="5" l="1"/>
  <c r="X2" i="5"/>
  <c r="P2" i="5"/>
  <c r="P6" i="5" s="1"/>
  <c r="H2" i="5"/>
  <c r="H6" i="5" s="1"/>
  <c r="W2" i="5"/>
  <c r="F2" i="5"/>
  <c r="AC2" i="5"/>
  <c r="U2" i="5"/>
  <c r="U6" i="5" s="1"/>
  <c r="M2" i="5"/>
  <c r="E2" i="5"/>
  <c r="Y2" i="5"/>
  <c r="Y6" i="5" s="1"/>
  <c r="G2" i="5"/>
  <c r="G6" i="5" s="1"/>
  <c r="AJ2" i="5"/>
  <c r="AB2" i="5"/>
  <c r="AB6" i="5" s="1"/>
  <c r="T2" i="5"/>
  <c r="T6" i="5" s="1"/>
  <c r="L2" i="5"/>
  <c r="L6" i="5" s="1"/>
  <c r="D2" i="5"/>
  <c r="Q2" i="5"/>
  <c r="O2" i="5"/>
  <c r="V2" i="5"/>
  <c r="V6" i="5" s="1"/>
  <c r="AI2" i="5"/>
  <c r="AI6" i="5" s="1"/>
  <c r="AA2" i="5"/>
  <c r="S2" i="5"/>
  <c r="S6" i="5" s="1"/>
  <c r="K2" i="5"/>
  <c r="K6" i="5" s="1"/>
  <c r="C2" i="5"/>
  <c r="AG2" i="5"/>
  <c r="AE2" i="5"/>
  <c r="AE6" i="5" s="1"/>
  <c r="N2" i="5"/>
  <c r="N6" i="5" s="1"/>
  <c r="AH2" i="5"/>
  <c r="Z2" i="5"/>
  <c r="Z6" i="5" s="1"/>
  <c r="R2" i="5"/>
  <c r="J2" i="5"/>
  <c r="J6" i="5" s="1"/>
  <c r="I2" i="5"/>
  <c r="AD2" i="5"/>
  <c r="B2" i="2"/>
  <c r="B6" i="2"/>
  <c r="AJ6" i="5"/>
  <c r="E6" i="5"/>
  <c r="I6" i="5"/>
  <c r="AH6" i="5"/>
  <c r="D6" i="5"/>
  <c r="X6" i="5"/>
  <c r="AF6" i="5"/>
  <c r="F6" i="5"/>
  <c r="M6" i="5"/>
  <c r="W6" i="5"/>
  <c r="AD6" i="5"/>
  <c r="AA6" i="5"/>
  <c r="O6" i="5"/>
  <c r="AG6" i="5"/>
  <c r="R6" i="5"/>
  <c r="C6" i="5"/>
  <c r="AC6" i="5"/>
  <c r="Q6" i="5"/>
  <c r="U5" i="2"/>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J4" i="14"/>
  <c r="Q4" i="14"/>
  <c r="Z4" i="14"/>
  <c r="AG4" i="14"/>
  <c r="B4" i="14"/>
  <c r="G4" i="14" s="1"/>
  <c r="Y4" i="14" l="1"/>
  <c r="I4" i="14"/>
  <c r="I5" i="14" s="1"/>
  <c r="AH4" i="14"/>
  <c r="AH6" i="14" s="1"/>
  <c r="R4" i="14"/>
  <c r="R3" i="14" s="1"/>
  <c r="F2" i="2"/>
  <c r="N2" i="2"/>
  <c r="V2" i="2"/>
  <c r="V6" i="2" s="1"/>
  <c r="AD2" i="2"/>
  <c r="AD6" i="2" s="1"/>
  <c r="O2" i="2"/>
  <c r="I2" i="2"/>
  <c r="I6" i="2" s="1"/>
  <c r="Q2" i="2"/>
  <c r="Y2" i="2"/>
  <c r="Y6" i="2" s="1"/>
  <c r="AG2" i="2"/>
  <c r="U2" i="2"/>
  <c r="H2" i="2"/>
  <c r="H6" i="2" s="1"/>
  <c r="J2" i="2"/>
  <c r="J6" i="2" s="1"/>
  <c r="R2" i="2"/>
  <c r="Z2" i="2"/>
  <c r="AH2" i="2"/>
  <c r="M2" i="2"/>
  <c r="M6" i="2" s="1"/>
  <c r="AE2" i="2"/>
  <c r="AF2" i="2"/>
  <c r="K2" i="2"/>
  <c r="S2" i="2"/>
  <c r="S6" i="2" s="1"/>
  <c r="AA2" i="2"/>
  <c r="AI2" i="2"/>
  <c r="AI6" i="2" s="1"/>
  <c r="E2" i="2"/>
  <c r="C2" i="2"/>
  <c r="C6" i="2" s="1"/>
  <c r="G2" i="2"/>
  <c r="X2" i="2"/>
  <c r="X6" i="2" s="1"/>
  <c r="D2" i="2"/>
  <c r="L2" i="2"/>
  <c r="T2" i="2"/>
  <c r="AB2" i="2"/>
  <c r="AJ2" i="2"/>
  <c r="AC2" i="2"/>
  <c r="AC6" i="2" s="1"/>
  <c r="W2" i="2"/>
  <c r="P2" i="2"/>
  <c r="G2" i="14"/>
  <c r="G3" i="14"/>
  <c r="G6" i="14"/>
  <c r="G5" i="14"/>
  <c r="AG6" i="14"/>
  <c r="AG3" i="14"/>
  <c r="AG2" i="14"/>
  <c r="AG5" i="14"/>
  <c r="H4" i="14"/>
  <c r="Z6" i="14"/>
  <c r="Z2" i="14"/>
  <c r="Z5" i="14"/>
  <c r="Z3" i="14"/>
  <c r="Q6" i="14"/>
  <c r="Q2" i="14"/>
  <c r="Q3" i="14"/>
  <c r="Q5" i="14"/>
  <c r="B6" i="14"/>
  <c r="B2" i="14"/>
  <c r="B5" i="14"/>
  <c r="B3" i="14"/>
  <c r="AH2" i="14"/>
  <c r="AH3" i="14"/>
  <c r="R6" i="14"/>
  <c r="I6" i="14"/>
  <c r="I3" i="14"/>
  <c r="I2" i="14"/>
  <c r="AE4" i="14"/>
  <c r="O4" i="14"/>
  <c r="AD4" i="14"/>
  <c r="F4" i="14"/>
  <c r="M4" i="14"/>
  <c r="Y6" i="14"/>
  <c r="Y2" i="14"/>
  <c r="Y5" i="14"/>
  <c r="Y3" i="14"/>
  <c r="X4" i="14"/>
  <c r="W4" i="14"/>
  <c r="N4" i="14"/>
  <c r="E4" i="14"/>
  <c r="AB4" i="14"/>
  <c r="D4" i="14"/>
  <c r="J3" i="14"/>
  <c r="J6" i="14"/>
  <c r="J5" i="14"/>
  <c r="J2" i="14"/>
  <c r="AF4" i="14"/>
  <c r="P4" i="14"/>
  <c r="V4" i="14"/>
  <c r="C4" i="14"/>
  <c r="AC4" i="14"/>
  <c r="U4" i="14"/>
  <c r="AJ4" i="14"/>
  <c r="T4" i="14"/>
  <c r="L4" i="14"/>
  <c r="AI4" i="14"/>
  <c r="AA4" i="14"/>
  <c r="S4" i="14"/>
  <c r="K4" i="14"/>
  <c r="P6" i="2"/>
  <c r="AF6" i="2"/>
  <c r="G6" i="2"/>
  <c r="AH6" i="2"/>
  <c r="U6" i="2"/>
  <c r="Q6" i="2"/>
  <c r="AG6" i="2"/>
  <c r="Z6" i="2"/>
  <c r="K6" i="2"/>
  <c r="AE6" i="2"/>
  <c r="R6" i="2"/>
  <c r="AA6" i="2"/>
  <c r="E6" i="2"/>
  <c r="N6" i="2"/>
  <c r="F6" i="2"/>
  <c r="L6" i="2"/>
  <c r="T6" i="2"/>
  <c r="AB6" i="2"/>
  <c r="D6" i="2"/>
  <c r="O6" i="2"/>
  <c r="W6" i="2"/>
  <c r="B7" i="10"/>
  <c r="H7" i="10"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R5" i="14" l="1"/>
  <c r="R2" i="14"/>
  <c r="AH5" i="14"/>
  <c r="AJ6" i="2"/>
  <c r="AC7" i="10"/>
  <c r="U7" i="10"/>
  <c r="M7" i="10"/>
  <c r="E7" i="10"/>
  <c r="AI5" i="14"/>
  <c r="AI6" i="14"/>
  <c r="AI2" i="14"/>
  <c r="AI3" i="14"/>
  <c r="P2" i="14"/>
  <c r="P3" i="14"/>
  <c r="P5" i="14"/>
  <c r="P6" i="14"/>
  <c r="E3" i="14"/>
  <c r="E5" i="14"/>
  <c r="E2" i="14"/>
  <c r="E6" i="14"/>
  <c r="M3" i="14"/>
  <c r="M5" i="14"/>
  <c r="M2" i="14"/>
  <c r="M6" i="14"/>
  <c r="V7" i="10"/>
  <c r="AA5" i="14"/>
  <c r="AA3" i="14"/>
  <c r="AA6" i="14"/>
  <c r="AA2" i="14"/>
  <c r="V3" i="14"/>
  <c r="V2" i="14"/>
  <c r="V5" i="14"/>
  <c r="V6" i="14"/>
  <c r="AB5" i="14"/>
  <c r="AB3" i="14"/>
  <c r="AB2" i="14"/>
  <c r="AB6" i="14"/>
  <c r="C7" i="10"/>
  <c r="AB7" i="10"/>
  <c r="T7" i="10"/>
  <c r="L7" i="10"/>
  <c r="D7" i="10"/>
  <c r="L2" i="14"/>
  <c r="L5" i="14"/>
  <c r="L6" i="14"/>
  <c r="L3" i="14"/>
  <c r="AF2" i="14"/>
  <c r="AF3" i="14"/>
  <c r="AF6" i="14"/>
  <c r="AF5" i="14"/>
  <c r="N2" i="14"/>
  <c r="N3" i="14"/>
  <c r="N6" i="14"/>
  <c r="N5" i="14"/>
  <c r="F6" i="14"/>
  <c r="F3" i="14"/>
  <c r="F2" i="14"/>
  <c r="F5" i="14"/>
  <c r="W7" i="10"/>
  <c r="G7" i="10"/>
  <c r="F7" i="10"/>
  <c r="AI7" i="10"/>
  <c r="AA7" i="10"/>
  <c r="S7" i="10"/>
  <c r="K7" i="10"/>
  <c r="AJ7" i="10"/>
  <c r="T5" i="14"/>
  <c r="T3" i="14"/>
  <c r="T6" i="14"/>
  <c r="T2" i="14"/>
  <c r="W2" i="14"/>
  <c r="W3" i="14"/>
  <c r="W6" i="14"/>
  <c r="W5" i="14"/>
  <c r="AD3" i="14"/>
  <c r="AD5" i="14"/>
  <c r="AD6" i="14"/>
  <c r="AD2" i="14"/>
  <c r="AE7" i="10"/>
  <c r="S5" i="14"/>
  <c r="S6" i="14"/>
  <c r="S3" i="14"/>
  <c r="S2" i="14"/>
  <c r="D5" i="14"/>
  <c r="D2" i="14"/>
  <c r="D6" i="14"/>
  <c r="D3" i="14"/>
  <c r="N7" i="10"/>
  <c r="AH7" i="10"/>
  <c r="Z7" i="10"/>
  <c r="R7" i="10"/>
  <c r="J7" i="10"/>
  <c r="AJ3" i="14"/>
  <c r="AJ5" i="14"/>
  <c r="AJ6" i="14"/>
  <c r="AJ2" i="14"/>
  <c r="X3" i="14"/>
  <c r="X2" i="14"/>
  <c r="X5" i="14"/>
  <c r="X6" i="14"/>
  <c r="O2" i="14"/>
  <c r="O6" i="14"/>
  <c r="O3" i="14"/>
  <c r="O5" i="14"/>
  <c r="AG7" i="10"/>
  <c r="Y7" i="10"/>
  <c r="Q7" i="10"/>
  <c r="I7" i="10"/>
  <c r="U3" i="14"/>
  <c r="U5" i="14"/>
  <c r="U6" i="14"/>
  <c r="U2" i="14"/>
  <c r="AE2" i="14"/>
  <c r="AE3" i="14"/>
  <c r="AE5" i="14"/>
  <c r="AE6" i="14"/>
  <c r="O7" i="10"/>
  <c r="C5" i="14"/>
  <c r="C3" i="14"/>
  <c r="C6" i="14"/>
  <c r="C2" i="14"/>
  <c r="AD7" i="10"/>
  <c r="AF7" i="10"/>
  <c r="X7" i="10"/>
  <c r="P7" i="10"/>
  <c r="K5" i="14"/>
  <c r="K6" i="14"/>
  <c r="K2" i="14"/>
  <c r="K3" i="14"/>
  <c r="AC3" i="14"/>
  <c r="AC2" i="14"/>
  <c r="AC5" i="14"/>
  <c r="AC6" i="14"/>
  <c r="H2" i="14"/>
  <c r="H3" i="14"/>
  <c r="H6" i="14"/>
  <c r="H5" i="14"/>
  <c r="B7" i="12"/>
  <c r="G7" i="12" s="1"/>
  <c r="AD7" i="12" l="1"/>
  <c r="AJ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s="1"/>
  <c r="D4" i="18"/>
  <c r="D7" i="9" s="1"/>
  <c r="E4" i="18"/>
  <c r="F4" i="18"/>
  <c r="G4" i="18"/>
  <c r="G7" i="9" s="1"/>
  <c r="H4" i="18"/>
  <c r="I4" i="18"/>
  <c r="J4" i="18"/>
  <c r="K4" i="18"/>
  <c r="K7" i="9" s="1"/>
  <c r="L4" i="18"/>
  <c r="M4" i="18"/>
  <c r="N4" i="18"/>
  <c r="O4" i="18"/>
  <c r="O7" i="9" s="1"/>
  <c r="P4" i="18"/>
  <c r="Q4" i="18"/>
  <c r="R4" i="18"/>
  <c r="S4" i="18"/>
  <c r="S7" i="9" s="1"/>
  <c r="T4" i="18"/>
  <c r="T7" i="9" s="1"/>
  <c r="U4" i="18"/>
  <c r="V4" i="18"/>
  <c r="W4" i="18"/>
  <c r="W7" i="9" s="1"/>
  <c r="X4" i="18"/>
  <c r="Y4" i="18"/>
  <c r="Z4" i="18"/>
  <c r="AA4" i="18"/>
  <c r="AA7" i="9" s="1"/>
  <c r="AB4" i="18"/>
  <c r="AC4" i="18"/>
  <c r="AD4" i="18"/>
  <c r="AE4" i="18"/>
  <c r="AE7" i="9" s="1"/>
  <c r="AF4" i="18"/>
  <c r="AG4" i="18"/>
  <c r="AH4" i="18"/>
  <c r="AI4" i="18"/>
  <c r="AI7" i="9" s="1"/>
  <c r="AJ4" i="18"/>
  <c r="AJ7" i="9" s="1"/>
  <c r="B4" i="18"/>
  <c r="B3" i="18"/>
  <c r="B7" i="9" l="1"/>
  <c r="AC7" i="9"/>
  <c r="U7" i="9"/>
  <c r="M7" i="9"/>
  <c r="E7" i="9"/>
  <c r="AG7" i="9"/>
  <c r="Q7" i="9"/>
  <c r="I7" i="9"/>
  <c r="Y7" i="9"/>
  <c r="X7" i="9"/>
  <c r="H7" i="9"/>
  <c r="AD7" i="8"/>
  <c r="V7" i="8"/>
  <c r="N7" i="8"/>
  <c r="F7" i="8"/>
  <c r="AG7" i="8"/>
  <c r="AC7" i="8"/>
  <c r="Y7" i="8"/>
  <c r="U7" i="8"/>
  <c r="Q7" i="8"/>
  <c r="M7" i="8"/>
  <c r="I7" i="8"/>
  <c r="E7" i="8"/>
  <c r="AB7" i="9"/>
  <c r="AH7" i="8"/>
  <c r="Z7" i="8"/>
  <c r="R7" i="8"/>
  <c r="J7" i="8"/>
  <c r="B7" i="8"/>
  <c r="AH7" i="9"/>
  <c r="AD7" i="9"/>
  <c r="Z7" i="9"/>
  <c r="V7" i="9"/>
  <c r="R7" i="9"/>
  <c r="N7" i="9"/>
  <c r="J7" i="9"/>
  <c r="F7" i="9"/>
  <c r="AF7" i="13"/>
  <c r="AF7" i="11"/>
  <c r="X7" i="13"/>
  <c r="X7" i="11"/>
  <c r="P7" i="13"/>
  <c r="P7" i="11"/>
  <c r="H7" i="13"/>
  <c r="H7" i="11"/>
  <c r="P7" i="9"/>
  <c r="AJ7" i="8"/>
  <c r="AB7" i="8"/>
  <c r="X7" i="8"/>
  <c r="P7" i="8"/>
  <c r="H7" i="8"/>
  <c r="AI7" i="13"/>
  <c r="AI7" i="11"/>
  <c r="AA7" i="13"/>
  <c r="AA7" i="11"/>
  <c r="S7" i="13"/>
  <c r="S7" i="11"/>
  <c r="K7" i="13"/>
  <c r="K7" i="11"/>
  <c r="G7" i="13"/>
  <c r="G7" i="11"/>
  <c r="AI7" i="8"/>
  <c r="AE7" i="8"/>
  <c r="AA7" i="8"/>
  <c r="W7" i="8"/>
  <c r="S7" i="8"/>
  <c r="O7" i="8"/>
  <c r="K7" i="8"/>
  <c r="G7" i="8"/>
  <c r="C7" i="8"/>
  <c r="AH7" i="13"/>
  <c r="AH7" i="11"/>
  <c r="AD7" i="13"/>
  <c r="AD7" i="11"/>
  <c r="Z7" i="13"/>
  <c r="Z7" i="11"/>
  <c r="V7" i="13"/>
  <c r="V7" i="11"/>
  <c r="R7" i="13"/>
  <c r="R7" i="11"/>
  <c r="N7" i="13"/>
  <c r="N7" i="11"/>
  <c r="J7" i="13"/>
  <c r="J7" i="11"/>
  <c r="F7" i="13"/>
  <c r="F7" i="11"/>
  <c r="AJ7" i="13"/>
  <c r="AJ7" i="11"/>
  <c r="AB7" i="13"/>
  <c r="AB7" i="11"/>
  <c r="T7" i="13"/>
  <c r="T7" i="11"/>
  <c r="L7" i="13"/>
  <c r="L7" i="11"/>
  <c r="D7" i="13"/>
  <c r="D7" i="11"/>
  <c r="AF7" i="9"/>
  <c r="AF7" i="8"/>
  <c r="T7" i="8"/>
  <c r="L7" i="8"/>
  <c r="D7" i="8"/>
  <c r="AE7" i="13"/>
  <c r="AE7" i="11"/>
  <c r="W7" i="13"/>
  <c r="W7" i="11"/>
  <c r="O7" i="13"/>
  <c r="O7" i="11"/>
  <c r="C7" i="13"/>
  <c r="C7" i="11"/>
  <c r="L7" i="9"/>
  <c r="B7" i="13"/>
  <c r="B7" i="11"/>
  <c r="AG7" i="13"/>
  <c r="AG7" i="11"/>
  <c r="AC7" i="13"/>
  <c r="AC7" i="11"/>
  <c r="Y7" i="13"/>
  <c r="Y7" i="11"/>
  <c r="U7" i="13"/>
  <c r="U7" i="11"/>
  <c r="Q7" i="13"/>
  <c r="Q7" i="11"/>
  <c r="M7" i="13"/>
  <c r="M7" i="11"/>
  <c r="I7" i="13"/>
  <c r="I7" i="11"/>
  <c r="E7" i="13"/>
  <c r="E7" i="11"/>
</calcChain>
</file>

<file path=xl/sharedStrings.xml><?xml version="1.0" encoding="utf-8"?>
<sst xmlns="http://schemas.openxmlformats.org/spreadsheetml/2006/main" count="2284" uniqueCount="1197">
  <si>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</si>
  <si>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</si>
  <si>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</si>
  <si>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</si>
  <si>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</si>
  <si>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</si>
  <si>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</si>
  <si>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</si>
  <si>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</si>
  <si>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</si>
  <si>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</si>
  <si>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</si>
  <si>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</si>
  <si>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</si>
  <si>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</si>
  <si>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</si>
  <si>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</si>
  <si>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</si>
  <si>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</si>
  <si>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</si>
  <si>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</si>
  <si>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</si>
  <si>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</si>
  <si>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</si>
  <si>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</si>
  <si>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</si>
  <si>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</si>
  <si>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</si>
  <si>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</si>
  <si>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</si>
  <si>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</si>
  <si>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</si>
  <si>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</si>
  <si>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</si>
  <si>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</si>
  <si>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</si>
  <si>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</si>
  <si>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</si>
  <si>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</si>
  <si>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</si>
  <si>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</si>
  <si>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</si>
  <si>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</si>
  <si>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</si>
  <si>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</si>
  <si>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</si>
  <si>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</si>
  <si>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</si>
  <si>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</si>
  <si>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</si>
  <si>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</si>
  <si>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</si>
  <si>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</si>
  <si>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</si>
  <si>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</si>
  <si>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</si>
  <si>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</si>
  <si>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</si>
  <si>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</si>
  <si>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</si>
  <si>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</si>
  <si>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</si>
  <si>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</si>
  <si>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</si>
  <si>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</si>
  <si>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</si>
  <si>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</si>
  <si>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</si>
  <si>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</si>
  <si>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</si>
  <si>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</si>
  <si>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</si>
  <si>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</si>
  <si>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</si>
  <si>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</si>
  <si>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</si>
  <si>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</si>
  <si>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</si>
  <si>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</si>
  <si>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</si>
  <si>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</si>
  <si>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</si>
  <si>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</si>
  <si>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</si>
  <si>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</si>
  <si>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</si>
  <si>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</si>
  <si>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</si>
  <si>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</si>
  <si>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</si>
  <si>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</si>
  <si>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</si>
  <si>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</si>
  <si>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</si>
  <si>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</si>
  <si>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</si>
  <si>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</si>
  <si>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</si>
  <si>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</si>
  <si>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</si>
  <si>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</si>
  <si>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</si>
  <si>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</si>
  <si>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</si>
  <si>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</si>
  <si>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</si>
  <si>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</si>
  <si>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</si>
  <si>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</si>
  <si>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</si>
  <si>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</si>
  <si>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</si>
  <si>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</si>
  <si>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</si>
  <si>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</si>
  <si>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</si>
  <si>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</si>
  <si>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</si>
  <si>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</si>
  <si>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</si>
  <si>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</si>
  <si>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</si>
  <si>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</si>
  <si>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</si>
  <si>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</si>
  <si>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</si>
  <si>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</si>
  <si>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</si>
  <si>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</si>
  <si>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</si>
  <si>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</si>
  <si>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</si>
  <si>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</si>
  <si>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</si>
  <si>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</si>
  <si>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</si>
  <si>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</si>
  <si>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</si>
  <si>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</si>
  <si>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</si>
  <si>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</si>
  <si>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</si>
  <si>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</si>
  <si>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</si>
  <si>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</si>
  <si>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</si>
  <si>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</si>
  <si>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</si>
  <si>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</si>
  <si>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</si>
  <si>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</si>
  <si>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</si>
  <si>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</si>
  <si>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</si>
  <si>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</si>
  <si>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</si>
  <si>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</si>
  <si>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</si>
  <si>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</si>
  <si>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</si>
  <si>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</si>
  <si>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</si>
  <si>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</si>
  <si>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</si>
  <si>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</si>
  <si>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</si>
  <si>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</si>
  <si>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</si>
  <si>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</si>
  <si>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</si>
  <si>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</si>
  <si>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</si>
  <si>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</si>
  <si>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</si>
  <si>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</si>
  <si>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</si>
  <si>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</si>
  <si>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</si>
  <si>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</si>
  <si>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</si>
  <si>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</si>
  <si>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</si>
  <si>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</si>
  <si>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</si>
  <si>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</si>
  <si>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</si>
  <si>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</si>
  <si>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</si>
  <si>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</si>
  <si>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</si>
  <si>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</si>
  <si>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</si>
  <si>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</si>
  <si>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</si>
  <si>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</si>
  <si>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</si>
  <si>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</si>
  <si>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</si>
  <si>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</si>
  <si>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</si>
  <si>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</si>
  <si>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</si>
  <si>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</si>
  <si>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</si>
  <si>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</si>
  <si>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</si>
  <si>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</si>
  <si>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</si>
  <si>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</si>
  <si>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</si>
  <si>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</si>
  <si>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</si>
  <si>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</si>
  <si>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</si>
  <si>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</si>
  <si>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</si>
  <si>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</si>
  <si>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</si>
  <si>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</si>
  <si>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</si>
  <si>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</si>
  <si>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</si>
  <si>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</si>
  <si>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</si>
  <si>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</si>
  <si>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</si>
  <si>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</si>
  <si>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</si>
  <si>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</si>
  <si>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</si>
  <si>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</si>
  <si>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</si>
  <si>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</si>
  <si>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</si>
  <si>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</si>
  <si>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</si>
  <si>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</si>
  <si>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</si>
  <si>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</si>
  <si>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</si>
  <si>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</si>
  <si>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</si>
  <si>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</si>
  <si>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</si>
  <si>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</si>
  <si>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</si>
  <si>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</si>
  <si>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</si>
  <si>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</si>
  <si>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</si>
  <si>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</si>
  <si>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</si>
  <si>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</si>
  <si>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</si>
  <si>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</si>
  <si>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</si>
  <si>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</si>
  <si>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</si>
  <si>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</si>
  <si>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</si>
  <si>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</si>
  <si>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</si>
  <si>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</si>
  <si>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</si>
  <si>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</si>
  <si>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</si>
  <si>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</si>
  <si>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</si>
  <si>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</si>
  <si>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</si>
  <si>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</si>
  <si>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</si>
  <si>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</si>
  <si>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</si>
  <si>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</si>
  <si>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</si>
  <si>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</si>
  <si>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</si>
  <si>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</si>
  <si>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</si>
  <si>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</si>
  <si>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</si>
  <si>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</si>
  <si>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</si>
  <si>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</si>
  <si>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</si>
  <si>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</si>
  <si>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</si>
  <si>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</si>
  <si>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</si>
  <si>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</si>
  <si>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</si>
  <si>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</si>
  <si>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</si>
  <si>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</si>
  <si>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</si>
  <si>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</si>
  <si>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</si>
  <si>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</si>
  <si>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</si>
  <si>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</si>
  <si>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</si>
  <si>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</si>
  <si>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</si>
  <si>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</si>
  <si>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</si>
  <si>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</si>
  <si>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</si>
  <si>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</si>
  <si>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</si>
  <si>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</si>
  <si>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</si>
  <si>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</si>
  <si>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</si>
  <si>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</si>
  <si>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</si>
  <si>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</si>
  <si>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</si>
  <si>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</si>
  <si>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</si>
  <si>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</si>
  <si>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</si>
  <si>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</si>
  <si>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</si>
  <si>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</si>
  <si>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</si>
  <si>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</si>
  <si>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</si>
  <si>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</si>
  <si>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</si>
  <si>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</si>
  <si>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</si>
  <si>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</si>
  <si>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</si>
  <si>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</si>
  <si>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</si>
  <si>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</si>
  <si>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</si>
  <si>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</si>
  <si>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</si>
  <si>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</si>
  <si>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</si>
  <si>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</si>
  <si>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</si>
  <si>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</si>
  <si>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</si>
  <si>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</si>
  <si>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</si>
  <si>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</si>
  <si>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</si>
  <si>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</si>
  <si>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</si>
  <si>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</si>
  <si>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</si>
  <si>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</si>
  <si>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</si>
  <si>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</si>
  <si>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</si>
  <si>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</si>
  <si>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</si>
  <si>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</si>
  <si>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</si>
  <si>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</si>
  <si>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</si>
  <si>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</si>
  <si>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</si>
  <si>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</si>
  <si>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</si>
  <si>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</si>
  <si>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</si>
  <si>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</si>
  <si>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</si>
  <si>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</si>
  <si>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</si>
  <si>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</si>
  <si>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</si>
  <si>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</si>
  <si>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</si>
  <si>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</si>
  <si>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</si>
  <si>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</si>
  <si>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</si>
  <si>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</si>
  <si>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</si>
  <si>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</si>
  <si>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</si>
  <si>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</si>
  <si>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</si>
  <si>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</si>
  <si>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</si>
  <si>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</si>
  <si>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</si>
  <si>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</si>
  <si>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</si>
  <si>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</si>
  <si>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</si>
  <si>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</si>
  <si>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</si>
  <si>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</si>
  <si>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</si>
  <si>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</si>
  <si>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</si>
  <si>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</si>
  <si>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</si>
  <si>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</si>
  <si>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</si>
  <si>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</si>
  <si>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</si>
  <si>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</si>
  <si>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</si>
  <si>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</si>
  <si>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</si>
  <si>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</si>
  <si>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</si>
  <si>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</si>
  <si>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</si>
  <si>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</si>
  <si>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</si>
  <si>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</si>
  <si>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</si>
  <si>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</si>
  <si>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</si>
  <si>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</si>
  <si>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</si>
  <si>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</si>
  <si>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</si>
  <si>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</si>
  <si>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</si>
  <si>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</si>
  <si>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</si>
  <si>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</si>
  <si>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</si>
  <si>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</si>
  <si>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</si>
  <si>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</si>
  <si>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</si>
  <si>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</si>
  <si>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</si>
  <si>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</si>
  <si>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</si>
  <si>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</si>
  <si>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</si>
  <si>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</si>
  <si>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</si>
  <si>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</si>
  <si>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</si>
  <si>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</si>
  <si>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</si>
  <si>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</si>
  <si>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</si>
  <si>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</si>
  <si>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</si>
  <si>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</si>
  <si>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</si>
  <si>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</si>
  <si>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</si>
  <si>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</si>
  <si>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</si>
  <si>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</si>
  <si>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</si>
  <si>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</si>
  <si>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</si>
  <si>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</si>
  <si>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</si>
  <si>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</si>
  <si>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</si>
  <si>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</si>
  <si>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</si>
  <si>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</si>
  <si>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</si>
  <si>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</si>
  <si>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</si>
  <si>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</si>
  <si>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</si>
  <si>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</si>
  <si>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</si>
  <si>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</si>
  <si>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</si>
  <si>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</si>
  <si>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</si>
  <si>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</si>
  <si>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</si>
  <si>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</si>
  <si>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</si>
  <si>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</si>
  <si>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</si>
  <si>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</si>
  <si>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</si>
  <si>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</si>
  <si>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</si>
  <si>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</si>
  <si>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</si>
  <si>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</si>
  <si>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</si>
  <si>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</si>
  <si>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</si>
  <si>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</si>
  <si>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</si>
  <si>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</si>
  <si>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</si>
  <si>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</si>
  <si>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</si>
  <si>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</si>
  <si>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</si>
  <si>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</si>
  <si>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</si>
  <si>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</si>
  <si>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</si>
  <si>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</si>
  <si>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</si>
  <si>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</si>
  <si>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</si>
  <si>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</si>
  <si>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</si>
  <si>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</si>
  <si>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</si>
  <si>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</si>
  <si>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</si>
  <si>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</si>
  <si>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</si>
  <si>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</si>
  <si>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</si>
  <si>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</si>
  <si>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</si>
  <si>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</si>
  <si>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</si>
  <si>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</si>
  <si>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</si>
  <si>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</si>
  <si>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</si>
  <si>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</si>
  <si>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</si>
  <si>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</si>
  <si>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</si>
  <si>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</si>
  <si>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</si>
  <si>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</si>
  <si>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</si>
  <si>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</si>
  <si>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</si>
  <si>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</si>
  <si>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</si>
  <si>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</si>
  <si>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</si>
  <si>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</si>
  <si>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</si>
  <si>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</si>
  <si>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</si>
  <si>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</si>
  <si>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</si>
  <si>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</si>
  <si>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</si>
  <si>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</si>
  <si>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</si>
  <si>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</si>
  <si>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</si>
  <si>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</si>
  <si>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</si>
  <si>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</si>
  <si>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</si>
  <si>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</si>
  <si>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</si>
  <si>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</si>
  <si>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</si>
  <si>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</si>
  <si>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</si>
  <si>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</si>
  <si>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</si>
  <si>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</si>
  <si>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</si>
  <si>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</si>
  <si>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</si>
  <si>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</si>
  <si>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</si>
  <si>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</si>
  <si>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</si>
  <si>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</si>
  <si>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</si>
  <si>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</si>
  <si>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</si>
  <si>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</si>
  <si>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</si>
  <si>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</si>
  <si>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</si>
  <si>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</si>
  <si>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</si>
  <si>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</si>
  <si>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</si>
  <si>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</si>
  <si>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</si>
  <si>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</si>
  <si>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</si>
  <si>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</si>
  <si>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</si>
  <si>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</si>
  <si>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</si>
  <si>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</si>
  <si>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</si>
  <si>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</si>
  <si>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</si>
  <si>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</si>
  <si>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</si>
  <si>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</si>
  <si>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</si>
  <si>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</si>
  <si>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</si>
  <si>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</si>
  <si>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</si>
  <si>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</si>
  <si>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</si>
  <si>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</si>
  <si>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</si>
  <si>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</si>
  <si>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</si>
  <si>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</si>
  <si>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</si>
  <si>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</si>
  <si>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</si>
  <si>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</si>
  <si>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</si>
  <si>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</si>
  <si>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</si>
  <si>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</si>
  <si>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</si>
  <si>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</si>
  <si>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</si>
  <si>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</si>
  <si>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</si>
  <si>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</si>
  <si>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</si>
  <si>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</si>
  <si>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</si>
  <si>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</si>
  <si>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</si>
  <si>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</si>
  <si>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</si>
  <si>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</si>
  <si>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</si>
  <si>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</si>
  <si>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</si>
  <si>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</si>
  <si>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</si>
  <si>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</si>
  <si>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</si>
  <si>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</si>
  <si>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</si>
  <si>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</si>
  <si>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</si>
  <si>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</si>
  <si>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</si>
  <si>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</si>
  <si>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</si>
  <si>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</si>
  <si>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</si>
  <si>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</si>
  <si>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</si>
  <si>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</si>
  <si>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</si>
  <si>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</si>
  <si>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</si>
  <si>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</si>
  <si>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</si>
  <si>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</si>
  <si>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</si>
  <si>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</si>
  <si>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</si>
  <si>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</si>
  <si>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</si>
  <si>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</si>
  <si>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</si>
  <si>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</si>
  <si>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</si>
  <si>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</si>
  <si>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</si>
  <si>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</si>
  <si>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</si>
  <si>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</si>
  <si>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</si>
  <si>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</si>
  <si>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</si>
  <si>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</si>
  <si>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</si>
  <si>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</si>
  <si>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</si>
  <si>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</si>
  <si>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</si>
  <si>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</si>
  <si>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</si>
  <si>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</si>
  <si>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</si>
  <si>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</si>
  <si>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</si>
  <si>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</si>
  <si>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</si>
  <si>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</si>
  <si>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</si>
  <si>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</si>
  <si>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</si>
  <si>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</si>
  <si>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</si>
  <si>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</si>
  <si>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</si>
  <si>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</si>
  <si>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</si>
  <si>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</si>
  <si>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</si>
  <si>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</si>
  <si>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</si>
  <si>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</si>
  <si>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</si>
  <si>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</si>
  <si>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</si>
  <si>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</si>
  <si>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</si>
  <si>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</si>
  <si>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</si>
  <si>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</si>
  <si>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</si>
  <si>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</si>
  <si>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</si>
  <si>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</si>
  <si>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</si>
  <si>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</si>
  <si>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</si>
  <si>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</si>
  <si>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</si>
  <si>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</si>
  <si>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</si>
  <si>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</si>
  <si>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</si>
  <si>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</si>
  <si>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</si>
  <si>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</si>
  <si>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</si>
  <si>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</si>
  <si>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</si>
  <si>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</si>
  <si>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</si>
  <si>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</si>
  <si>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</si>
  <si>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</si>
  <si>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</si>
  <si>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</si>
  <si>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</si>
  <si>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</si>
  <si>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</si>
  <si>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</si>
  <si>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</si>
  <si>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</si>
  <si>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</si>
  <si>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</si>
  <si>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</si>
  <si>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</si>
  <si>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</si>
  <si>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</si>
  <si>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</si>
  <si>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</si>
  <si>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</si>
  <si>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</si>
  <si>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</si>
  <si>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</si>
  <si>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</si>
  <si>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</si>
  <si>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</si>
  <si>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</si>
  <si>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</si>
  <si>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</si>
  <si>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</si>
  <si>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</si>
  <si>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</si>
  <si>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</si>
  <si>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</si>
  <si>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</si>
  <si>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</si>
  <si>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</si>
  <si>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</si>
  <si>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</si>
  <si>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</si>
  <si>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</si>
  <si>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</si>
  <si>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</si>
  <si>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</si>
  <si>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</si>
  <si>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</si>
  <si>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</si>
  <si>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</si>
  <si>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</si>
  <si>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</si>
  <si>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</si>
  <si>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</si>
  <si>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</si>
  <si>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</si>
  <si>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</si>
  <si>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</si>
  <si>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</si>
  <si>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</si>
  <si>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</si>
  <si>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</si>
  <si>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</si>
  <si>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</si>
  <si>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</si>
  <si>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</si>
  <si>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</si>
  <si>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</si>
  <si>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</si>
  <si>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</si>
  <si>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</si>
  <si>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</si>
  <si>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</si>
  <si>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</si>
  <si>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</si>
  <si>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</si>
  <si>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</si>
  <si>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</si>
  <si>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</si>
  <si>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</si>
  <si>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</si>
  <si>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</si>
  <si>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</si>
  <si>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</si>
  <si>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</si>
  <si>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</si>
  <si>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</si>
  <si>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</si>
  <si>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</si>
  <si>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</si>
  <si>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</si>
  <si>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</si>
  <si>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</si>
  <si>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</si>
  <si>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</si>
  <si>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</si>
  <si>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</si>
  <si>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</si>
  <si>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</si>
  <si>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</si>
  <si>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</si>
  <si>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</si>
  <si>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</si>
  <si>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</si>
  <si>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</si>
  <si>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</si>
  <si>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</si>
  <si>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</si>
  <si>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</si>
  <si>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</si>
  <si>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</si>
  <si>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</si>
  <si>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</si>
  <si>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</si>
  <si>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</si>
  <si>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</si>
  <si>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</si>
  <si>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</si>
  <si>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</si>
  <si>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</si>
  <si>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</si>
  <si>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</si>
  <si>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</si>
  <si>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</si>
  <si>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</si>
  <si>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</si>
  <si>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</si>
  <si>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</si>
  <si>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</si>
  <si>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</si>
  <si>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</si>
  <si>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</si>
  <si>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</si>
  <si>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</si>
  <si>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</si>
  <si>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</si>
  <si>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</si>
  <si>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</si>
  <si>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</si>
  <si>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</si>
  <si>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</si>
  <si>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</si>
  <si>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</si>
  <si>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</si>
  <si>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</si>
  <si>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</si>
  <si>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</si>
  <si>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</si>
  <si>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</si>
  <si>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</si>
  <si>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</si>
  <si>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</si>
  <si>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</si>
  <si>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</si>
  <si>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</si>
  <si>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</si>
  <si>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</si>
  <si>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</si>
  <si>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</si>
  <si>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</si>
  <si>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</si>
  <si>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</si>
  <si>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</si>
  <si>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</si>
  <si>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</si>
  <si>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</si>
  <si>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</si>
  <si>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</si>
  <si>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</si>
  <si>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</si>
  <si>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</si>
  <si>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</si>
  <si>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</si>
  <si>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</si>
  <si>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</si>
  <si>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</si>
  <si>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</si>
  <si>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</si>
  <si>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</si>
  <si>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</si>
  <si>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</si>
  <si>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</si>
  <si>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</si>
  <si>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</si>
  <si>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</si>
  <si>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</si>
  <si>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</si>
  <si>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</si>
  <si>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</si>
  <si>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</si>
  <si>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</si>
  <si>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</si>
  <si>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</si>
  <si>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</si>
  <si>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</si>
  <si>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</si>
  <si>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</si>
  <si>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</si>
  <si>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</si>
  <si>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</si>
  <si>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</si>
  <si>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</si>
  <si>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</si>
  <si>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</si>
  <si>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</si>
  <si>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</si>
  <si>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</si>
  <si>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</si>
  <si>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</si>
  <si>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</si>
  <si>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</si>
  <si>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</si>
  <si>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</si>
  <si>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</si>
  <si>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</si>
  <si>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</si>
  <si>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</si>
  <si>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</si>
  <si>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</si>
  <si>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</si>
  <si>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</si>
  <si>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</si>
  <si>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</si>
  <si>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</si>
  <si>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</si>
  <si>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</si>
  <si>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</si>
  <si>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</si>
  <si>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</si>
  <si>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</si>
  <si>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</si>
  <si>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</si>
  <si>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</si>
  <si>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</si>
  <si>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</si>
  <si>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</si>
  <si>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</si>
  <si>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</si>
  <si>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</si>
  <si>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</si>
  <si>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</si>
  <si>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</si>
  <si>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</si>
  <si>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</si>
  <si>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</si>
  <si>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</si>
  <si>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</si>
  <si>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</si>
  <si>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</si>
  <si>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</si>
  <si>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</si>
  <si>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</si>
  <si>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</si>
  <si>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</si>
  <si>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</si>
  <si>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</si>
  <si>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</si>
  <si>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</si>
  <si>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</si>
  <si>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</si>
  <si>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</si>
  <si>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</si>
  <si>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</si>
  <si>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</si>
  <si>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</si>
  <si>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</si>
  <si>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</si>
  <si>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</si>
  <si>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</si>
  <si>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</si>
  <si>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</si>
  <si>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</si>
  <si>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</si>
  <si>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</si>
  <si>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</si>
  <si>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</si>
  <si>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</si>
  <si>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</si>
  <si>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</si>
  <si>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</si>
  <si>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</si>
  <si>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</si>
  <si>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</si>
  <si>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</si>
  <si>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</si>
  <si>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</si>
  <si>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</si>
  <si>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</si>
  <si>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</si>
  <si>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</si>
  <si>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</si>
  <si>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</si>
  <si>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</si>
  <si>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</si>
  <si>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</si>
  <si>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</si>
  <si>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</si>
  <si>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</si>
  <si>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</si>
  <si>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</si>
  <si>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</si>
  <si>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</si>
  <si>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</si>
  <si>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</si>
  <si>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</si>
  <si>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</si>
  <si>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</si>
  <si>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</si>
  <si>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</si>
  <si>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</si>
  <si>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</si>
  <si>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</si>
  <si>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</si>
  <si>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</si>
  <si>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</si>
  <si>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</si>
  <si>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</si>
  <si>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</si>
  <si>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</si>
  <si>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</si>
  <si>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</si>
  <si>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</si>
  <si>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</si>
  <si>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</si>
  <si>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</si>
  <si>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</si>
  <si>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</si>
  <si>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</si>
  <si>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</si>
  <si>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</si>
  <si>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</si>
  <si>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</si>
  <si>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</si>
  <si>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</si>
  <si>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</si>
  <si>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</si>
  <si>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</si>
  <si>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</si>
  <si>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</si>
  <si>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</si>
  <si>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</si>
  <si>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</si>
  <si>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</si>
  <si>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</si>
  <si>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</si>
  <si>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</si>
  <si>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</si>
  <si>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</si>
  <si>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</si>
  <si>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</si>
  <si>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</si>
  <si>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</si>
  <si>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</si>
  <si>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</si>
  <si>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</si>
  <si>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</si>
  <si>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</si>
  <si>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</si>
  <si>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</si>
  <si>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</si>
  <si>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</si>
  <si>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</si>
  <si>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</si>
  <si>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</si>
  <si>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</si>
  <si>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</si>
  <si>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</si>
  <si>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</si>
  <si>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</si>
  <si>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</si>
  <si>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</si>
  <si>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</si>
  <si>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</si>
  <si>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</si>
  <si>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</si>
  <si>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</si>
  <si>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</si>
  <si>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</si>
  <si>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</si>
  <si>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</si>
  <si>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</si>
  <si>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</si>
  <si>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</si>
  <si>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</si>
  <si>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</si>
  <si>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</si>
  <si>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</si>
  <si>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</si>
  <si>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</si>
  <si>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</si>
  <si>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</si>
  <si>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</si>
  <si>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</si>
  <si>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</si>
  <si>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</si>
  <si>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</si>
  <si>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</si>
  <si>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</si>
  <si>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</si>
  <si>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</si>
  <si>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</si>
  <si>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</si>
  <si>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</si>
  <si>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</si>
  <si>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</si>
  <si>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</si>
  <si>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</si>
  <si>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</si>
  <si>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</si>
  <si>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</si>
  <si>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</si>
  <si>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</si>
  <si>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</si>
  <si>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</si>
  <si>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</si>
  <si>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</si>
  <si>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</si>
  <si>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</si>
  <si>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</si>
  <si>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</si>
  <si>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</si>
  <si>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</si>
  <si>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</si>
  <si>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</si>
  <si>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</si>
  <si>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</si>
  <si>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</si>
  <si>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</si>
  <si>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</si>
  <si>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</si>
  <si>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</si>
  <si>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</si>
  <si>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</si>
  <si>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</si>
  <si>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</si>
  <si>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</si>
  <si>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</si>
  <si>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</si>
  <si>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</si>
  <si>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</si>
  <si>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</si>
  <si>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</si>
  <si>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</si>
  <si>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</si>
  <si>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</si>
  <si>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</si>
  <si>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</si>
  <si>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</si>
  <si>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</si>
  <si>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</si>
  <si>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 Improvement, 2016-2050</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</si>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</sst>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9">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0" fillId="0" borderId="0" xfId="0" applyNumberFormat="1" applyFill="1"/>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xfId="153"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7"/>
  <sheetViews>
    <sheetView workbookViewId="0"/>
  </sheetViews>
  <sheetFormatPr defaultRowHeight="15"/>
  <cols>
    <col min="1" max="1" width="13.42578125" customWidth="1"/>
    <col min="2" max="2" width="107.42578125" customWidth="1"/>
  </cols>
  <sheetData>
    <row r="1" spans="1:2">
      <c r="A1" s="1" t="s">
        <v>0</v>
      </c>
    </row>
    <row r="3" spans="1:2">
      <c r="A3" s="1" t="s">
        <v>1</v>
      </c>
      <c r="B3" s="20" t="s">
        <v>633</v>
      </c>
    </row>
    <row r="4" spans="1:2">
      <c r="B4" t="s">
        <v>587</v>
      </c>
    </row>
    <row r="5" spans="1:2">
      <c r="B5" s="23">
        <v>2017</v>
      </c>
    </row>
    <row r="6" spans="1:2">
      <c r="B6" t="s">
        <v>135</v>
      </c>
    </row>
    <row r="7" spans="1:2">
      <c r="B7" t="s">
        <v>588</v>
      </c>
    </row>
    <row r="8" spans="1:2">
      <c r="B8" t="s">
        <v>1158</v>
      </c>
    </row>
    <row r="10" spans="1:2">
      <c r="B10" s="26" t="s">
        <v>723</v>
      </c>
    </row>
    <row r="11" spans="1:2">
      <c r="B11" s="23">
        <v>2017</v>
      </c>
    </row>
    <row r="12" spans="1:2">
      <c r="B12" t="s">
        <v>724</v>
      </c>
    </row>
    <row r="13" spans="1:2">
      <c r="B13" t="s">
        <v>726</v>
      </c>
    </row>
    <row r="14" spans="1:2">
      <c r="B14" t="s">
        <v>725</v>
      </c>
    </row>
    <row r="16" spans="1:2">
      <c r="B16" t="s">
        <v>617</v>
      </c>
    </row>
    <row r="17" spans="1:2">
      <c r="B17" s="23">
        <v>2013</v>
      </c>
    </row>
    <row r="18" spans="1:2">
      <c r="B18" t="s">
        <v>618</v>
      </c>
    </row>
    <row r="19" spans="1:2">
      <c r="B19" t="s">
        <v>619</v>
      </c>
    </row>
    <row r="20" spans="1:2">
      <c r="B20" t="s">
        <v>620</v>
      </c>
    </row>
    <row r="22" spans="1:2">
      <c r="B22" t="s">
        <v>1157</v>
      </c>
    </row>
    <row r="24" spans="1:2">
      <c r="B24" s="20" t="s">
        <v>1191</v>
      </c>
    </row>
    <row r="25" spans="1:2">
      <c r="B25" t="s">
        <v>1187</v>
      </c>
    </row>
    <row r="26" spans="1:2">
      <c r="B26" s="23">
        <v>2013</v>
      </c>
    </row>
    <row r="27" spans="1:2">
      <c r="B27" t="s">
        <v>1190</v>
      </c>
    </row>
    <row r="28" spans="1:2">
      <c r="B28" t="s">
        <v>1189</v>
      </c>
    </row>
    <row r="29" spans="1:2">
      <c r="B29" t="s">
        <v>1188</v>
      </c>
    </row>
    <row r="31" spans="1:2">
      <c r="A31" s="1" t="s">
        <v>138</v>
      </c>
    </row>
    <row r="32" spans="1:2">
      <c r="A32" t="s">
        <v>139</v>
      </c>
    </row>
    <row r="34" spans="1:1">
      <c r="A34" s="1" t="s">
        <v>876</v>
      </c>
    </row>
    <row r="35" spans="1:1">
      <c r="A35" s="27" t="s">
        <v>1194</v>
      </c>
    </row>
    <row r="36" spans="1:1">
      <c r="A36" t="s">
        <v>877</v>
      </c>
    </row>
    <row r="37" spans="1:1">
      <c r="A37" t="s">
        <v>878</v>
      </c>
    </row>
    <row r="38" spans="1:1">
      <c r="A38" t="s">
        <v>879</v>
      </c>
    </row>
    <row r="39" spans="1:1">
      <c r="A39" t="s">
        <v>880</v>
      </c>
    </row>
    <row r="40" spans="1:1">
      <c r="A40" t="s">
        <v>866</v>
      </c>
    </row>
    <row r="41" spans="1:1">
      <c r="A41" t="s">
        <v>867</v>
      </c>
    </row>
    <row r="42" spans="1:1">
      <c r="A42" t="s">
        <v>1159</v>
      </c>
    </row>
    <row r="43" spans="1:1">
      <c r="A43" t="s">
        <v>1160</v>
      </c>
    </row>
    <row r="44" spans="1:1">
      <c r="A44" t="s">
        <v>1192</v>
      </c>
    </row>
    <row r="45" spans="1:1">
      <c r="A45" t="s">
        <v>1193</v>
      </c>
    </row>
    <row r="46" spans="1:1">
      <c r="A46" t="s">
        <v>1161</v>
      </c>
    </row>
    <row r="48" spans="1:1">
      <c r="A48" s="1" t="s">
        <v>851</v>
      </c>
    </row>
    <row r="49" spans="1:1">
      <c r="A49" s="27" t="s">
        <v>1195</v>
      </c>
    </row>
    <row r="50" spans="1:1">
      <c r="A50" t="s">
        <v>853</v>
      </c>
    </row>
    <row r="51" spans="1:1">
      <c r="A51" t="s">
        <v>1153</v>
      </c>
    </row>
    <row r="52" spans="1:1">
      <c r="A52" t="s">
        <v>1154</v>
      </c>
    </row>
    <row r="53" spans="1:1">
      <c r="A53" t="s">
        <v>1155</v>
      </c>
    </row>
    <row r="54" spans="1:1">
      <c r="A54" t="s">
        <v>1156</v>
      </c>
    </row>
    <row r="55" spans="1:1">
      <c r="A55" t="s">
        <v>866</v>
      </c>
    </row>
    <row r="56" spans="1:1">
      <c r="A56" t="s">
        <v>867</v>
      </c>
    </row>
    <row r="57" spans="1:1">
      <c r="A57" t="s">
        <v>1162</v>
      </c>
    </row>
    <row r="58" spans="1:1">
      <c r="A58" t="s">
        <v>1160</v>
      </c>
    </row>
    <row r="59" spans="1:1">
      <c r="A59" t="s">
        <v>1192</v>
      </c>
    </row>
    <row r="60" spans="1:1">
      <c r="A60" t="s">
        <v>1193</v>
      </c>
    </row>
    <row r="61" spans="1:1">
      <c r="A61" t="s">
        <v>1163</v>
      </c>
    </row>
    <row r="63" spans="1:1">
      <c r="A63" s="1" t="s">
        <v>852</v>
      </c>
    </row>
    <row r="64" spans="1:1">
      <c r="A64" s="27" t="s">
        <v>1196</v>
      </c>
    </row>
    <row r="65" spans="1:1">
      <c r="A65" t="s">
        <v>1150</v>
      </c>
    </row>
    <row r="66" spans="1:1">
      <c r="A66" t="s">
        <v>1151</v>
      </c>
    </row>
    <row r="67" spans="1:1">
      <c r="A67" t="s">
        <v>1152</v>
      </c>
    </row>
    <row r="68" spans="1:1">
      <c r="A68" t="s">
        <v>866</v>
      </c>
    </row>
    <row r="69" spans="1:1">
      <c r="A69" t="s">
        <v>867</v>
      </c>
    </row>
    <row r="70" spans="1:1">
      <c r="A70" t="s">
        <v>1162</v>
      </c>
    </row>
    <row r="71" spans="1:1">
      <c r="A71" t="s">
        <v>1160</v>
      </c>
    </row>
    <row r="72" spans="1:1">
      <c r="A72" t="s">
        <v>1192</v>
      </c>
    </row>
    <row r="73" spans="1:1">
      <c r="A73" t="s">
        <v>1193</v>
      </c>
    </row>
    <row r="74" spans="1:1">
      <c r="A74" t="s">
        <v>1163</v>
      </c>
    </row>
    <row r="76" spans="1:1">
      <c r="A76" s="1" t="s">
        <v>639</v>
      </c>
    </row>
    <row r="77" spans="1:1">
      <c r="A77" s="27" t="s">
        <v>621</v>
      </c>
    </row>
    <row r="78" spans="1:1">
      <c r="A78" t="s">
        <v>590</v>
      </c>
    </row>
    <row r="79" spans="1:1">
      <c r="A79" t="s">
        <v>591</v>
      </c>
    </row>
    <row r="80" spans="1:1">
      <c r="A80" t="s">
        <v>592</v>
      </c>
    </row>
    <row r="81" spans="1:1">
      <c r="A81" t="s">
        <v>594</v>
      </c>
    </row>
    <row r="82" spans="1:1">
      <c r="A82" t="s">
        <v>595</v>
      </c>
    </row>
    <row r="84" spans="1:1">
      <c r="A84" s="1" t="s">
        <v>634</v>
      </c>
    </row>
    <row r="85" spans="1:1">
      <c r="A85" s="27" t="s">
        <v>622</v>
      </c>
    </row>
    <row r="86" spans="1:1">
      <c r="A86" t="s">
        <v>635</v>
      </c>
    </row>
    <row r="87" spans="1:1">
      <c r="A87" t="s">
        <v>636</v>
      </c>
    </row>
    <row r="88" spans="1:1">
      <c r="A88" t="s">
        <v>637</v>
      </c>
    </row>
    <row r="90" spans="1:1">
      <c r="A90" s="1" t="s">
        <v>638</v>
      </c>
    </row>
    <row r="91" spans="1:1">
      <c r="A91" s="27" t="s">
        <v>719</v>
      </c>
    </row>
    <row r="92" spans="1:1">
      <c r="A92" t="s">
        <v>853</v>
      </c>
    </row>
    <row r="93" spans="1:1">
      <c r="A93" t="s">
        <v>720</v>
      </c>
    </row>
    <row r="94" spans="1:1">
      <c r="A94" t="s">
        <v>721</v>
      </c>
    </row>
    <row r="95" spans="1:1">
      <c r="A95" t="s">
        <v>722</v>
      </c>
    </row>
    <row r="97" spans="1:1">
      <c r="A97" s="1" t="s">
        <v>596</v>
      </c>
    </row>
    <row r="98" spans="1:1">
      <c r="A98" s="27" t="s">
        <v>622</v>
      </c>
    </row>
    <row r="99" spans="1:1">
      <c r="A99" t="s">
        <v>597</v>
      </c>
    </row>
    <row r="100" spans="1:1">
      <c r="A100" t="s">
        <v>598</v>
      </c>
    </row>
    <row r="101" spans="1:1">
      <c r="A101" t="s">
        <v>600</v>
      </c>
    </row>
    <row r="102" spans="1:1">
      <c r="A102" t="s">
        <v>599</v>
      </c>
    </row>
    <row r="104" spans="1:1">
      <c r="A104" s="1" t="s">
        <v>623</v>
      </c>
    </row>
    <row r="105" spans="1:1">
      <c r="A105" s="27" t="s">
        <v>624</v>
      </c>
    </row>
    <row r="106" spans="1:1">
      <c r="A106" t="s">
        <v>625</v>
      </c>
    </row>
    <row r="107" spans="1:1">
      <c r="A107" t="s">
        <v>626</v>
      </c>
    </row>
    <row r="108" spans="1:1">
      <c r="A108" t="s">
        <v>627</v>
      </c>
    </row>
    <row r="109" spans="1:1">
      <c r="A109" t="s">
        <v>628</v>
      </c>
    </row>
    <row r="110" spans="1:1">
      <c r="A110" t="s">
        <v>629</v>
      </c>
    </row>
    <row r="111" spans="1:1">
      <c r="A111" t="s">
        <v>630</v>
      </c>
    </row>
    <row r="112" spans="1:1">
      <c r="A112" t="s">
        <v>631</v>
      </c>
    </row>
    <row r="113" spans="1:1">
      <c r="A113" t="s">
        <v>632</v>
      </c>
    </row>
    <row r="115" spans="1:1">
      <c r="A115" s="1" t="s">
        <v>727</v>
      </c>
    </row>
    <row r="116" spans="1:1">
      <c r="A116" s="27" t="s">
        <v>854</v>
      </c>
    </row>
    <row r="117" spans="1:1">
      <c r="A117" t="s">
        <v>853</v>
      </c>
    </row>
    <row r="118" spans="1:1">
      <c r="A118" t="s">
        <v>855</v>
      </c>
    </row>
    <row r="119" spans="1:1">
      <c r="A119" t="s">
        <v>856</v>
      </c>
    </row>
    <row r="120" spans="1:1">
      <c r="A120" t="s">
        <v>857</v>
      </c>
    </row>
    <row r="121" spans="1:1">
      <c r="A121" t="s">
        <v>858</v>
      </c>
    </row>
    <row r="122" spans="1:1">
      <c r="A122" t="s">
        <v>859</v>
      </c>
    </row>
    <row r="123" spans="1:1">
      <c r="A123" t="s">
        <v>866</v>
      </c>
    </row>
    <row r="124" spans="1:1">
      <c r="A124" t="s">
        <v>867</v>
      </c>
    </row>
    <row r="126" spans="1:1">
      <c r="A126" s="1" t="s">
        <v>728</v>
      </c>
    </row>
    <row r="127" spans="1:1">
      <c r="A127"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28"/>
  <sheetViews>
    <sheetView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593</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852</v>
      </c>
      <c r="B9">
        <f>'AEO 50'!D207/'AEO 50'!D133</f>
        <v>1.0520170005202212</v>
      </c>
    </row>
    <row r="11" spans="1:36">
      <c r="A11" s="20" t="s">
        <v>860</v>
      </c>
      <c r="B11" s="21"/>
      <c r="D11" s="20" t="s">
        <v>873</v>
      </c>
    </row>
    <row r="12" spans="1:36">
      <c r="A12" t="s">
        <v>865</v>
      </c>
      <c r="B12" s="55">
        <v>0.68595041322314043</v>
      </c>
      <c r="D12" s="27" t="s">
        <v>861</v>
      </c>
    </row>
    <row r="13" spans="1:36">
      <c r="A13" t="s">
        <v>589</v>
      </c>
      <c r="B13" s="55">
        <v>0.68881036513545346</v>
      </c>
    </row>
    <row r="15" spans="1:36">
      <c r="A15" s="20" t="s">
        <v>862</v>
      </c>
      <c r="B15" s="21"/>
      <c r="D15" s="20" t="s">
        <v>873</v>
      </c>
    </row>
    <row r="16" spans="1:36">
      <c r="A16" t="s">
        <v>863</v>
      </c>
      <c r="B16">
        <v>0.55000000000000004</v>
      </c>
      <c r="D16" s="27" t="s">
        <v>864</v>
      </c>
    </row>
    <row r="18" spans="1:4">
      <c r="A18" s="20" t="s">
        <v>875</v>
      </c>
      <c r="B18" s="21"/>
      <c r="C18" s="26"/>
      <c r="D18" s="20" t="s">
        <v>873</v>
      </c>
    </row>
    <row r="19" spans="1:4">
      <c r="A19" t="s">
        <v>849</v>
      </c>
      <c r="B19">
        <v>1.67</v>
      </c>
      <c r="C19" s="26"/>
      <c r="D19" s="27" t="s">
        <v>868</v>
      </c>
    </row>
    <row r="20" spans="1:4">
      <c r="A20" t="s">
        <v>850</v>
      </c>
      <c r="B20">
        <v>1</v>
      </c>
      <c r="C20" s="26"/>
    </row>
    <row r="21" spans="1:4">
      <c r="A21" t="s">
        <v>851</v>
      </c>
      <c r="B21">
        <v>21.2</v>
      </c>
      <c r="C21" s="26"/>
    </row>
    <row r="22" spans="1:4">
      <c r="A22" t="s">
        <v>852</v>
      </c>
      <c r="B22">
        <v>16</v>
      </c>
      <c r="C22" s="26"/>
    </row>
    <row r="24" spans="1:4">
      <c r="A24" s="20" t="s">
        <v>869</v>
      </c>
      <c r="B24" s="21"/>
      <c r="D24" s="20" t="s">
        <v>873</v>
      </c>
    </row>
    <row r="25" spans="1:4">
      <c r="A25" t="s">
        <v>870</v>
      </c>
      <c r="B25">
        <v>120476</v>
      </c>
      <c r="D25" t="s">
        <v>587</v>
      </c>
    </row>
    <row r="26" spans="1:4">
      <c r="A26" t="s">
        <v>871</v>
      </c>
      <c r="B26">
        <v>137452</v>
      </c>
      <c r="D26" s="23">
        <v>2017</v>
      </c>
    </row>
    <row r="27" spans="1:4">
      <c r="D27" t="s">
        <v>874</v>
      </c>
    </row>
    <row r="28" spans="1:4">
      <c r="D28" t="s">
        <v>872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J14"/>
  <sheetViews>
    <sheetView tabSelected="1" workbookViewId="0">
      <selection activeCell="B2" sqref="B2:B7"/>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88">
        <f>B$4/(1-'Calculations Etc'!$B$12)</f>
        <v>1.1045982621303912E-3</v>
      </c>
      <c r="C2" s="22">
        <f>$B2+$B2*(C$1-$B$1)/($AJ$1-$B$1)*'NAP F28'!$B$24</f>
        <v>1.1213644505703186E-3</v>
      </c>
      <c r="D2" s="22">
        <f>$B2+$B2*(D$1-$B$1)/($AJ$1-$B$1)*'NAP F28'!$B$24</f>
        <v>1.138130639010246E-3</v>
      </c>
      <c r="E2" s="22">
        <f>$B2+$B2*(E$1-$B$1)/($AJ$1-$B$1)*'NAP F28'!$B$24</f>
        <v>1.1548968274501734E-3</v>
      </c>
      <c r="F2" s="22">
        <f>$B2+$B2*(F$1-$B$1)/($AJ$1-$B$1)*'NAP F28'!$B$24</f>
        <v>1.1716630158901007E-3</v>
      </c>
      <c r="G2" s="22">
        <f>$B2+$B2*(G$1-$B$1)/($AJ$1-$B$1)*'NAP F28'!$B$24</f>
        <v>1.1884292043300281E-3</v>
      </c>
      <c r="H2" s="22">
        <f>$B2+$B2*(H$1-$B$1)/($AJ$1-$B$1)*'NAP F28'!$B$24</f>
        <v>1.2051953927699555E-3</v>
      </c>
      <c r="I2" s="22">
        <f>$B2+$B2*(I$1-$B$1)/($AJ$1-$B$1)*'NAP F28'!$B$24</f>
        <v>1.2219615812098829E-3</v>
      </c>
      <c r="J2" s="22">
        <f>$B2+$B2*(J$1-$B$1)/($AJ$1-$B$1)*'NAP F28'!$B$24</f>
        <v>1.2387277696498103E-3</v>
      </c>
      <c r="K2" s="22">
        <f>$B2+$B2*(K$1-$B$1)/($AJ$1-$B$1)*'NAP F28'!$B$24</f>
        <v>1.2554939580897376E-3</v>
      </c>
      <c r="L2" s="22">
        <f>$B2+$B2*(L$1-$B$1)/($AJ$1-$B$1)*'NAP F28'!$B$24</f>
        <v>1.272260146529665E-3</v>
      </c>
      <c r="M2" s="22">
        <f>$B2+$B2*(M$1-$B$1)/($AJ$1-$B$1)*'NAP F28'!$B$24</f>
        <v>1.2890263349695924E-3</v>
      </c>
      <c r="N2" s="22">
        <f>$B2+$B2*(N$1-$B$1)/($AJ$1-$B$1)*'NAP F28'!$B$24</f>
        <v>1.3057925234095198E-3</v>
      </c>
      <c r="O2" s="22">
        <f>$B2+$B2*(O$1-$B$1)/($AJ$1-$B$1)*'NAP F28'!$B$24</f>
        <v>1.3225587118494474E-3</v>
      </c>
      <c r="P2" s="22">
        <f>$B2+$B2*(P$1-$B$1)/($AJ$1-$B$1)*'NAP F28'!$B$24</f>
        <v>1.3393249002893748E-3</v>
      </c>
      <c r="Q2" s="22">
        <f>$B2+$B2*(Q$1-$B$1)/($AJ$1-$B$1)*'NAP F28'!$B$24</f>
        <v>1.3560910887293019E-3</v>
      </c>
      <c r="R2" s="22">
        <f>$B2+$B2*(R$1-$B$1)/($AJ$1-$B$1)*'NAP F28'!$B$24</f>
        <v>1.3728572771692295E-3</v>
      </c>
      <c r="S2" s="22">
        <f>$B2+$B2*(S$1-$B$1)/($AJ$1-$B$1)*'NAP F28'!$B$24</f>
        <v>1.3896234656091569E-3</v>
      </c>
      <c r="T2" s="22">
        <f>$B2+$B2*(T$1-$B$1)/($AJ$1-$B$1)*'NAP F28'!$B$24</f>
        <v>1.4063896540490843E-3</v>
      </c>
      <c r="U2" s="22">
        <f>$B2+$B2*(U$1-$B$1)/($AJ$1-$B$1)*'NAP F28'!$B$24</f>
        <v>1.4231558424890117E-3</v>
      </c>
      <c r="V2" s="22">
        <f>$B2+$B2*(V$1-$B$1)/($AJ$1-$B$1)*'NAP F28'!$B$24</f>
        <v>1.439922030928939E-3</v>
      </c>
      <c r="W2" s="22">
        <f>$B2+$B2*(W$1-$B$1)/($AJ$1-$B$1)*'NAP F28'!$B$24</f>
        <v>1.4566882193688664E-3</v>
      </c>
      <c r="X2" s="22">
        <f>$B2+$B2*(X$1-$B$1)/($AJ$1-$B$1)*'NAP F28'!$B$24</f>
        <v>1.4734544078087938E-3</v>
      </c>
      <c r="Y2" s="22">
        <f>$B2+$B2*(Y$1-$B$1)/($AJ$1-$B$1)*'NAP F28'!$B$24</f>
        <v>1.4902205962487212E-3</v>
      </c>
      <c r="Z2" s="22">
        <f>$B2+$B2*(Z$1-$B$1)/($AJ$1-$B$1)*'NAP F28'!$B$24</f>
        <v>1.5069867846886486E-3</v>
      </c>
      <c r="AA2" s="22">
        <f>$B2+$B2*(AA$1-$B$1)/($AJ$1-$B$1)*'NAP F28'!$B$24</f>
        <v>1.5237529731285759E-3</v>
      </c>
      <c r="AB2" s="22">
        <f>$B2+$B2*(AB$1-$B$1)/($AJ$1-$B$1)*'NAP F28'!$B$24</f>
        <v>1.5405191615685035E-3</v>
      </c>
      <c r="AC2" s="22">
        <f>$B2+$B2*(AC$1-$B$1)/($AJ$1-$B$1)*'NAP F28'!$B$24</f>
        <v>1.5572853500084307E-3</v>
      </c>
      <c r="AD2" s="22">
        <f>$B2+$B2*(AD$1-$B$1)/($AJ$1-$B$1)*'NAP F28'!$B$24</f>
        <v>1.5740515384483581E-3</v>
      </c>
      <c r="AE2" s="22">
        <f>$B2+$B2*(AE$1-$B$1)/($AJ$1-$B$1)*'NAP F28'!$B$24</f>
        <v>1.5908177268882855E-3</v>
      </c>
      <c r="AF2" s="22">
        <f>$B2+$B2*(AF$1-$B$1)/($AJ$1-$B$1)*'NAP F28'!$B$24</f>
        <v>1.6075839153282128E-3</v>
      </c>
      <c r="AG2" s="22">
        <f>$B2+$B2*(AG$1-$B$1)/($AJ$1-$B$1)*'NAP F28'!$B$24</f>
        <v>1.6243501037681404E-3</v>
      </c>
      <c r="AH2" s="22">
        <f>$B2+$B2*(AH$1-$B$1)/($AJ$1-$B$1)*'NAP F28'!$B$24</f>
        <v>1.6411162922080678E-3</v>
      </c>
      <c r="AI2" s="22">
        <f>$B2+$B2*(AI$1-$B$1)/($AJ$1-$B$1)*'NAP F28'!$B$24</f>
        <v>1.6578824806479952E-3</v>
      </c>
      <c r="AJ2" s="22">
        <f>$B2+$B2*(AJ$1-$B$1)/($AJ$1-$B$1)*'NAP F28'!$B$24</f>
        <v>1.6746486690879226E-3</v>
      </c>
    </row>
    <row r="3" spans="1:36">
      <c r="A3" t="s">
        <v>141</v>
      </c>
      <c r="B3" s="56">
        <f>B$4</f>
        <v>3.4689862777648655E-4</v>
      </c>
      <c r="C3" s="22">
        <f t="shared" ref="C3:AJ5" si="0">C$4</f>
        <v>3.533746115408878E-4</v>
      </c>
      <c r="D3" s="22">
        <f t="shared" si="0"/>
        <v>3.595372935688436E-4</v>
      </c>
      <c r="E3" s="22">
        <f t="shared" si="0"/>
        <v>3.7326860644443704E-4</v>
      </c>
      <c r="F3" s="22">
        <f t="shared" si="0"/>
        <v>3.9114313448321655E-4</v>
      </c>
      <c r="G3" s="22">
        <f t="shared" si="0"/>
        <v>4.1258898627112453E-4</v>
      </c>
      <c r="H3" s="22">
        <f t="shared" si="0"/>
        <v>4.3061543834456651E-4</v>
      </c>
      <c r="I3" s="22">
        <f t="shared" si="0"/>
        <v>4.5082696279756963E-4</v>
      </c>
      <c r="J3" s="22">
        <f t="shared" si="0"/>
        <v>4.7350940137454764E-4</v>
      </c>
      <c r="K3" s="22">
        <f t="shared" si="0"/>
        <v>4.9555359266575917E-4</v>
      </c>
      <c r="L3" s="22">
        <f t="shared" si="0"/>
        <v>4.9814177661940964E-4</v>
      </c>
      <c r="M3" s="22">
        <f t="shared" si="0"/>
        <v>5.005370475447392E-4</v>
      </c>
      <c r="N3" s="22">
        <f t="shared" si="0"/>
        <v>5.0086583277997277E-4</v>
      </c>
      <c r="O3" s="22">
        <f t="shared" si="0"/>
        <v>5.0178640094292637E-4</v>
      </c>
      <c r="P3" s="22">
        <f t="shared" si="0"/>
        <v>5.0324387363458276E-4</v>
      </c>
      <c r="Q3" s="22">
        <f t="shared" si="0"/>
        <v>5.0421920930309773E-4</v>
      </c>
      <c r="R3" s="22">
        <f t="shared" si="0"/>
        <v>5.0513463478203127E-4</v>
      </c>
      <c r="S3" s="22">
        <f t="shared" si="0"/>
        <v>5.0555618239317369E-4</v>
      </c>
      <c r="T3" s="22">
        <f t="shared" si="0"/>
        <v>5.0601034654204982E-4</v>
      </c>
      <c r="U3" s="22">
        <f t="shared" si="0"/>
        <v>5.0627369077658622E-4</v>
      </c>
      <c r="V3" s="22">
        <f t="shared" si="0"/>
        <v>5.0691218757262853E-4</v>
      </c>
      <c r="W3" s="22">
        <f t="shared" si="0"/>
        <v>5.0699505270759317E-4</v>
      </c>
      <c r="X3" s="22">
        <f t="shared" si="0"/>
        <v>5.0688468599555103E-4</v>
      </c>
      <c r="Y3" s="22">
        <f t="shared" si="0"/>
        <v>5.0761128764235193E-4</v>
      </c>
      <c r="Z3" s="22">
        <f t="shared" si="0"/>
        <v>5.079302449450513E-4</v>
      </c>
      <c r="AA3" s="22">
        <f t="shared" si="0"/>
        <v>5.0796631304160164E-4</v>
      </c>
      <c r="AB3" s="22">
        <f t="shared" si="0"/>
        <v>5.0790217503901189E-4</v>
      </c>
      <c r="AC3" s="22">
        <f t="shared" si="0"/>
        <v>5.0780345213984523E-4</v>
      </c>
      <c r="AD3" s="22">
        <f t="shared" si="0"/>
        <v>5.0749956248547434E-4</v>
      </c>
      <c r="AE3" s="22">
        <f t="shared" si="0"/>
        <v>5.0713982411434641E-4</v>
      </c>
      <c r="AF3" s="22">
        <f t="shared" si="0"/>
        <v>5.0691953426408576E-4</v>
      </c>
      <c r="AG3" s="22">
        <f t="shared" si="0"/>
        <v>5.0681267455758821E-4</v>
      </c>
      <c r="AH3" s="22">
        <f t="shared" si="0"/>
        <v>5.0623724841462208E-4</v>
      </c>
      <c r="AI3" s="22">
        <f t="shared" si="0"/>
        <v>5.0594848185530727E-4</v>
      </c>
      <c r="AJ3" s="22">
        <f t="shared" si="0"/>
        <v>5.0628113449981745E-4</v>
      </c>
    </row>
    <row r="4" spans="1:36">
      <c r="A4" t="s">
        <v>142</v>
      </c>
      <c r="B4" s="56">
        <f>'AEO 7'!D38*'Calculations Etc'!$B$19/'Calculations Etc'!$B$25</f>
        <v>3.4689862777648655E-4</v>
      </c>
      <c r="C4" s="22">
        <f>'AEO 7'!E38*'Calculations Etc'!$B$19/'Calculations Etc'!$B$25</f>
        <v>3.533746115408878E-4</v>
      </c>
      <c r="D4" s="22">
        <f>'AEO 7'!F38*'Calculations Etc'!$B$19/'Calculations Etc'!$B$25</f>
        <v>3.595372935688436E-4</v>
      </c>
      <c r="E4" s="22">
        <f>'AEO 7'!G38*'Calculations Etc'!$B$19/'Calculations Etc'!$B$25</f>
        <v>3.7326860644443704E-4</v>
      </c>
      <c r="F4" s="22">
        <f>'AEO 7'!H38*'Calculations Etc'!$B$19/'Calculations Etc'!$B$25</f>
        <v>3.9114313448321655E-4</v>
      </c>
      <c r="G4" s="22">
        <f>'AEO 7'!I38*'Calculations Etc'!$B$19/'Calculations Etc'!$B$25</f>
        <v>4.1258898627112453E-4</v>
      </c>
      <c r="H4" s="22">
        <f>'AEO 7'!J38*'Calculations Etc'!$B$19/'Calculations Etc'!$B$25</f>
        <v>4.3061543834456651E-4</v>
      </c>
      <c r="I4" s="22">
        <f>'AEO 7'!K38*'Calculations Etc'!$B$19/'Calculations Etc'!$B$25</f>
        <v>4.5082696279756963E-4</v>
      </c>
      <c r="J4" s="22">
        <f>'AEO 7'!L38*'Calculations Etc'!$B$19/'Calculations Etc'!$B$25</f>
        <v>4.7350940137454764E-4</v>
      </c>
      <c r="K4" s="22">
        <f>'AEO 7'!M38*'Calculations Etc'!$B$19/'Calculations Etc'!$B$25</f>
        <v>4.9555359266575917E-4</v>
      </c>
      <c r="L4" s="22">
        <f>'AEO 7'!N38*'Calculations Etc'!$B$19/'Calculations Etc'!$B$25</f>
        <v>4.9814177661940964E-4</v>
      </c>
      <c r="M4" s="22">
        <f>'AEO 7'!O38*'Calculations Etc'!$B$19/'Calculations Etc'!$B$25</f>
        <v>5.005370475447392E-4</v>
      </c>
      <c r="N4" s="22">
        <f>'AEO 7'!P38*'Calculations Etc'!$B$19/'Calculations Etc'!$B$25</f>
        <v>5.0086583277997277E-4</v>
      </c>
      <c r="O4" s="22">
        <f>'AEO 7'!Q38*'Calculations Etc'!$B$19/'Calculations Etc'!$B$25</f>
        <v>5.0178640094292637E-4</v>
      </c>
      <c r="P4" s="22">
        <f>'AEO 7'!R38*'Calculations Etc'!$B$19/'Calculations Etc'!$B$25</f>
        <v>5.0324387363458276E-4</v>
      </c>
      <c r="Q4" s="22">
        <f>'AEO 7'!S38*'Calculations Etc'!$B$19/'Calculations Etc'!$B$25</f>
        <v>5.0421920930309773E-4</v>
      </c>
      <c r="R4" s="22">
        <f>'AEO 7'!T38*'Calculations Etc'!$B$19/'Calculations Etc'!$B$25</f>
        <v>5.0513463478203127E-4</v>
      </c>
      <c r="S4" s="22">
        <f>'AEO 7'!U38*'Calculations Etc'!$B$19/'Calculations Etc'!$B$25</f>
        <v>5.0555618239317369E-4</v>
      </c>
      <c r="T4" s="22">
        <f>'AEO 7'!V38*'Calculations Etc'!$B$19/'Calculations Etc'!$B$25</f>
        <v>5.0601034654204982E-4</v>
      </c>
      <c r="U4" s="22">
        <f>'AEO 7'!W38*'Calculations Etc'!$B$19/'Calculations Etc'!$B$25</f>
        <v>5.0627369077658622E-4</v>
      </c>
      <c r="V4" s="22">
        <f>'AEO 7'!X38*'Calculations Etc'!$B$19/'Calculations Etc'!$B$25</f>
        <v>5.0691218757262853E-4</v>
      </c>
      <c r="W4" s="22">
        <f>'AEO 7'!Y38*'Calculations Etc'!$B$19/'Calculations Etc'!$B$25</f>
        <v>5.0699505270759317E-4</v>
      </c>
      <c r="X4" s="22">
        <f>'AEO 7'!Z38*'Calculations Etc'!$B$19/'Calculations Etc'!$B$25</f>
        <v>5.0688468599555103E-4</v>
      </c>
      <c r="Y4" s="22">
        <f>'AEO 7'!AA38*'Calculations Etc'!$B$19/'Calculations Etc'!$B$25</f>
        <v>5.0761128764235193E-4</v>
      </c>
      <c r="Z4" s="22">
        <f>'AEO 7'!AB38*'Calculations Etc'!$B$19/'Calculations Etc'!$B$25</f>
        <v>5.079302449450513E-4</v>
      </c>
      <c r="AA4" s="22">
        <f>'AEO 7'!AC38*'Calculations Etc'!$B$19/'Calculations Etc'!$B$25</f>
        <v>5.0796631304160164E-4</v>
      </c>
      <c r="AB4" s="22">
        <f>'AEO 7'!AD38*'Calculations Etc'!$B$19/'Calculations Etc'!$B$25</f>
        <v>5.0790217503901189E-4</v>
      </c>
      <c r="AC4" s="22">
        <f>'AEO 7'!AE38*'Calculations Etc'!$B$19/'Calculations Etc'!$B$25</f>
        <v>5.0780345213984523E-4</v>
      </c>
      <c r="AD4" s="22">
        <f>'AEO 7'!AF38*'Calculations Etc'!$B$19/'Calculations Etc'!$B$25</f>
        <v>5.0749956248547434E-4</v>
      </c>
      <c r="AE4" s="22">
        <f>'AEO 7'!AG38*'Calculations Etc'!$B$19/'Calculations Etc'!$B$25</f>
        <v>5.0713982411434641E-4</v>
      </c>
      <c r="AF4" s="22">
        <f>'AEO 7'!AH38*'Calculations Etc'!$B$19/'Calculations Etc'!$B$25</f>
        <v>5.0691953426408576E-4</v>
      </c>
      <c r="AG4" s="22">
        <f>'AEO 7'!AI38*'Calculations Etc'!$B$19/'Calculations Etc'!$B$25</f>
        <v>5.0681267455758821E-4</v>
      </c>
      <c r="AH4" s="22">
        <f>'AEO 7'!AJ38*'Calculations Etc'!$B$19/'Calculations Etc'!$B$25</f>
        <v>5.0623724841462208E-4</v>
      </c>
      <c r="AI4" s="22">
        <f>'AEO 7'!AK38*'Calculations Etc'!$B$19/'Calculations Etc'!$B$25</f>
        <v>5.0594848185530727E-4</v>
      </c>
      <c r="AJ4" s="22">
        <f>'AEO 7'!AL38*'Calculations Etc'!$B$19/'Calculations Etc'!$B$25</f>
        <v>5.0628113449981745E-4</v>
      </c>
    </row>
    <row r="5" spans="1:36">
      <c r="A5" t="s">
        <v>143</v>
      </c>
      <c r="B5" s="56">
        <f>B$4</f>
        <v>3.4689862777648655E-4</v>
      </c>
      <c r="C5" s="22">
        <f t="shared" si="0"/>
        <v>3.533746115408878E-4</v>
      </c>
      <c r="D5" s="22">
        <f t="shared" si="0"/>
        <v>3.595372935688436E-4</v>
      </c>
      <c r="E5" s="22">
        <f t="shared" si="0"/>
        <v>3.7326860644443704E-4</v>
      </c>
      <c r="F5" s="22">
        <f t="shared" si="0"/>
        <v>3.9114313448321655E-4</v>
      </c>
      <c r="G5" s="22">
        <f t="shared" si="0"/>
        <v>4.1258898627112453E-4</v>
      </c>
      <c r="H5" s="22">
        <f t="shared" si="0"/>
        <v>4.3061543834456651E-4</v>
      </c>
      <c r="I5" s="22">
        <f t="shared" si="0"/>
        <v>4.5082696279756963E-4</v>
      </c>
      <c r="J5" s="22">
        <f t="shared" si="0"/>
        <v>4.7350940137454764E-4</v>
      </c>
      <c r="K5" s="22">
        <f t="shared" si="0"/>
        <v>4.9555359266575917E-4</v>
      </c>
      <c r="L5" s="22">
        <f t="shared" si="0"/>
        <v>4.9814177661940964E-4</v>
      </c>
      <c r="M5" s="22">
        <f t="shared" si="0"/>
        <v>5.005370475447392E-4</v>
      </c>
      <c r="N5" s="22">
        <f t="shared" si="0"/>
        <v>5.0086583277997277E-4</v>
      </c>
      <c r="O5" s="22">
        <f t="shared" si="0"/>
        <v>5.0178640094292637E-4</v>
      </c>
      <c r="P5" s="22">
        <f t="shared" si="0"/>
        <v>5.0324387363458276E-4</v>
      </c>
      <c r="Q5" s="22">
        <f t="shared" si="0"/>
        <v>5.0421920930309773E-4</v>
      </c>
      <c r="R5" s="22">
        <f t="shared" si="0"/>
        <v>5.0513463478203127E-4</v>
      </c>
      <c r="S5" s="22">
        <f t="shared" si="0"/>
        <v>5.0555618239317369E-4</v>
      </c>
      <c r="T5" s="22">
        <f t="shared" si="0"/>
        <v>5.0601034654204982E-4</v>
      </c>
      <c r="U5" s="22">
        <f t="shared" si="0"/>
        <v>5.0627369077658622E-4</v>
      </c>
      <c r="V5" s="22">
        <f t="shared" si="0"/>
        <v>5.0691218757262853E-4</v>
      </c>
      <c r="W5" s="22">
        <f t="shared" si="0"/>
        <v>5.0699505270759317E-4</v>
      </c>
      <c r="X5" s="22">
        <f t="shared" si="0"/>
        <v>5.0688468599555103E-4</v>
      </c>
      <c r="Y5" s="22">
        <f t="shared" si="0"/>
        <v>5.0761128764235193E-4</v>
      </c>
      <c r="Z5" s="22">
        <f t="shared" si="0"/>
        <v>5.079302449450513E-4</v>
      </c>
      <c r="AA5" s="22">
        <f t="shared" si="0"/>
        <v>5.0796631304160164E-4</v>
      </c>
      <c r="AB5" s="22">
        <f t="shared" si="0"/>
        <v>5.0790217503901189E-4</v>
      </c>
      <c r="AC5" s="22">
        <f t="shared" si="0"/>
        <v>5.0780345213984523E-4</v>
      </c>
      <c r="AD5" s="22">
        <f t="shared" si="0"/>
        <v>5.0749956248547434E-4</v>
      </c>
      <c r="AE5" s="22">
        <f t="shared" si="0"/>
        <v>5.0713982411434641E-4</v>
      </c>
      <c r="AF5" s="22">
        <f t="shared" si="0"/>
        <v>5.0691953426408576E-4</v>
      </c>
      <c r="AG5" s="22">
        <f t="shared" si="0"/>
        <v>5.0681267455758821E-4</v>
      </c>
      <c r="AH5" s="22">
        <f t="shared" si="0"/>
        <v>5.0623724841462208E-4</v>
      </c>
      <c r="AI5" s="22">
        <f t="shared" si="0"/>
        <v>5.0594848185530727E-4</v>
      </c>
      <c r="AJ5" s="22">
        <f t="shared" si="0"/>
        <v>5.0628113449981745E-4</v>
      </c>
    </row>
    <row r="6" spans="1:36">
      <c r="A6" t="s">
        <v>144</v>
      </c>
      <c r="B6" s="56">
        <f>B4*(1-'Calculations Etc'!$B$16)+B2*'Calculations Etc'!$B$16</f>
        <v>7.6363342667113419E-4</v>
      </c>
      <c r="C6" s="22">
        <f>C4*(1-'Calculations Etc'!$B$16)+C2*'Calculations Etc'!$B$16</f>
        <v>7.757690230070747E-4</v>
      </c>
      <c r="D6" s="22">
        <f>D4*(1-'Calculations Etc'!$B$16)+D2*'Calculations Etc'!$B$16</f>
        <v>7.8776363356161487E-4</v>
      </c>
      <c r="E6" s="22">
        <f>E4*(1-'Calculations Etc'!$B$16)+E2*'Calculations Etc'!$B$16</f>
        <v>8.0316412799759211E-4</v>
      </c>
      <c r="F6" s="22">
        <f>F4*(1-'Calculations Etc'!$B$16)+F2*'Calculations Etc'!$B$16</f>
        <v>8.2042906925700293E-4</v>
      </c>
      <c r="G6" s="22">
        <f>G4*(1-'Calculations Etc'!$B$16)+G2*'Calculations Etc'!$B$16</f>
        <v>8.3930110620352154E-4</v>
      </c>
      <c r="H6" s="22">
        <f>H4*(1-'Calculations Etc'!$B$16)+H2*'Calculations Etc'!$B$16</f>
        <v>8.5663441327853043E-4</v>
      </c>
      <c r="I6" s="22">
        <f>I4*(1-'Calculations Etc'!$B$16)+I2*'Calculations Etc'!$B$16</f>
        <v>8.7495100292434198E-4</v>
      </c>
      <c r="J6" s="22">
        <f>J4*(1-'Calculations Etc'!$B$16)+J2*'Calculations Etc'!$B$16</f>
        <v>8.9437950392594215E-4</v>
      </c>
      <c r="K6" s="22">
        <f>K4*(1-'Calculations Etc'!$B$16)+K2*'Calculations Etc'!$B$16</f>
        <v>9.1352079364894736E-4</v>
      </c>
      <c r="L6" s="22">
        <f>L4*(1-'Calculations Etc'!$B$16)+L2*'Calculations Etc'!$B$16</f>
        <v>9.2390688007005009E-4</v>
      </c>
      <c r="M6" s="22">
        <f>M4*(1-'Calculations Etc'!$B$16)+M2*'Calculations Etc'!$B$16</f>
        <v>9.3420615562840852E-4</v>
      </c>
      <c r="N6" s="22">
        <f>N4*(1-'Calculations Etc'!$B$16)+N2*'Calculations Etc'!$B$16</f>
        <v>9.4357551262622369E-4</v>
      </c>
      <c r="O6" s="22">
        <f>O4*(1-'Calculations Etc'!$B$16)+O2*'Calculations Etc'!$B$16</f>
        <v>9.5321117194151293E-4</v>
      </c>
      <c r="P6" s="22">
        <f>P4*(1-'Calculations Etc'!$B$16)+P2*'Calculations Etc'!$B$16</f>
        <v>9.6308843829471841E-4</v>
      </c>
      <c r="Q6" s="22">
        <f>Q4*(1-'Calculations Etc'!$B$16)+Q2*'Calculations Etc'!$B$16</f>
        <v>9.7274874298751012E-4</v>
      </c>
      <c r="R6" s="22">
        <f>R4*(1-'Calculations Etc'!$B$16)+R2*'Calculations Etc'!$B$16</f>
        <v>9.8238208809499025E-4</v>
      </c>
      <c r="S6" s="22">
        <f>S4*(1-'Calculations Etc'!$B$16)+S2*'Calculations Etc'!$B$16</f>
        <v>9.9179318816196445E-4</v>
      </c>
      <c r="T6" s="22">
        <f>T4*(1-'Calculations Etc'!$B$16)+T2*'Calculations Etc'!$B$16</f>
        <v>1.0012189656709188E-3</v>
      </c>
      <c r="U6" s="22">
        <f>U4*(1-'Calculations Etc'!$B$16)+U2*'Calculations Etc'!$B$16</f>
        <v>1.0105588742184203E-3</v>
      </c>
      <c r="V6" s="22">
        <f>V4*(1-'Calculations Etc'!$B$16)+V2*'Calculations Etc'!$B$16</f>
        <v>1.0200676014185993E-3</v>
      </c>
      <c r="W6" s="22">
        <f>W4*(1-'Calculations Etc'!$B$16)+W2*'Calculations Etc'!$B$16</f>
        <v>1.0293262943712935E-3</v>
      </c>
      <c r="X6" s="22">
        <f>X4*(1-'Calculations Etc'!$B$16)+X2*'Calculations Etc'!$B$16</f>
        <v>1.0384980329928347E-3</v>
      </c>
      <c r="Y6" s="22">
        <f>Y4*(1-'Calculations Etc'!$B$16)+Y2*'Calculations Etc'!$B$16</f>
        <v>1.048046407375855E-3</v>
      </c>
      <c r="Z6" s="22">
        <f>Z4*(1-'Calculations Etc'!$B$16)+Z2*'Calculations Etc'!$B$16</f>
        <v>1.0574113418040298E-3</v>
      </c>
      <c r="AA6" s="22">
        <f>AA4*(1-'Calculations Etc'!$B$16)+AA2*'Calculations Etc'!$B$16</f>
        <v>1.0666489760894375E-3</v>
      </c>
      <c r="AB6" s="22">
        <f>AB4*(1-'Calculations Etc'!$B$16)+AB2*'Calculations Etc'!$B$16</f>
        <v>1.0758415176302324E-3</v>
      </c>
      <c r="AC6" s="22">
        <f>AC4*(1-'Calculations Etc'!$B$16)+AC2*'Calculations Etc'!$B$16</f>
        <v>1.0850184959675672E-3</v>
      </c>
      <c r="AD6" s="22">
        <f>AD4*(1-'Calculations Etc'!$B$16)+AD2*'Calculations Etc'!$B$16</f>
        <v>1.0941031492650605E-3</v>
      </c>
      <c r="AE6" s="22">
        <f>AE4*(1-'Calculations Etc'!$B$16)+AE2*'Calculations Etc'!$B$16</f>
        <v>1.1031626706400129E-3</v>
      </c>
      <c r="AF6" s="22">
        <f>AF4*(1-'Calculations Etc'!$B$16)+AF2*'Calculations Etc'!$B$16</f>
        <v>1.1122849438493557E-3</v>
      </c>
      <c r="AG6" s="22">
        <f>AG4*(1-'Calculations Etc'!$B$16)+AG2*'Calculations Etc'!$B$16</f>
        <v>1.1214582606233921E-3</v>
      </c>
      <c r="AH6" s="22">
        <f>AH4*(1-'Calculations Etc'!$B$16)+AH2*'Calculations Etc'!$B$16</f>
        <v>1.1304207225010174E-3</v>
      </c>
      <c r="AI6" s="22">
        <f>AI4*(1-'Calculations Etc'!$B$16)+AI2*'Calculations Etc'!$B$16</f>
        <v>1.1395121811912856E-3</v>
      </c>
      <c r="AJ6" s="22">
        <f>AJ4*(1-'Calculations Etc'!$B$16)+AJ2*'Calculations Etc'!$B$16</f>
        <v>1.1488832785232753E-3</v>
      </c>
    </row>
    <row r="7" spans="1:36">
      <c r="A7" t="s">
        <v>145</v>
      </c>
      <c r="B7" s="56">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0" spans="1:36">
      <c r="B10" s="61"/>
    </row>
    <row r="11" spans="1:36">
      <c r="B11" s="61"/>
    </row>
    <row r="12" spans="1:36">
      <c r="B12" s="61"/>
    </row>
    <row r="13" spans="1:36">
      <c r="B13" s="61"/>
    </row>
    <row r="14" spans="1:36">
      <c r="B14" s="6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Etc'!$B$12)</f>
        <v>3.4653723301081139E-4</v>
      </c>
      <c r="C2" s="22">
        <f>$B2+$B2*(C$1-$B$1)/($AJ$1-$B$1)*'NAP F28'!$B$24</f>
        <v>3.5179716211743931E-4</v>
      </c>
      <c r="D2" s="22">
        <f>$B2+$B2*(D$1-$B$1)/($AJ$1-$B$1)*'NAP F28'!$B$24</f>
        <v>3.5705709122406729E-4</v>
      </c>
      <c r="E2" s="22">
        <f>$B2+$B2*(E$1-$B$1)/($AJ$1-$B$1)*'NAP F28'!$B$24</f>
        <v>3.6231702033069521E-4</v>
      </c>
      <c r="F2" s="22">
        <f>$B2+$B2*(F$1-$B$1)/($AJ$1-$B$1)*'NAP F28'!$B$24</f>
        <v>3.6757694943732319E-4</v>
      </c>
      <c r="G2" s="22">
        <f>$B2+$B2*(G$1-$B$1)/($AJ$1-$B$1)*'NAP F28'!$B$24</f>
        <v>3.7283687854395111E-4</v>
      </c>
      <c r="H2" s="22">
        <f>$B2+$B2*(H$1-$B$1)/($AJ$1-$B$1)*'NAP F28'!$B$24</f>
        <v>3.7809680765057909E-4</v>
      </c>
      <c r="I2" s="22">
        <f>$B2+$B2*(I$1-$B$1)/($AJ$1-$B$1)*'NAP F28'!$B$24</f>
        <v>3.8335673675720701E-4</v>
      </c>
      <c r="J2" s="22">
        <f>$B2+$B2*(J$1-$B$1)/($AJ$1-$B$1)*'NAP F28'!$B$24</f>
        <v>3.8861666586383493E-4</v>
      </c>
      <c r="K2" s="22">
        <f>$B2+$B2*(K$1-$B$1)/($AJ$1-$B$1)*'NAP F28'!$B$24</f>
        <v>3.9387659497046291E-4</v>
      </c>
      <c r="L2" s="22">
        <f>$B2+$B2*(L$1-$B$1)/($AJ$1-$B$1)*'NAP F28'!$B$24</f>
        <v>3.9913652407709088E-4</v>
      </c>
      <c r="M2" s="22">
        <f>$B2+$B2*(M$1-$B$1)/($AJ$1-$B$1)*'NAP F28'!$B$24</f>
        <v>4.043964531837188E-4</v>
      </c>
      <c r="N2" s="22">
        <f>$B2+$B2*(N$1-$B$1)/($AJ$1-$B$1)*'NAP F28'!$B$24</f>
        <v>4.0965638229034673E-4</v>
      </c>
      <c r="O2" s="22">
        <f>$B2+$B2*(O$1-$B$1)/($AJ$1-$B$1)*'NAP F28'!$B$24</f>
        <v>4.149163113969747E-4</v>
      </c>
      <c r="P2" s="22">
        <f>$B2+$B2*(P$1-$B$1)/($AJ$1-$B$1)*'NAP F28'!$B$24</f>
        <v>4.2017624050360263E-4</v>
      </c>
      <c r="Q2" s="22">
        <f>$B2+$B2*(Q$1-$B$1)/($AJ$1-$B$1)*'NAP F28'!$B$24</f>
        <v>4.254361696102306E-4</v>
      </c>
      <c r="R2" s="22">
        <f>$B2+$B2*(R$1-$B$1)/($AJ$1-$B$1)*'NAP F28'!$B$24</f>
        <v>4.3069609871685852E-4</v>
      </c>
      <c r="S2" s="22">
        <f>$B2+$B2*(S$1-$B$1)/($AJ$1-$B$1)*'NAP F28'!$B$24</f>
        <v>4.359560278234865E-4</v>
      </c>
      <c r="T2" s="22">
        <f>$B2+$B2*(T$1-$B$1)/($AJ$1-$B$1)*'NAP F28'!$B$24</f>
        <v>4.4121595693011442E-4</v>
      </c>
      <c r="U2" s="22">
        <f>$B2+$B2*(U$1-$B$1)/($AJ$1-$B$1)*'NAP F28'!$B$24</f>
        <v>4.4647588603674235E-4</v>
      </c>
      <c r="V2" s="22">
        <f>$B2+$B2*(V$1-$B$1)/($AJ$1-$B$1)*'NAP F28'!$B$24</f>
        <v>4.5173581514337032E-4</v>
      </c>
      <c r="W2" s="22">
        <f>$B2+$B2*(W$1-$B$1)/($AJ$1-$B$1)*'NAP F28'!$B$24</f>
        <v>4.5699574424999824E-4</v>
      </c>
      <c r="X2" s="22">
        <f>$B2+$B2*(X$1-$B$1)/($AJ$1-$B$1)*'NAP F28'!$B$24</f>
        <v>4.6225567335662622E-4</v>
      </c>
      <c r="Y2" s="22">
        <f>$B2+$B2*(Y$1-$B$1)/($AJ$1-$B$1)*'NAP F28'!$B$24</f>
        <v>4.6751560246325414E-4</v>
      </c>
      <c r="Z2" s="22">
        <f>$B2+$B2*(Z$1-$B$1)/($AJ$1-$B$1)*'NAP F28'!$B$24</f>
        <v>4.7277553156988212E-4</v>
      </c>
      <c r="AA2" s="22">
        <f>$B2+$B2*(AA$1-$B$1)/($AJ$1-$B$1)*'NAP F28'!$B$24</f>
        <v>4.7803546067651004E-4</v>
      </c>
      <c r="AB2" s="22">
        <f>$B2+$B2*(AB$1-$B$1)/($AJ$1-$B$1)*'NAP F28'!$B$24</f>
        <v>4.8329538978313796E-4</v>
      </c>
      <c r="AC2" s="22">
        <f>$B2+$B2*(AC$1-$B$1)/($AJ$1-$B$1)*'NAP F28'!$B$24</f>
        <v>4.8855531888976594E-4</v>
      </c>
      <c r="AD2" s="22">
        <f>$B2+$B2*(AD$1-$B$1)/($AJ$1-$B$1)*'NAP F28'!$B$24</f>
        <v>4.9381524799639392E-4</v>
      </c>
      <c r="AE2" s="22">
        <f>$B2+$B2*(AE$1-$B$1)/($AJ$1-$B$1)*'NAP F28'!$B$24</f>
        <v>4.9907517710302178E-4</v>
      </c>
      <c r="AF2" s="22">
        <f>$B2+$B2*(AF$1-$B$1)/($AJ$1-$B$1)*'NAP F28'!$B$24</f>
        <v>5.0433510620964976E-4</v>
      </c>
      <c r="AG2" s="22">
        <f>$B2+$B2*(AG$1-$B$1)/($AJ$1-$B$1)*'NAP F28'!$B$24</f>
        <v>5.0959503531627774E-4</v>
      </c>
      <c r="AH2" s="22">
        <f>$B2+$B2*(AH$1-$B$1)/($AJ$1-$B$1)*'NAP F28'!$B$24</f>
        <v>5.148549644229056E-4</v>
      </c>
      <c r="AI2" s="22">
        <f>$B2+$B2*(AI$1-$B$1)/($AJ$1-$B$1)*'NAP F28'!$B$24</f>
        <v>5.2011489352953358E-4</v>
      </c>
      <c r="AJ2" s="22">
        <f>$B2+$B2*(AJ$1-$B$1)/($AJ$1-$B$1)*'NAP F28'!$B$24</f>
        <v>5.2537482263616156E-4</v>
      </c>
    </row>
    <row r="3" spans="1:36">
      <c r="A3" t="s">
        <v>141</v>
      </c>
      <c r="B3" s="22">
        <f>B$4</f>
        <v>1.0882987482984162E-4</v>
      </c>
      <c r="C3" s="22">
        <f t="shared" ref="C3:AJ3" si="0">C$4</f>
        <v>1.1003221388492314E-4</v>
      </c>
      <c r="D3" s="22">
        <f t="shared" si="0"/>
        <v>1.520298980709851E-4</v>
      </c>
      <c r="E3" s="22">
        <f t="shared" si="0"/>
        <v>1.5231271788571999E-4</v>
      </c>
      <c r="F3" s="22">
        <f t="shared" si="0"/>
        <v>1.5309594442046548E-4</v>
      </c>
      <c r="G3" s="22">
        <f t="shared" si="0"/>
        <v>1.5450688933895548E-4</v>
      </c>
      <c r="H3" s="22">
        <f t="shared" si="0"/>
        <v>1.5581085859424284E-4</v>
      </c>
      <c r="I3" s="22">
        <f t="shared" si="0"/>
        <v>1.5756644476908264E-4</v>
      </c>
      <c r="J3" s="22">
        <f t="shared" si="0"/>
        <v>1.5972587901324744E-4</v>
      </c>
      <c r="K3" s="22">
        <f t="shared" si="0"/>
        <v>1.6211347488296425E-4</v>
      </c>
      <c r="L3" s="22">
        <f t="shared" si="0"/>
        <v>1.6453918622796242E-4</v>
      </c>
      <c r="M3" s="22">
        <f t="shared" si="0"/>
        <v>1.6672909957169893E-4</v>
      </c>
      <c r="N3" s="22">
        <f t="shared" si="0"/>
        <v>1.6765206348152327E-4</v>
      </c>
      <c r="O3" s="22">
        <f t="shared" si="0"/>
        <v>1.6889974766758523E-4</v>
      </c>
      <c r="P3" s="22">
        <f t="shared" si="0"/>
        <v>1.6983049736047013E-4</v>
      </c>
      <c r="Q3" s="22">
        <f t="shared" si="0"/>
        <v>1.704218599555098E-4</v>
      </c>
      <c r="R3" s="22">
        <f t="shared" si="0"/>
        <v>1.7072298217072279E-4</v>
      </c>
      <c r="S3" s="22">
        <f t="shared" si="0"/>
        <v>1.7039651050831703E-4</v>
      </c>
      <c r="T3" s="22">
        <f t="shared" si="0"/>
        <v>1.7046200903084435E-4</v>
      </c>
      <c r="U3" s="22">
        <f t="shared" si="0"/>
        <v>1.7053722733158469E-4</v>
      </c>
      <c r="V3" s="22">
        <f t="shared" si="0"/>
        <v>1.7061855473289285E-4</v>
      </c>
      <c r="W3" s="22">
        <f t="shared" si="0"/>
        <v>1.7071717188485674E-4</v>
      </c>
      <c r="X3" s="22">
        <f t="shared" si="0"/>
        <v>1.7083381752382219E-4</v>
      </c>
      <c r="Y3" s="22">
        <f t="shared" si="0"/>
        <v>1.7093974733556892E-4</v>
      </c>
      <c r="Z3" s="22">
        <f t="shared" si="0"/>
        <v>1.7106113250771939E-4</v>
      </c>
      <c r="AA3" s="22">
        <f t="shared" si="0"/>
        <v>1.7113055712341047E-4</v>
      </c>
      <c r="AB3" s="22">
        <f t="shared" si="0"/>
        <v>1.7112909625153559E-4</v>
      </c>
      <c r="AC3" s="22">
        <f t="shared" si="0"/>
        <v>1.7105816926192769E-4</v>
      </c>
      <c r="AD3" s="22">
        <f t="shared" si="0"/>
        <v>1.7098828812377569E-4</v>
      </c>
      <c r="AE3" s="22">
        <f t="shared" si="0"/>
        <v>1.7091076230950561E-4</v>
      </c>
      <c r="AF3" s="22">
        <f t="shared" si="0"/>
        <v>1.7084201832730171E-4</v>
      </c>
      <c r="AG3" s="22">
        <f t="shared" si="0"/>
        <v>1.7081593014376306E-4</v>
      </c>
      <c r="AH3" s="22">
        <f t="shared" si="0"/>
        <v>1.7077899332647168E-4</v>
      </c>
      <c r="AI3" s="22">
        <f t="shared" si="0"/>
        <v>1.7076219329991034E-4</v>
      </c>
      <c r="AJ3" s="22">
        <f t="shared" si="0"/>
        <v>1.7074902055181116E-4</v>
      </c>
    </row>
    <row r="4" spans="1:36">
      <c r="A4" t="s">
        <v>142</v>
      </c>
      <c r="B4" s="22">
        <f>'AEO 7'!D42*'Calculations Etc'!$B$20/'Calculations Etc'!$B$25</f>
        <v>1.0882987482984162E-4</v>
      </c>
      <c r="C4" s="22">
        <f>'AEO 7'!E42*'Calculations Etc'!$B$20/'Calculations Etc'!$B$25</f>
        <v>1.1003221388492314E-4</v>
      </c>
      <c r="D4" s="22">
        <f>'AEO 7'!F42*'Calculations Etc'!$B$20/'Calculations Etc'!$B$25</f>
        <v>1.520298980709851E-4</v>
      </c>
      <c r="E4" s="22">
        <f>'AEO 7'!G42*'Calculations Etc'!$B$20/'Calculations Etc'!$B$25</f>
        <v>1.5231271788571999E-4</v>
      </c>
      <c r="F4" s="22">
        <f>'AEO 7'!H42*'Calculations Etc'!$B$20/'Calculations Etc'!$B$25</f>
        <v>1.5309594442046548E-4</v>
      </c>
      <c r="G4" s="22">
        <f>'AEO 7'!I42*'Calculations Etc'!$B$20/'Calculations Etc'!$B$25</f>
        <v>1.5450688933895548E-4</v>
      </c>
      <c r="H4" s="22">
        <f>'AEO 7'!J42*'Calculations Etc'!$B$20/'Calculations Etc'!$B$25</f>
        <v>1.5581085859424284E-4</v>
      </c>
      <c r="I4" s="22">
        <f>'AEO 7'!K42*'Calculations Etc'!$B$20/'Calculations Etc'!$B$25</f>
        <v>1.5756644476908264E-4</v>
      </c>
      <c r="J4" s="22">
        <f>'AEO 7'!L42*'Calculations Etc'!$B$20/'Calculations Etc'!$B$25</f>
        <v>1.5972587901324744E-4</v>
      </c>
      <c r="K4" s="22">
        <f>'AEO 7'!M42*'Calculations Etc'!$B$20/'Calculations Etc'!$B$25</f>
        <v>1.6211347488296425E-4</v>
      </c>
      <c r="L4" s="22">
        <f>'AEO 7'!N42*'Calculations Etc'!$B$20/'Calculations Etc'!$B$25</f>
        <v>1.6453918622796242E-4</v>
      </c>
      <c r="M4" s="22">
        <f>'AEO 7'!O42*'Calculations Etc'!$B$20/'Calculations Etc'!$B$25</f>
        <v>1.6672909957169893E-4</v>
      </c>
      <c r="N4" s="22">
        <f>'AEO 7'!P42*'Calculations Etc'!$B$20/'Calculations Etc'!$B$25</f>
        <v>1.6765206348152327E-4</v>
      </c>
      <c r="O4" s="22">
        <f>'AEO 7'!Q42*'Calculations Etc'!$B$20/'Calculations Etc'!$B$25</f>
        <v>1.6889974766758523E-4</v>
      </c>
      <c r="P4" s="22">
        <f>'AEO 7'!R42*'Calculations Etc'!$B$20/'Calculations Etc'!$B$25</f>
        <v>1.6983049736047013E-4</v>
      </c>
      <c r="Q4" s="22">
        <f>'AEO 7'!S42*'Calculations Etc'!$B$20/'Calculations Etc'!$B$25</f>
        <v>1.704218599555098E-4</v>
      </c>
      <c r="R4" s="22">
        <f>'AEO 7'!T42*'Calculations Etc'!$B$20/'Calculations Etc'!$B$25</f>
        <v>1.7072298217072279E-4</v>
      </c>
      <c r="S4" s="22">
        <f>'AEO 7'!U42*'Calculations Etc'!$B$20/'Calculations Etc'!$B$25</f>
        <v>1.7039651050831703E-4</v>
      </c>
      <c r="T4" s="22">
        <f>'AEO 7'!V42*'Calculations Etc'!$B$20/'Calculations Etc'!$B$25</f>
        <v>1.7046200903084435E-4</v>
      </c>
      <c r="U4" s="22">
        <f>'AEO 7'!W42*'Calculations Etc'!$B$20/'Calculations Etc'!$B$25</f>
        <v>1.7053722733158469E-4</v>
      </c>
      <c r="V4" s="22">
        <f>'AEO 7'!X42*'Calculations Etc'!$B$20/'Calculations Etc'!$B$25</f>
        <v>1.7061855473289285E-4</v>
      </c>
      <c r="W4" s="22">
        <f>'AEO 7'!Y42*'Calculations Etc'!$B$20/'Calculations Etc'!$B$25</f>
        <v>1.7071717188485674E-4</v>
      </c>
      <c r="X4" s="22">
        <f>'AEO 7'!Z42*'Calculations Etc'!$B$20/'Calculations Etc'!$B$25</f>
        <v>1.7083381752382219E-4</v>
      </c>
      <c r="Y4" s="22">
        <f>'AEO 7'!AA42*'Calculations Etc'!$B$20/'Calculations Etc'!$B$25</f>
        <v>1.7093974733556892E-4</v>
      </c>
      <c r="Z4" s="22">
        <f>'AEO 7'!AB42*'Calculations Etc'!$B$20/'Calculations Etc'!$B$25</f>
        <v>1.7106113250771939E-4</v>
      </c>
      <c r="AA4" s="22">
        <f>'AEO 7'!AC42*'Calculations Etc'!$B$20/'Calculations Etc'!$B$25</f>
        <v>1.7113055712341047E-4</v>
      </c>
      <c r="AB4" s="22">
        <f>'AEO 7'!AD42*'Calculations Etc'!$B$20/'Calculations Etc'!$B$25</f>
        <v>1.7112909625153559E-4</v>
      </c>
      <c r="AC4" s="22">
        <f>'AEO 7'!AE42*'Calculations Etc'!$B$20/'Calculations Etc'!$B$25</f>
        <v>1.7105816926192769E-4</v>
      </c>
      <c r="AD4" s="22">
        <f>'AEO 7'!AF42*'Calculations Etc'!$B$20/'Calculations Etc'!$B$25</f>
        <v>1.7098828812377569E-4</v>
      </c>
      <c r="AE4" s="22">
        <f>'AEO 7'!AG42*'Calculations Etc'!$B$20/'Calculations Etc'!$B$25</f>
        <v>1.7091076230950561E-4</v>
      </c>
      <c r="AF4" s="22">
        <f>'AEO 7'!AH42*'Calculations Etc'!$B$20/'Calculations Etc'!$B$25</f>
        <v>1.7084201832730171E-4</v>
      </c>
      <c r="AG4" s="22">
        <f>'AEO 7'!AI42*'Calculations Etc'!$B$20/'Calculations Etc'!$B$25</f>
        <v>1.7081593014376306E-4</v>
      </c>
      <c r="AH4" s="22">
        <f>'AEO 7'!AJ42*'Calculations Etc'!$B$20/'Calculations Etc'!$B$25</f>
        <v>1.7077899332647168E-4</v>
      </c>
      <c r="AI4" s="22">
        <f>'AEO 7'!AK42*'Calculations Etc'!$B$20/'Calculations Etc'!$B$25</f>
        <v>1.7076219329991034E-4</v>
      </c>
      <c r="AJ4" s="22">
        <f>'AEO 7'!AL42*'Calculations Etc'!$B$20/'Calculations Etc'!$B$25</f>
        <v>1.7074902055181116E-4</v>
      </c>
    </row>
    <row r="5" spans="1:36">
      <c r="A5" t="s">
        <v>143</v>
      </c>
      <c r="B5" s="22">
        <f>B$4</f>
        <v>1.0882987482984162E-4</v>
      </c>
      <c r="C5" s="22">
        <f t="shared" ref="C5:AJ5" si="1">C$4</f>
        <v>1.1003221388492314E-4</v>
      </c>
      <c r="D5" s="22">
        <f t="shared" si="1"/>
        <v>1.520298980709851E-4</v>
      </c>
      <c r="E5" s="22">
        <f t="shared" si="1"/>
        <v>1.5231271788571999E-4</v>
      </c>
      <c r="F5" s="22">
        <f t="shared" si="1"/>
        <v>1.5309594442046548E-4</v>
      </c>
      <c r="G5" s="22">
        <f t="shared" si="1"/>
        <v>1.5450688933895548E-4</v>
      </c>
      <c r="H5" s="22">
        <f t="shared" si="1"/>
        <v>1.5581085859424284E-4</v>
      </c>
      <c r="I5" s="22">
        <f t="shared" si="1"/>
        <v>1.5756644476908264E-4</v>
      </c>
      <c r="J5" s="22">
        <f t="shared" si="1"/>
        <v>1.5972587901324744E-4</v>
      </c>
      <c r="K5" s="22">
        <f t="shared" si="1"/>
        <v>1.6211347488296425E-4</v>
      </c>
      <c r="L5" s="22">
        <f t="shared" si="1"/>
        <v>1.6453918622796242E-4</v>
      </c>
      <c r="M5" s="22">
        <f t="shared" si="1"/>
        <v>1.6672909957169893E-4</v>
      </c>
      <c r="N5" s="22">
        <f t="shared" si="1"/>
        <v>1.6765206348152327E-4</v>
      </c>
      <c r="O5" s="22">
        <f t="shared" si="1"/>
        <v>1.6889974766758523E-4</v>
      </c>
      <c r="P5" s="22">
        <f t="shared" si="1"/>
        <v>1.6983049736047013E-4</v>
      </c>
      <c r="Q5" s="22">
        <f t="shared" si="1"/>
        <v>1.704218599555098E-4</v>
      </c>
      <c r="R5" s="22">
        <f t="shared" si="1"/>
        <v>1.7072298217072279E-4</v>
      </c>
      <c r="S5" s="22">
        <f t="shared" si="1"/>
        <v>1.7039651050831703E-4</v>
      </c>
      <c r="T5" s="22">
        <f t="shared" si="1"/>
        <v>1.7046200903084435E-4</v>
      </c>
      <c r="U5" s="22">
        <f t="shared" si="1"/>
        <v>1.7053722733158469E-4</v>
      </c>
      <c r="V5" s="22">
        <f t="shared" si="1"/>
        <v>1.7061855473289285E-4</v>
      </c>
      <c r="W5" s="22">
        <f t="shared" si="1"/>
        <v>1.7071717188485674E-4</v>
      </c>
      <c r="X5" s="22">
        <f t="shared" si="1"/>
        <v>1.7083381752382219E-4</v>
      </c>
      <c r="Y5" s="22">
        <f t="shared" si="1"/>
        <v>1.7093974733556892E-4</v>
      </c>
      <c r="Z5" s="22">
        <f t="shared" si="1"/>
        <v>1.7106113250771939E-4</v>
      </c>
      <c r="AA5" s="22">
        <f t="shared" si="1"/>
        <v>1.7113055712341047E-4</v>
      </c>
      <c r="AB5" s="22">
        <f t="shared" si="1"/>
        <v>1.7112909625153559E-4</v>
      </c>
      <c r="AC5" s="22">
        <f t="shared" si="1"/>
        <v>1.7105816926192769E-4</v>
      </c>
      <c r="AD5" s="22">
        <f t="shared" si="1"/>
        <v>1.7098828812377569E-4</v>
      </c>
      <c r="AE5" s="22">
        <f t="shared" si="1"/>
        <v>1.7091076230950561E-4</v>
      </c>
      <c r="AF5" s="22">
        <f t="shared" si="1"/>
        <v>1.7084201832730171E-4</v>
      </c>
      <c r="AG5" s="22">
        <f t="shared" si="1"/>
        <v>1.7081593014376306E-4</v>
      </c>
      <c r="AH5" s="22">
        <f t="shared" si="1"/>
        <v>1.7077899332647168E-4</v>
      </c>
      <c r="AI5" s="22">
        <f t="shared" si="1"/>
        <v>1.7076219329991034E-4</v>
      </c>
      <c r="AJ5" s="22">
        <f t="shared" si="1"/>
        <v>1.7074902055181116E-4</v>
      </c>
    </row>
    <row r="6" spans="1:36">
      <c r="A6" t="s">
        <v>144</v>
      </c>
      <c r="B6" s="22">
        <f>B4*(1-'Calculations Etc'!$B$16)+B2*'Calculations Etc'!$B$16</f>
        <v>2.3956892182937502E-4</v>
      </c>
      <c r="C6" s="22">
        <f>C4*(1-'Calculations Etc'!$B$16)+C2*'Calculations Etc'!$B$16</f>
        <v>2.4300293541280706E-4</v>
      </c>
      <c r="D6" s="22">
        <f>D4*(1-'Calculations Etc'!$B$16)+D2*'Calculations Etc'!$B$16</f>
        <v>2.6479485430518031E-4</v>
      </c>
      <c r="E6" s="22">
        <f>E4*(1-'Calculations Etc'!$B$16)+E2*'Calculations Etc'!$B$16</f>
        <v>2.678150842304564E-4</v>
      </c>
      <c r="F6" s="22">
        <f>F4*(1-'Calculations Etc'!$B$16)+F2*'Calculations Etc'!$B$16</f>
        <v>2.7106049717973721E-4</v>
      </c>
      <c r="G6" s="22">
        <f>G4*(1-'Calculations Etc'!$B$16)+G2*'Calculations Etc'!$B$16</f>
        <v>2.7458838340170305E-4</v>
      </c>
      <c r="H6" s="22">
        <f>H4*(1-'Calculations Etc'!$B$16)+H2*'Calculations Etc'!$B$16</f>
        <v>2.7806813057522779E-4</v>
      </c>
      <c r="I6" s="22">
        <f>I4*(1-'Calculations Etc'!$B$16)+I2*'Calculations Etc'!$B$16</f>
        <v>2.8175110536255105E-4</v>
      </c>
      <c r="J6" s="22">
        <f>J4*(1-'Calculations Etc'!$B$16)+J2*'Calculations Etc'!$B$16</f>
        <v>2.8561581178107056E-4</v>
      </c>
      <c r="K6" s="22">
        <f>K4*(1-'Calculations Etc'!$B$16)+K2*'Calculations Etc'!$B$16</f>
        <v>2.8958319093108853E-4</v>
      </c>
      <c r="L6" s="22">
        <f>L4*(1-'Calculations Etc'!$B$16)+L2*'Calculations Etc'!$B$16</f>
        <v>2.9356772204498305E-4</v>
      </c>
      <c r="M6" s="22">
        <f>M4*(1-'Calculations Etc'!$B$16)+M2*'Calculations Etc'!$B$16</f>
        <v>2.9744614405830986E-4</v>
      </c>
      <c r="N6" s="22">
        <f>N4*(1-'Calculations Etc'!$B$16)+N2*'Calculations Etc'!$B$16</f>
        <v>3.0075443882637614E-4</v>
      </c>
      <c r="O6" s="22">
        <f>O4*(1-'Calculations Etc'!$B$16)+O2*'Calculations Etc'!$B$16</f>
        <v>3.0420885771874947E-4</v>
      </c>
      <c r="P6" s="22">
        <f>P4*(1-'Calculations Etc'!$B$16)+P2*'Calculations Etc'!$B$16</f>
        <v>3.0752065608919299E-4</v>
      </c>
      <c r="Q6" s="22">
        <f>Q4*(1-'Calculations Etc'!$B$16)+Q2*'Calculations Etc'!$B$16</f>
        <v>3.1067973026560624E-4</v>
      </c>
      <c r="R6" s="22">
        <f>R4*(1-'Calculations Etc'!$B$16)+R2*'Calculations Etc'!$B$16</f>
        <v>3.1370819627109746E-4</v>
      </c>
      <c r="S6" s="22">
        <f>S4*(1-'Calculations Etc'!$B$16)+S2*'Calculations Etc'!$B$16</f>
        <v>3.1645424503166025E-4</v>
      </c>
      <c r="T6" s="22">
        <f>T4*(1-'Calculations Etc'!$B$16)+T2*'Calculations Etc'!$B$16</f>
        <v>3.193766803754429E-4</v>
      </c>
      <c r="U6" s="22">
        <f>U4*(1-'Calculations Etc'!$B$16)+U2*'Calculations Etc'!$B$16</f>
        <v>3.2230348961942142E-4</v>
      </c>
      <c r="V6" s="22">
        <f>V4*(1-'Calculations Etc'!$B$16)+V2*'Calculations Etc'!$B$16</f>
        <v>3.2523304795865546E-4</v>
      </c>
      <c r="W6" s="22">
        <f>W4*(1-'Calculations Etc'!$B$16)+W2*'Calculations Etc'!$B$16</f>
        <v>3.2817038668568458E-4</v>
      </c>
      <c r="X6" s="22">
        <f>X4*(1-'Calculations Etc'!$B$16)+X2*'Calculations Etc'!$B$16</f>
        <v>3.3111583823186444E-4</v>
      </c>
      <c r="Y6" s="22">
        <f>Y4*(1-'Calculations Etc'!$B$16)+Y2*'Calculations Etc'!$B$16</f>
        <v>3.3405646765579582E-4</v>
      </c>
      <c r="Z6" s="22">
        <f>Z4*(1-'Calculations Etc'!$B$16)+Z2*'Calculations Etc'!$B$16</f>
        <v>3.3700405199190895E-4</v>
      </c>
      <c r="AA6" s="22">
        <f>AA4*(1-'Calculations Etc'!$B$16)+AA2*'Calculations Etc'!$B$16</f>
        <v>3.3992825407761526E-4</v>
      </c>
      <c r="AB6" s="22">
        <f>AB4*(1-'Calculations Etc'!$B$16)+AB2*'Calculations Etc'!$B$16</f>
        <v>3.428205576939169E-4</v>
      </c>
      <c r="AC6" s="22">
        <f>AC4*(1-'Calculations Etc'!$B$16)+AC2*'Calculations Etc'!$B$16</f>
        <v>3.4568160155723873E-4</v>
      </c>
      <c r="AD6" s="22">
        <f>AD4*(1-'Calculations Etc'!$B$16)+AD2*'Calculations Etc'!$B$16</f>
        <v>3.4854311605371572E-4</v>
      </c>
      <c r="AE6" s="22">
        <f>AE4*(1-'Calculations Etc'!$B$16)+AE2*'Calculations Etc'!$B$16</f>
        <v>3.514011904459395E-4</v>
      </c>
      <c r="AF6" s="22">
        <f>AF4*(1-'Calculations Etc'!$B$16)+AF2*'Calculations Etc'!$B$16</f>
        <v>3.5426321666259315E-4</v>
      </c>
      <c r="AG6" s="22">
        <f>AG4*(1-'Calculations Etc'!$B$16)+AG2*'Calculations Etc'!$B$16</f>
        <v>3.5714443798864611E-4</v>
      </c>
      <c r="AH6" s="22">
        <f>AH4*(1-'Calculations Etc'!$B$16)+AH2*'Calculations Etc'!$B$16</f>
        <v>3.6002077742951037E-4</v>
      </c>
      <c r="AI6" s="22">
        <f>AI4*(1-'Calculations Etc'!$B$16)+AI2*'Calculations Etc'!$B$16</f>
        <v>3.6290617842620315E-4</v>
      </c>
      <c r="AJ6" s="22">
        <f>AJ4*(1-'Calculations Etc'!$B$16)+AJ2*'Calculations Etc'!$B$16</f>
        <v>3.6579321169820389E-4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4.3923245835032045E-3</v>
      </c>
      <c r="C2" s="22">
        <f>$B2+$B2*(C$1-$B$1)/($AJ$1-$B$1)*'NAP F28'!$B$24</f>
        <v>4.4589936560348858E-3</v>
      </c>
      <c r="D2" s="22">
        <f>$B2+$B2*(D$1-$B$1)/($AJ$1-$B$1)*'NAP F28'!$B$24</f>
        <v>4.5256627285665671E-3</v>
      </c>
      <c r="E2" s="22">
        <f>$B2+$B2*(E$1-$B$1)/($AJ$1-$B$1)*'NAP F28'!$B$24</f>
        <v>4.5923318010982492E-3</v>
      </c>
      <c r="F2" s="22">
        <f>$B2+$B2*(F$1-$B$1)/($AJ$1-$B$1)*'NAP F28'!$B$24</f>
        <v>4.6590008736299305E-3</v>
      </c>
      <c r="G2" s="22">
        <f>$B2+$B2*(G$1-$B$1)/($AJ$1-$B$1)*'NAP F28'!$B$24</f>
        <v>4.7256699461616118E-3</v>
      </c>
      <c r="H2" s="22">
        <f>$B2+$B2*(H$1-$B$1)/($AJ$1-$B$1)*'NAP F28'!$B$24</f>
        <v>4.7923390186932931E-3</v>
      </c>
      <c r="I2" s="22">
        <f>$B2+$B2*(I$1-$B$1)/($AJ$1-$B$1)*'NAP F28'!$B$24</f>
        <v>4.8590080912249744E-3</v>
      </c>
      <c r="J2" s="22">
        <f>$B2+$B2*(J$1-$B$1)/($AJ$1-$B$1)*'NAP F28'!$B$24</f>
        <v>4.9256771637566556E-3</v>
      </c>
      <c r="K2" s="22">
        <f>$B2+$B2*(K$1-$B$1)/($AJ$1-$B$1)*'NAP F28'!$B$24</f>
        <v>4.9923462362883378E-3</v>
      </c>
      <c r="L2" s="22">
        <f>$B2+$B2*(L$1-$B$1)/($AJ$1-$B$1)*'NAP F28'!$B$24</f>
        <v>5.0590153088200191E-3</v>
      </c>
      <c r="M2" s="22">
        <f>$B2+$B2*(M$1-$B$1)/($AJ$1-$B$1)*'NAP F28'!$B$24</f>
        <v>5.1256843813517004E-3</v>
      </c>
      <c r="N2" s="22">
        <f>$B2+$B2*(N$1-$B$1)/($AJ$1-$B$1)*'NAP F28'!$B$24</f>
        <v>5.1923534538833816E-3</v>
      </c>
      <c r="O2" s="22">
        <f>$B2+$B2*(O$1-$B$1)/($AJ$1-$B$1)*'NAP F28'!$B$24</f>
        <v>5.2590225264150629E-3</v>
      </c>
      <c r="P2" s="22">
        <f>$B2+$B2*(P$1-$B$1)/($AJ$1-$B$1)*'NAP F28'!$B$24</f>
        <v>5.3256915989467451E-3</v>
      </c>
      <c r="Q2" s="22">
        <f>$B2+$B2*(Q$1-$B$1)/($AJ$1-$B$1)*'NAP F28'!$B$24</f>
        <v>5.3923606714784264E-3</v>
      </c>
      <c r="R2" s="22">
        <f>$B2+$B2*(R$1-$B$1)/($AJ$1-$B$1)*'NAP F28'!$B$24</f>
        <v>5.4590297440101077E-3</v>
      </c>
      <c r="S2" s="22">
        <f>$B2+$B2*(S$1-$B$1)/($AJ$1-$B$1)*'NAP F28'!$B$24</f>
        <v>5.5256988165417889E-3</v>
      </c>
      <c r="T2" s="22">
        <f>$B2+$B2*(T$1-$B$1)/($AJ$1-$B$1)*'NAP F28'!$B$24</f>
        <v>5.5923678890734702E-3</v>
      </c>
      <c r="U2" s="22">
        <f>$B2+$B2*(U$1-$B$1)/($AJ$1-$B$1)*'NAP F28'!$B$24</f>
        <v>5.6590369616051515E-3</v>
      </c>
      <c r="V2" s="22">
        <f>$B2+$B2*(V$1-$B$1)/($AJ$1-$B$1)*'NAP F28'!$B$24</f>
        <v>5.7257060341368328E-3</v>
      </c>
      <c r="W2" s="22">
        <f>$B2+$B2*(W$1-$B$1)/($AJ$1-$B$1)*'NAP F28'!$B$24</f>
        <v>5.7923751066685149E-3</v>
      </c>
      <c r="X2" s="22">
        <f>$B2+$B2*(X$1-$B$1)/($AJ$1-$B$1)*'NAP F28'!$B$24</f>
        <v>5.8590441792001962E-3</v>
      </c>
      <c r="Y2" s="22">
        <f>$B2+$B2*(Y$1-$B$1)/($AJ$1-$B$1)*'NAP F28'!$B$24</f>
        <v>5.9257132517318775E-3</v>
      </c>
      <c r="Z2" s="22">
        <f>$B2+$B2*(Z$1-$B$1)/($AJ$1-$B$1)*'NAP F28'!$B$24</f>
        <v>5.9923823242635597E-3</v>
      </c>
      <c r="AA2" s="22">
        <f>$B2+$B2*(AA$1-$B$1)/($AJ$1-$B$1)*'NAP F28'!$B$24</f>
        <v>6.0590513967952401E-3</v>
      </c>
      <c r="AB2" s="22">
        <f>$B2+$B2*(AB$1-$B$1)/($AJ$1-$B$1)*'NAP F28'!$B$24</f>
        <v>6.1257204693269222E-3</v>
      </c>
      <c r="AC2" s="22">
        <f>$B2+$B2*(AC$1-$B$1)/($AJ$1-$B$1)*'NAP F28'!$B$24</f>
        <v>6.1923895418586035E-3</v>
      </c>
      <c r="AD2" s="22">
        <f>$B2+$B2*(AD$1-$B$1)/($AJ$1-$B$1)*'NAP F28'!$B$24</f>
        <v>6.2590586143902848E-3</v>
      </c>
      <c r="AE2" s="22">
        <f>$B2+$B2*(AE$1-$B$1)/($AJ$1-$B$1)*'NAP F28'!$B$24</f>
        <v>6.3257276869219661E-3</v>
      </c>
      <c r="AF2" s="22">
        <f>$B2+$B2*(AF$1-$B$1)/($AJ$1-$B$1)*'NAP F28'!$B$24</f>
        <v>6.3923967594536474E-3</v>
      </c>
      <c r="AG2" s="22">
        <f>$B2+$B2*(AG$1-$B$1)/($AJ$1-$B$1)*'NAP F28'!$B$24</f>
        <v>6.4590658319853295E-3</v>
      </c>
      <c r="AH2" s="22">
        <f>$B2+$B2*(AH$1-$B$1)/($AJ$1-$B$1)*'NAP F28'!$B$24</f>
        <v>6.52573490451701E-3</v>
      </c>
      <c r="AI2" s="22">
        <f>$B2+$B2*(AI$1-$B$1)/($AJ$1-$B$1)*'NAP F28'!$B$24</f>
        <v>6.5924039770486921E-3</v>
      </c>
      <c r="AJ2" s="22">
        <f>$B2+$B2*(AJ$1-$B$1)/($AJ$1-$B$1)*'NAP F28'!$B$24</f>
        <v>6.6590730495803734E-3</v>
      </c>
    </row>
    <row r="3" spans="1:36">
      <c r="A3" t="s">
        <v>141</v>
      </c>
      <c r="B3" s="22">
        <f>B$5</f>
        <v>1.3668458833469338E-3</v>
      </c>
      <c r="C3" s="22">
        <f t="shared" ref="C3:AJ4" si="0">C$5</f>
        <v>1.3975668302200186E-3</v>
      </c>
      <c r="D3" s="22">
        <f t="shared" si="0"/>
        <v>1.4539352014141741E-3</v>
      </c>
      <c r="E3" s="22">
        <f t="shared" si="0"/>
        <v>1.4594289950245018E-3</v>
      </c>
      <c r="F3" s="22">
        <f t="shared" si="0"/>
        <v>1.4756859359754187E-3</v>
      </c>
      <c r="G3" s="22">
        <f t="shared" si="0"/>
        <v>1.5016126181406836E-3</v>
      </c>
      <c r="H3" s="22">
        <f t="shared" si="0"/>
        <v>1.5276214349660051E-3</v>
      </c>
      <c r="I3" s="22">
        <f t="shared" si="0"/>
        <v>1.5666123269593431E-3</v>
      </c>
      <c r="J3" s="22">
        <f t="shared" si="0"/>
        <v>1.6094338318399224E-3</v>
      </c>
      <c r="K3" s="22">
        <f t="shared" si="0"/>
        <v>1.6568663211644192E-3</v>
      </c>
      <c r="L3" s="22">
        <f t="shared" si="0"/>
        <v>1.7081812881839685E-3</v>
      </c>
      <c r="M3" s="22">
        <f t="shared" si="0"/>
        <v>1.7603980753137162E-3</v>
      </c>
      <c r="N3" s="22">
        <f t="shared" si="0"/>
        <v>1.7845493568158617E-3</v>
      </c>
      <c r="O3" s="22">
        <f t="shared" si="0"/>
        <v>1.8180510695056168E-3</v>
      </c>
      <c r="P3" s="22">
        <f t="shared" si="0"/>
        <v>1.8479085873006195E-3</v>
      </c>
      <c r="Q3" s="22">
        <f t="shared" si="0"/>
        <v>1.8760039936359277E-3</v>
      </c>
      <c r="R3" s="22">
        <f t="shared" si="0"/>
        <v>1.8909964299665071E-3</v>
      </c>
      <c r="S3" s="22">
        <f t="shared" si="0"/>
        <v>1.8902585100318827E-3</v>
      </c>
      <c r="T3" s="22">
        <f t="shared" si="0"/>
        <v>1.8890626662959073E-3</v>
      </c>
      <c r="U3" s="22">
        <f t="shared" si="0"/>
        <v>1.8874328931536531E-3</v>
      </c>
      <c r="V3" s="22">
        <f t="shared" si="0"/>
        <v>1.8894672487112889E-3</v>
      </c>
      <c r="W3" s="22">
        <f t="shared" si="0"/>
        <v>1.8913378886656201E-3</v>
      </c>
      <c r="X3" s="22">
        <f t="shared" si="0"/>
        <v>1.8911140025023637E-3</v>
      </c>
      <c r="Y3" s="22">
        <f t="shared" si="0"/>
        <v>1.890425178791504E-3</v>
      </c>
      <c r="Z3" s="22">
        <f t="shared" si="0"/>
        <v>1.8935527559031118E-3</v>
      </c>
      <c r="AA3" s="22">
        <f t="shared" si="0"/>
        <v>1.8964636451699846E-3</v>
      </c>
      <c r="AB3" s="22">
        <f t="shared" si="0"/>
        <v>1.8957866340843915E-3</v>
      </c>
      <c r="AC3" s="22">
        <f t="shared" si="0"/>
        <v>1.8949903893125133E-3</v>
      </c>
      <c r="AD3" s="22">
        <f t="shared" si="0"/>
        <v>1.8967224154922315E-3</v>
      </c>
      <c r="AE3" s="22">
        <f t="shared" si="0"/>
        <v>1.8990919542918078E-3</v>
      </c>
      <c r="AF3" s="22">
        <f t="shared" si="0"/>
        <v>1.9004478221856921E-3</v>
      </c>
      <c r="AG3" s="22">
        <f t="shared" si="0"/>
        <v>1.9004472684688823E-3</v>
      </c>
      <c r="AH3" s="22">
        <f t="shared" si="0"/>
        <v>1.9035772450199976E-3</v>
      </c>
      <c r="AI3" s="22">
        <f t="shared" si="0"/>
        <v>1.9056848757687405E-3</v>
      </c>
      <c r="AJ3" s="22">
        <f t="shared" si="0"/>
        <v>1.9060536511637826E-3</v>
      </c>
    </row>
    <row r="4" spans="1:36">
      <c r="A4" t="s">
        <v>142</v>
      </c>
      <c r="B4" s="22">
        <f>B$5</f>
        <v>1.3668458833469338E-3</v>
      </c>
      <c r="C4" s="22">
        <f t="shared" si="0"/>
        <v>1.3975668302200186E-3</v>
      </c>
      <c r="D4" s="22">
        <f t="shared" si="0"/>
        <v>1.4539352014141741E-3</v>
      </c>
      <c r="E4" s="22">
        <f t="shared" si="0"/>
        <v>1.4594289950245018E-3</v>
      </c>
      <c r="F4" s="22">
        <f t="shared" si="0"/>
        <v>1.4756859359754187E-3</v>
      </c>
      <c r="G4" s="22">
        <f t="shared" si="0"/>
        <v>1.5016126181406836E-3</v>
      </c>
      <c r="H4" s="22">
        <f t="shared" si="0"/>
        <v>1.5276214349660051E-3</v>
      </c>
      <c r="I4" s="22">
        <f t="shared" si="0"/>
        <v>1.5666123269593431E-3</v>
      </c>
      <c r="J4" s="22">
        <f t="shared" si="0"/>
        <v>1.6094338318399224E-3</v>
      </c>
      <c r="K4" s="22">
        <f t="shared" si="0"/>
        <v>1.6568663211644192E-3</v>
      </c>
      <c r="L4" s="22">
        <f t="shared" si="0"/>
        <v>1.7081812881839685E-3</v>
      </c>
      <c r="M4" s="22">
        <f t="shared" si="0"/>
        <v>1.7603980753137162E-3</v>
      </c>
      <c r="N4" s="22">
        <f t="shared" si="0"/>
        <v>1.7845493568158617E-3</v>
      </c>
      <c r="O4" s="22">
        <f t="shared" si="0"/>
        <v>1.8180510695056168E-3</v>
      </c>
      <c r="P4" s="22">
        <f t="shared" si="0"/>
        <v>1.8479085873006195E-3</v>
      </c>
      <c r="Q4" s="22">
        <f t="shared" si="0"/>
        <v>1.8760039936359277E-3</v>
      </c>
      <c r="R4" s="22">
        <f t="shared" si="0"/>
        <v>1.8909964299665071E-3</v>
      </c>
      <c r="S4" s="22">
        <f t="shared" si="0"/>
        <v>1.8902585100318827E-3</v>
      </c>
      <c r="T4" s="22">
        <f t="shared" si="0"/>
        <v>1.8890626662959073E-3</v>
      </c>
      <c r="U4" s="22">
        <f t="shared" si="0"/>
        <v>1.8874328931536531E-3</v>
      </c>
      <c r="V4" s="22">
        <f t="shared" si="0"/>
        <v>1.8894672487112889E-3</v>
      </c>
      <c r="W4" s="22">
        <f t="shared" si="0"/>
        <v>1.8913378886656201E-3</v>
      </c>
      <c r="X4" s="22">
        <f t="shared" si="0"/>
        <v>1.8911140025023637E-3</v>
      </c>
      <c r="Y4" s="22">
        <f t="shared" si="0"/>
        <v>1.890425178791504E-3</v>
      </c>
      <c r="Z4" s="22">
        <f t="shared" si="0"/>
        <v>1.8935527559031118E-3</v>
      </c>
      <c r="AA4" s="22">
        <f t="shared" si="0"/>
        <v>1.8964636451699846E-3</v>
      </c>
      <c r="AB4" s="22">
        <f t="shared" si="0"/>
        <v>1.8957866340843915E-3</v>
      </c>
      <c r="AC4" s="22">
        <f t="shared" si="0"/>
        <v>1.8949903893125133E-3</v>
      </c>
      <c r="AD4" s="22">
        <f t="shared" si="0"/>
        <v>1.8967224154922315E-3</v>
      </c>
      <c r="AE4" s="22">
        <f t="shared" si="0"/>
        <v>1.8990919542918078E-3</v>
      </c>
      <c r="AF4" s="22">
        <f t="shared" si="0"/>
        <v>1.9004478221856921E-3</v>
      </c>
      <c r="AG4" s="22">
        <f t="shared" si="0"/>
        <v>1.9004472684688823E-3</v>
      </c>
      <c r="AH4" s="22">
        <f t="shared" si="0"/>
        <v>1.9035772450199976E-3</v>
      </c>
      <c r="AI4" s="22">
        <f t="shared" si="0"/>
        <v>1.9056848757687405E-3</v>
      </c>
      <c r="AJ4" s="22">
        <f t="shared" si="0"/>
        <v>1.9060536511637826E-3</v>
      </c>
    </row>
    <row r="5" spans="1:36">
      <c r="A5" t="s">
        <v>143</v>
      </c>
      <c r="B5" s="22">
        <f>'NTS 1-40'!AG13/('AEO 7'!D55*10^9)*'Calculations Etc'!B9</f>
        <v>1.3668458833469338E-3</v>
      </c>
      <c r="C5" s="22">
        <f>$B5*('AEO 50'!E207/'AEO 50'!$D207)</f>
        <v>1.3975668302200186E-3</v>
      </c>
      <c r="D5" s="22">
        <f>$B5*('AEO 50'!F207/'AEO 50'!$D207)</f>
        <v>1.4539352014141741E-3</v>
      </c>
      <c r="E5" s="22">
        <f>$B5*('AEO 50'!G207/'AEO 50'!$D207)</f>
        <v>1.4594289950245018E-3</v>
      </c>
      <c r="F5" s="22">
        <f>$B5*('AEO 50'!H207/'AEO 50'!$D207)</f>
        <v>1.4756859359754187E-3</v>
      </c>
      <c r="G5" s="22">
        <f>$B5*('AEO 50'!I207/'AEO 50'!$D207)</f>
        <v>1.5016126181406836E-3</v>
      </c>
      <c r="H5" s="22">
        <f>$B5*('AEO 50'!J207/'AEO 50'!$D207)</f>
        <v>1.5276214349660051E-3</v>
      </c>
      <c r="I5" s="22">
        <f>$B5*('AEO 50'!K207/'AEO 50'!$D207)</f>
        <v>1.5666123269593431E-3</v>
      </c>
      <c r="J5" s="22">
        <f>$B5*('AEO 50'!L207/'AEO 50'!$D207)</f>
        <v>1.6094338318399224E-3</v>
      </c>
      <c r="K5" s="22">
        <f>$B5*('AEO 50'!M207/'AEO 50'!$D207)</f>
        <v>1.6568663211644192E-3</v>
      </c>
      <c r="L5" s="22">
        <f>$B5*('AEO 50'!N207/'AEO 50'!$D207)</f>
        <v>1.7081812881839685E-3</v>
      </c>
      <c r="M5" s="22">
        <f>$B5*('AEO 50'!O207/'AEO 50'!$D207)</f>
        <v>1.7603980753137162E-3</v>
      </c>
      <c r="N5" s="22">
        <f>$B5*('AEO 50'!P207/'AEO 50'!$D207)</f>
        <v>1.7845493568158617E-3</v>
      </c>
      <c r="O5" s="22">
        <f>$B5*('AEO 50'!Q207/'AEO 50'!$D207)</f>
        <v>1.8180510695056168E-3</v>
      </c>
      <c r="P5" s="22">
        <f>$B5*('AEO 50'!R207/'AEO 50'!$D207)</f>
        <v>1.8479085873006195E-3</v>
      </c>
      <c r="Q5" s="22">
        <f>$B5*('AEO 50'!S207/'AEO 50'!$D207)</f>
        <v>1.8760039936359277E-3</v>
      </c>
      <c r="R5" s="22">
        <f>$B5*('AEO 50'!T207/'AEO 50'!$D207)</f>
        <v>1.8909964299665071E-3</v>
      </c>
      <c r="S5" s="22">
        <f>$B5*('AEO 50'!U207/'AEO 50'!$D207)</f>
        <v>1.8902585100318827E-3</v>
      </c>
      <c r="T5" s="22">
        <f>$B5*('AEO 50'!V207/'AEO 50'!$D207)</f>
        <v>1.8890626662959073E-3</v>
      </c>
      <c r="U5" s="22">
        <f>$B5*('AEO 50'!W207/'AEO 50'!$D207)</f>
        <v>1.8874328931536531E-3</v>
      </c>
      <c r="V5" s="22">
        <f>$B5*('AEO 50'!X207/'AEO 50'!$D207)</f>
        <v>1.8894672487112889E-3</v>
      </c>
      <c r="W5" s="22">
        <f>$B5*('AEO 50'!Y207/'AEO 50'!$D207)</f>
        <v>1.8913378886656201E-3</v>
      </c>
      <c r="X5" s="22">
        <f>$B5*('AEO 50'!Z207/'AEO 50'!$D207)</f>
        <v>1.8911140025023637E-3</v>
      </c>
      <c r="Y5" s="22">
        <f>$B5*('AEO 50'!AA207/'AEO 50'!$D207)</f>
        <v>1.890425178791504E-3</v>
      </c>
      <c r="Z5" s="22">
        <f>$B5*('AEO 50'!AB207/'AEO 50'!$D207)</f>
        <v>1.8935527559031118E-3</v>
      </c>
      <c r="AA5" s="22">
        <f>$B5*('AEO 50'!AC207/'AEO 50'!$D207)</f>
        <v>1.8964636451699846E-3</v>
      </c>
      <c r="AB5" s="22">
        <f>$B5*('AEO 50'!AD207/'AEO 50'!$D207)</f>
        <v>1.8957866340843915E-3</v>
      </c>
      <c r="AC5" s="22">
        <f>$B5*('AEO 50'!AE207/'AEO 50'!$D207)</f>
        <v>1.8949903893125133E-3</v>
      </c>
      <c r="AD5" s="22">
        <f>$B5*('AEO 50'!AF207/'AEO 50'!$D207)</f>
        <v>1.8967224154922315E-3</v>
      </c>
      <c r="AE5" s="22">
        <f>$B5*('AEO 50'!AG207/'AEO 50'!$D207)</f>
        <v>1.8990919542918078E-3</v>
      </c>
      <c r="AF5" s="22">
        <f>$B5*('AEO 50'!AH207/'AEO 50'!$D207)</f>
        <v>1.9004478221856921E-3</v>
      </c>
      <c r="AG5" s="22">
        <f>$B5*('AEO 50'!AI207/'AEO 50'!$D207)</f>
        <v>1.9004472684688823E-3</v>
      </c>
      <c r="AH5" s="22">
        <f>$B5*('AEO 50'!AJ207/'AEO 50'!$D207)</f>
        <v>1.9035772450199976E-3</v>
      </c>
      <c r="AI5" s="22">
        <f>$B5*('AEO 50'!AK207/'AEO 50'!$D207)</f>
        <v>1.9056848757687405E-3</v>
      </c>
      <c r="AJ5" s="22">
        <f>$B5*('AEO 50'!AL207/'AEO 50'!$D207)</f>
        <v>1.9060536511637826E-3</v>
      </c>
    </row>
    <row r="6" spans="1:36">
      <c r="A6" t="s">
        <v>144</v>
      </c>
      <c r="B6" s="22">
        <f>B4*(1-'Calculations Etc'!$B$16)+B2*'Calculations Etc'!$B$16</f>
        <v>3.0308591684328826E-3</v>
      </c>
      <c r="C6" s="22">
        <f>C4*(1-'Calculations Etc'!$B$16)+C2*'Calculations Etc'!$B$16</f>
        <v>3.0813515844181957E-3</v>
      </c>
      <c r="D6" s="22">
        <f>D4*(1-'Calculations Etc'!$B$16)+D2*'Calculations Etc'!$B$16</f>
        <v>3.1433853413479905E-3</v>
      </c>
      <c r="E6" s="22">
        <f>E4*(1-'Calculations Etc'!$B$16)+E2*'Calculations Etc'!$B$16</f>
        <v>3.1825255383650629E-3</v>
      </c>
      <c r="F6" s="22">
        <f>F4*(1-'Calculations Etc'!$B$16)+F2*'Calculations Etc'!$B$16</f>
        <v>3.2265091516854002E-3</v>
      </c>
      <c r="G6" s="22">
        <f>G4*(1-'Calculations Etc'!$B$16)+G2*'Calculations Etc'!$B$16</f>
        <v>3.2748441485521943E-3</v>
      </c>
      <c r="H6" s="22">
        <f>H4*(1-'Calculations Etc'!$B$16)+H2*'Calculations Etc'!$B$16</f>
        <v>3.3232161060160136E-3</v>
      </c>
      <c r="I6" s="22">
        <f>I4*(1-'Calculations Etc'!$B$16)+I2*'Calculations Etc'!$B$16</f>
        <v>3.3774299973054409E-3</v>
      </c>
      <c r="J6" s="22">
        <f>J4*(1-'Calculations Etc'!$B$16)+J2*'Calculations Etc'!$B$16</f>
        <v>3.4333676643941262E-3</v>
      </c>
      <c r="K6" s="22">
        <f>K4*(1-'Calculations Etc'!$B$16)+K2*'Calculations Etc'!$B$16</f>
        <v>3.4913802744825748E-3</v>
      </c>
      <c r="L6" s="22">
        <f>L4*(1-'Calculations Etc'!$B$16)+L2*'Calculations Etc'!$B$16</f>
        <v>3.551139999533796E-3</v>
      </c>
      <c r="M6" s="22">
        <f>M4*(1-'Calculations Etc'!$B$16)+M2*'Calculations Etc'!$B$16</f>
        <v>3.6113055436346074E-3</v>
      </c>
      <c r="N6" s="22">
        <f>N4*(1-'Calculations Etc'!$B$16)+N2*'Calculations Etc'!$B$16</f>
        <v>3.6588416102029979E-3</v>
      </c>
      <c r="O6" s="22">
        <f>O4*(1-'Calculations Etc'!$B$16)+O2*'Calculations Etc'!$B$16</f>
        <v>3.710585370805812E-3</v>
      </c>
      <c r="P6" s="22">
        <f>P4*(1-'Calculations Etc'!$B$16)+P2*'Calculations Etc'!$B$16</f>
        <v>3.7606892437059888E-3</v>
      </c>
      <c r="Q6" s="22">
        <f>Q4*(1-'Calculations Etc'!$B$16)+Q2*'Calculations Etc'!$B$16</f>
        <v>3.8100001664493023E-3</v>
      </c>
      <c r="R6" s="22">
        <f>R4*(1-'Calculations Etc'!$B$16)+R2*'Calculations Etc'!$B$16</f>
        <v>3.8534147526904875E-3</v>
      </c>
      <c r="S6" s="22">
        <f>S4*(1-'Calculations Etc'!$B$16)+S2*'Calculations Etc'!$B$16</f>
        <v>3.8897506786123312E-3</v>
      </c>
      <c r="T6" s="22">
        <f>T4*(1-'Calculations Etc'!$B$16)+T2*'Calculations Etc'!$B$16</f>
        <v>3.925880538823567E-3</v>
      </c>
      <c r="U6" s="22">
        <f>U4*(1-'Calculations Etc'!$B$16)+U2*'Calculations Etc'!$B$16</f>
        <v>3.9618151308019774E-3</v>
      </c>
      <c r="V6" s="22">
        <f>V4*(1-'Calculations Etc'!$B$16)+V2*'Calculations Etc'!$B$16</f>
        <v>3.9993985806953385E-3</v>
      </c>
      <c r="W6" s="22">
        <f>W4*(1-'Calculations Etc'!$B$16)+W2*'Calculations Etc'!$B$16</f>
        <v>4.0369083585672129E-3</v>
      </c>
      <c r="X6" s="22">
        <f>X4*(1-'Calculations Etc'!$B$16)+X2*'Calculations Etc'!$B$16</f>
        <v>4.0734755996861723E-3</v>
      </c>
      <c r="Y6" s="22">
        <f>Y4*(1-'Calculations Etc'!$B$16)+Y2*'Calculations Etc'!$B$16</f>
        <v>4.1098336189087092E-3</v>
      </c>
      <c r="Z6" s="22">
        <f>Z4*(1-'Calculations Etc'!$B$16)+Z2*'Calculations Etc'!$B$16</f>
        <v>4.1479090185013584E-3</v>
      </c>
      <c r="AA6" s="22">
        <f>AA4*(1-'Calculations Etc'!$B$16)+AA2*'Calculations Etc'!$B$16</f>
        <v>4.185886908563875E-3</v>
      </c>
      <c r="AB6" s="22">
        <f>AB4*(1-'Calculations Etc'!$B$16)+AB2*'Calculations Etc'!$B$16</f>
        <v>4.2222502434677836E-3</v>
      </c>
      <c r="AC6" s="22">
        <f>AC4*(1-'Calculations Etc'!$B$16)+AC2*'Calculations Etc'!$B$16</f>
        <v>4.2585599232128632E-3</v>
      </c>
      <c r="AD6" s="22">
        <f>AD4*(1-'Calculations Etc'!$B$16)+AD2*'Calculations Etc'!$B$16</f>
        <v>4.2960073248861606E-3</v>
      </c>
      <c r="AE6" s="22">
        <f>AE4*(1-'Calculations Etc'!$B$16)+AE2*'Calculations Etc'!$B$16</f>
        <v>4.3337416072383953E-3</v>
      </c>
      <c r="AF6" s="22">
        <f>AF4*(1-'Calculations Etc'!$B$16)+AF2*'Calculations Etc'!$B$16</f>
        <v>4.3710197376830677E-3</v>
      </c>
      <c r="AG6" s="22">
        <f>AG4*(1-'Calculations Etc'!$B$16)+AG2*'Calculations Etc'!$B$16</f>
        <v>4.4076874784029288E-3</v>
      </c>
      <c r="AH6" s="22">
        <f>AH4*(1-'Calculations Etc'!$B$16)+AH2*'Calculations Etc'!$B$16</f>
        <v>4.4457639577433544E-3</v>
      </c>
      <c r="AI6" s="22">
        <f>AI4*(1-'Calculations Etc'!$B$16)+AI2*'Calculations Etc'!$B$16</f>
        <v>4.483380381472714E-3</v>
      </c>
      <c r="AJ6" s="22">
        <f>AJ4*(1-'Calculations Etc'!$B$16)+AJ2*'Calculations Etc'!$B$16</f>
        <v>4.5202143202929083E-3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0">
        <f>B$4/(1-'Calculations Etc'!$B$13)</f>
        <v>2.770109216682741E-3</v>
      </c>
      <c r="C2" s="22">
        <f>$B2+$B2*(C$1-$B$1)/($AJ$1-$B$1)*'NAP F28'!$B$24</f>
        <v>2.8121554290645237E-3</v>
      </c>
      <c r="D2" s="22">
        <f>$B2+$B2*(D$1-$B$1)/($AJ$1-$B$1)*'NAP F28'!$B$24</f>
        <v>2.8542016414463064E-3</v>
      </c>
      <c r="E2" s="22">
        <f>$B2+$B2*(E$1-$B$1)/($AJ$1-$B$1)*'NAP F28'!$B$24</f>
        <v>2.8962478538280892E-3</v>
      </c>
      <c r="F2" s="22">
        <f>$B2+$B2*(F$1-$B$1)/($AJ$1-$B$1)*'NAP F28'!$B$24</f>
        <v>2.9382940662098715E-3</v>
      </c>
      <c r="G2" s="22">
        <f>$B2+$B2*(G$1-$B$1)/($AJ$1-$B$1)*'NAP F28'!$B$24</f>
        <v>2.9803402785916542E-3</v>
      </c>
      <c r="H2" s="22">
        <f>$B2+$B2*(H$1-$B$1)/($AJ$1-$B$1)*'NAP F28'!$B$24</f>
        <v>3.022386490973437E-3</v>
      </c>
      <c r="I2" s="22">
        <f>$B2+$B2*(I$1-$B$1)/($AJ$1-$B$1)*'NAP F28'!$B$24</f>
        <v>3.0644327033552197E-3</v>
      </c>
      <c r="J2" s="22">
        <f>$B2+$B2*(J$1-$B$1)/($AJ$1-$B$1)*'NAP F28'!$B$24</f>
        <v>3.1064789157370025E-3</v>
      </c>
      <c r="K2" s="22">
        <f>$B2+$B2*(K$1-$B$1)/($AJ$1-$B$1)*'NAP F28'!$B$24</f>
        <v>3.1485251281187852E-3</v>
      </c>
      <c r="L2" s="22">
        <f>$B2+$B2*(L$1-$B$1)/($AJ$1-$B$1)*'NAP F28'!$B$24</f>
        <v>3.190571340500568E-3</v>
      </c>
      <c r="M2" s="22">
        <f>$B2+$B2*(M$1-$B$1)/($AJ$1-$B$1)*'NAP F28'!$B$24</f>
        <v>3.2326175528823503E-3</v>
      </c>
      <c r="N2" s="22">
        <f>$B2+$B2*(N$1-$B$1)/($AJ$1-$B$1)*'NAP F28'!$B$24</f>
        <v>3.274663765264133E-3</v>
      </c>
      <c r="O2" s="22">
        <f>$B2+$B2*(O$1-$B$1)/($AJ$1-$B$1)*'NAP F28'!$B$24</f>
        <v>3.3167099776459158E-3</v>
      </c>
      <c r="P2" s="22">
        <f>$B2+$B2*(P$1-$B$1)/($AJ$1-$B$1)*'NAP F28'!$B$24</f>
        <v>3.3587561900276985E-3</v>
      </c>
      <c r="Q2" s="22">
        <f>$B2+$B2*(Q$1-$B$1)/($AJ$1-$B$1)*'NAP F28'!$B$24</f>
        <v>3.4008024024094812E-3</v>
      </c>
      <c r="R2" s="22">
        <f>$B2+$B2*(R$1-$B$1)/($AJ$1-$B$1)*'NAP F28'!$B$24</f>
        <v>3.442848614791264E-3</v>
      </c>
      <c r="S2" s="22">
        <f>$B2+$B2*(S$1-$B$1)/($AJ$1-$B$1)*'NAP F28'!$B$24</f>
        <v>3.4848948271730467E-3</v>
      </c>
      <c r="T2" s="22">
        <f>$B2+$B2*(T$1-$B$1)/($AJ$1-$B$1)*'NAP F28'!$B$24</f>
        <v>3.5269410395548295E-3</v>
      </c>
      <c r="U2" s="22">
        <f>$B2+$B2*(U$1-$B$1)/($AJ$1-$B$1)*'NAP F28'!$B$24</f>
        <v>3.5689872519366122E-3</v>
      </c>
      <c r="V2" s="22">
        <f>$B2+$B2*(V$1-$B$1)/($AJ$1-$B$1)*'NAP F28'!$B$24</f>
        <v>3.6110334643183945E-3</v>
      </c>
      <c r="W2" s="22">
        <f>$B2+$B2*(W$1-$B$1)/($AJ$1-$B$1)*'NAP F28'!$B$24</f>
        <v>3.6530796767001773E-3</v>
      </c>
      <c r="X2" s="22">
        <f>$B2+$B2*(X$1-$B$1)/($AJ$1-$B$1)*'NAP F28'!$B$24</f>
        <v>3.69512588908196E-3</v>
      </c>
      <c r="Y2" s="22">
        <f>$B2+$B2*(Y$1-$B$1)/($AJ$1-$B$1)*'NAP F28'!$B$24</f>
        <v>3.7371721014637423E-3</v>
      </c>
      <c r="Z2" s="22">
        <f>$B2+$B2*(Z$1-$B$1)/($AJ$1-$B$1)*'NAP F28'!$B$24</f>
        <v>3.7792183138455251E-3</v>
      </c>
      <c r="AA2" s="22">
        <f>$B2+$B2*(AA$1-$B$1)/($AJ$1-$B$1)*'NAP F28'!$B$24</f>
        <v>3.8212645262273078E-3</v>
      </c>
      <c r="AB2" s="22">
        <f>$B2+$B2*(AB$1-$B$1)/($AJ$1-$B$1)*'NAP F28'!$B$24</f>
        <v>3.8633107386090906E-3</v>
      </c>
      <c r="AC2" s="22">
        <f>$B2+$B2*(AC$1-$B$1)/($AJ$1-$B$1)*'NAP F28'!$B$24</f>
        <v>3.9053569509908733E-3</v>
      </c>
      <c r="AD2" s="22">
        <f>$B2+$B2*(AD$1-$B$1)/($AJ$1-$B$1)*'NAP F28'!$B$24</f>
        <v>3.9474031633726561E-3</v>
      </c>
      <c r="AE2" s="22">
        <f>$B2+$B2*(AE$1-$B$1)/($AJ$1-$B$1)*'NAP F28'!$B$24</f>
        <v>3.9894493757544388E-3</v>
      </c>
      <c r="AF2" s="22">
        <f>$B2+$B2*(AF$1-$B$1)/($AJ$1-$B$1)*'NAP F28'!$B$24</f>
        <v>4.0314955881362215E-3</v>
      </c>
      <c r="AG2" s="22">
        <f>$B2+$B2*(AG$1-$B$1)/($AJ$1-$B$1)*'NAP F28'!$B$24</f>
        <v>4.0735418005180043E-3</v>
      </c>
      <c r="AH2" s="22">
        <f>$B2+$B2*(AH$1-$B$1)/($AJ$1-$B$1)*'NAP F28'!$B$24</f>
        <v>4.115588012899787E-3</v>
      </c>
      <c r="AI2" s="22">
        <f>$B2+$B2*(AI$1-$B$1)/($AJ$1-$B$1)*'NAP F28'!$B$24</f>
        <v>4.1576342252815698E-3</v>
      </c>
      <c r="AJ2" s="22">
        <f>$B2+$B2*(AJ$1-$B$1)/($AJ$1-$B$1)*'NAP F28'!$B$24</f>
        <v>4.1996804376633525E-3</v>
      </c>
    </row>
    <row r="3" spans="1:36">
      <c r="A3" t="s">
        <v>141</v>
      </c>
      <c r="B3" s="22">
        <f>B$5</f>
        <v>8.6202927567441716E-4</v>
      </c>
      <c r="C3" s="22">
        <f t="shared" ref="C3:AJ4" si="0">C$5</f>
        <v>8.8140406832930762E-4</v>
      </c>
      <c r="D3" s="22">
        <f t="shared" si="0"/>
        <v>9.1695393300934153E-4</v>
      </c>
      <c r="E3" s="22">
        <f t="shared" si="0"/>
        <v>9.2041870616651632E-4</v>
      </c>
      <c r="F3" s="22">
        <f t="shared" si="0"/>
        <v>9.306714780432442E-4</v>
      </c>
      <c r="G3" s="22">
        <f t="shared" si="0"/>
        <v>9.4702266973197924E-4</v>
      </c>
      <c r="H3" s="22">
        <f t="shared" si="0"/>
        <v>9.6342566132177042E-4</v>
      </c>
      <c r="I3" s="22">
        <f t="shared" si="0"/>
        <v>9.8801606378954112E-4</v>
      </c>
      <c r="J3" s="22">
        <f t="shared" si="0"/>
        <v>1.015022320519163E-3</v>
      </c>
      <c r="K3" s="22">
        <f t="shared" si="0"/>
        <v>1.0449365887728081E-3</v>
      </c>
      <c r="L3" s="22">
        <f t="shared" si="0"/>
        <v>1.0772994208887467E-3</v>
      </c>
      <c r="M3" s="22">
        <f t="shared" si="0"/>
        <v>1.1102310042778571E-3</v>
      </c>
      <c r="N3" s="22">
        <f t="shared" si="0"/>
        <v>1.1254625032738701E-3</v>
      </c>
      <c r="O3" s="22">
        <f t="shared" si="0"/>
        <v>1.1465910426912669E-3</v>
      </c>
      <c r="P3" s="22">
        <f t="shared" si="0"/>
        <v>1.1654212961615693E-3</v>
      </c>
      <c r="Q3" s="22">
        <f t="shared" si="0"/>
        <v>1.1831402380467362E-3</v>
      </c>
      <c r="R3" s="22">
        <f t="shared" si="0"/>
        <v>1.1925955242557402E-3</v>
      </c>
      <c r="S3" s="22">
        <f t="shared" si="0"/>
        <v>1.192130139976137E-3</v>
      </c>
      <c r="T3" s="22">
        <f t="shared" si="0"/>
        <v>1.1913759566976108E-3</v>
      </c>
      <c r="U3" s="22">
        <f t="shared" si="0"/>
        <v>1.190348106975526E-3</v>
      </c>
      <c r="V3" s="22">
        <f t="shared" si="0"/>
        <v>1.1916311148619154E-3</v>
      </c>
      <c r="W3" s="22">
        <f t="shared" si="0"/>
        <v>1.1928108721590083E-3</v>
      </c>
      <c r="X3" s="22">
        <f t="shared" si="0"/>
        <v>1.1926696737770276E-3</v>
      </c>
      <c r="Y3" s="22">
        <f t="shared" si="0"/>
        <v>1.1922352530337865E-3</v>
      </c>
      <c r="Z3" s="22">
        <f t="shared" si="0"/>
        <v>1.1942077234234497E-3</v>
      </c>
      <c r="AA3" s="22">
        <f t="shared" si="0"/>
        <v>1.1960435351977417E-3</v>
      </c>
      <c r="AB3" s="22">
        <f t="shared" si="0"/>
        <v>1.1956165643279108E-3</v>
      </c>
      <c r="AC3" s="22">
        <f t="shared" si="0"/>
        <v>1.1951143962983441E-3</v>
      </c>
      <c r="AD3" s="22">
        <f t="shared" si="0"/>
        <v>1.1962067339871374E-3</v>
      </c>
      <c r="AE3" s="22">
        <f t="shared" si="0"/>
        <v>1.1977011320315457E-3</v>
      </c>
      <c r="AF3" s="22">
        <f t="shared" si="0"/>
        <v>1.1985562378139278E-3</v>
      </c>
      <c r="AG3" s="22">
        <f t="shared" si="0"/>
        <v>1.1985558886011115E-3</v>
      </c>
      <c r="AH3" s="22">
        <f t="shared" si="0"/>
        <v>1.2005298722463115E-3</v>
      </c>
      <c r="AI3" s="22">
        <f t="shared" si="0"/>
        <v>1.2018590926286994E-3</v>
      </c>
      <c r="AJ3" s="22">
        <f t="shared" si="0"/>
        <v>1.2020916683642289E-3</v>
      </c>
    </row>
    <row r="4" spans="1:36">
      <c r="A4" t="s">
        <v>142</v>
      </c>
      <c r="B4" s="22">
        <f>B$5</f>
        <v>8.6202927567441716E-4</v>
      </c>
      <c r="C4" s="22">
        <f t="shared" si="0"/>
        <v>8.8140406832930762E-4</v>
      </c>
      <c r="D4" s="22">
        <f t="shared" si="0"/>
        <v>9.1695393300934153E-4</v>
      </c>
      <c r="E4" s="22">
        <f t="shared" si="0"/>
        <v>9.2041870616651632E-4</v>
      </c>
      <c r="F4" s="22">
        <f t="shared" si="0"/>
        <v>9.306714780432442E-4</v>
      </c>
      <c r="G4" s="22">
        <f t="shared" si="0"/>
        <v>9.4702266973197924E-4</v>
      </c>
      <c r="H4" s="22">
        <f t="shared" si="0"/>
        <v>9.6342566132177042E-4</v>
      </c>
      <c r="I4" s="22">
        <f t="shared" si="0"/>
        <v>9.8801606378954112E-4</v>
      </c>
      <c r="J4" s="22">
        <f t="shared" si="0"/>
        <v>1.015022320519163E-3</v>
      </c>
      <c r="K4" s="22">
        <f t="shared" si="0"/>
        <v>1.0449365887728081E-3</v>
      </c>
      <c r="L4" s="22">
        <f t="shared" si="0"/>
        <v>1.0772994208887467E-3</v>
      </c>
      <c r="M4" s="22">
        <f t="shared" si="0"/>
        <v>1.1102310042778571E-3</v>
      </c>
      <c r="N4" s="22">
        <f t="shared" si="0"/>
        <v>1.1254625032738701E-3</v>
      </c>
      <c r="O4" s="22">
        <f t="shared" si="0"/>
        <v>1.1465910426912669E-3</v>
      </c>
      <c r="P4" s="22">
        <f t="shared" si="0"/>
        <v>1.1654212961615693E-3</v>
      </c>
      <c r="Q4" s="22">
        <f t="shared" si="0"/>
        <v>1.1831402380467362E-3</v>
      </c>
      <c r="R4" s="22">
        <f t="shared" si="0"/>
        <v>1.1925955242557402E-3</v>
      </c>
      <c r="S4" s="22">
        <f t="shared" si="0"/>
        <v>1.192130139976137E-3</v>
      </c>
      <c r="T4" s="22">
        <f t="shared" si="0"/>
        <v>1.1913759566976108E-3</v>
      </c>
      <c r="U4" s="22">
        <f t="shared" si="0"/>
        <v>1.190348106975526E-3</v>
      </c>
      <c r="V4" s="22">
        <f t="shared" si="0"/>
        <v>1.1916311148619154E-3</v>
      </c>
      <c r="W4" s="22">
        <f t="shared" si="0"/>
        <v>1.1928108721590083E-3</v>
      </c>
      <c r="X4" s="22">
        <f t="shared" si="0"/>
        <v>1.1926696737770276E-3</v>
      </c>
      <c r="Y4" s="22">
        <f t="shared" si="0"/>
        <v>1.1922352530337865E-3</v>
      </c>
      <c r="Z4" s="22">
        <f t="shared" si="0"/>
        <v>1.1942077234234497E-3</v>
      </c>
      <c r="AA4" s="22">
        <f t="shared" si="0"/>
        <v>1.1960435351977417E-3</v>
      </c>
      <c r="AB4" s="22">
        <f t="shared" si="0"/>
        <v>1.1956165643279108E-3</v>
      </c>
      <c r="AC4" s="22">
        <f t="shared" si="0"/>
        <v>1.1951143962983441E-3</v>
      </c>
      <c r="AD4" s="22">
        <f t="shared" si="0"/>
        <v>1.1962067339871374E-3</v>
      </c>
      <c r="AE4" s="22">
        <f t="shared" si="0"/>
        <v>1.1977011320315457E-3</v>
      </c>
      <c r="AF4" s="22">
        <f t="shared" si="0"/>
        <v>1.1985562378139278E-3</v>
      </c>
      <c r="AG4" s="22">
        <f t="shared" si="0"/>
        <v>1.1985558886011115E-3</v>
      </c>
      <c r="AH4" s="22">
        <f t="shared" si="0"/>
        <v>1.2005298722463115E-3</v>
      </c>
      <c r="AI4" s="22">
        <f t="shared" si="0"/>
        <v>1.2018590926286994E-3</v>
      </c>
      <c r="AJ4" s="22">
        <f t="shared" si="0"/>
        <v>1.2020916683642289E-3</v>
      </c>
    </row>
    <row r="5" spans="1:36">
      <c r="A5" t="s">
        <v>143</v>
      </c>
      <c r="B5" s="22">
        <f>'AEO 50'!D207*'Calculations Etc'!$B$22/'Calculations Etc'!$B$26</f>
        <v>8.6202927567441716E-4</v>
      </c>
      <c r="C5" s="22">
        <f>'AEO 50'!E207*'Calculations Etc'!$B$22/'Calculations Etc'!$B$26</f>
        <v>8.8140406832930762E-4</v>
      </c>
      <c r="D5" s="22">
        <f>'AEO 50'!F207*'Calculations Etc'!$B$22/'Calculations Etc'!$B$26</f>
        <v>9.1695393300934153E-4</v>
      </c>
      <c r="E5" s="22">
        <f>'AEO 50'!G207*'Calculations Etc'!$B$22/'Calculations Etc'!$B$26</f>
        <v>9.2041870616651632E-4</v>
      </c>
      <c r="F5" s="22">
        <f>'AEO 50'!H207*'Calculations Etc'!$B$22/'Calculations Etc'!$B$26</f>
        <v>9.306714780432442E-4</v>
      </c>
      <c r="G5" s="22">
        <f>'AEO 50'!I207*'Calculations Etc'!$B$22/'Calculations Etc'!$B$26</f>
        <v>9.4702266973197924E-4</v>
      </c>
      <c r="H5" s="22">
        <f>'AEO 50'!J207*'Calculations Etc'!$B$22/'Calculations Etc'!$B$26</f>
        <v>9.6342566132177042E-4</v>
      </c>
      <c r="I5" s="22">
        <f>'AEO 50'!K207*'Calculations Etc'!$B$22/'Calculations Etc'!$B$26</f>
        <v>9.8801606378954112E-4</v>
      </c>
      <c r="J5" s="22">
        <f>'AEO 50'!L207*'Calculations Etc'!$B$22/'Calculations Etc'!$B$26</f>
        <v>1.015022320519163E-3</v>
      </c>
      <c r="K5" s="22">
        <f>'AEO 50'!M207*'Calculations Etc'!$B$22/'Calculations Etc'!$B$26</f>
        <v>1.0449365887728081E-3</v>
      </c>
      <c r="L5" s="22">
        <f>'AEO 50'!N207*'Calculations Etc'!$B$22/'Calculations Etc'!$B$26</f>
        <v>1.0772994208887467E-3</v>
      </c>
      <c r="M5" s="22">
        <f>'AEO 50'!O207*'Calculations Etc'!$B$22/'Calculations Etc'!$B$26</f>
        <v>1.1102310042778571E-3</v>
      </c>
      <c r="N5" s="22">
        <f>'AEO 50'!P207*'Calculations Etc'!$B$22/'Calculations Etc'!$B$26</f>
        <v>1.1254625032738701E-3</v>
      </c>
      <c r="O5" s="22">
        <f>'AEO 50'!Q207*'Calculations Etc'!$B$22/'Calculations Etc'!$B$26</f>
        <v>1.1465910426912669E-3</v>
      </c>
      <c r="P5" s="22">
        <f>'AEO 50'!R207*'Calculations Etc'!$B$22/'Calculations Etc'!$B$26</f>
        <v>1.1654212961615693E-3</v>
      </c>
      <c r="Q5" s="22">
        <f>'AEO 50'!S207*'Calculations Etc'!$B$22/'Calculations Etc'!$B$26</f>
        <v>1.1831402380467362E-3</v>
      </c>
      <c r="R5" s="22">
        <f>'AEO 50'!T207*'Calculations Etc'!$B$22/'Calculations Etc'!$B$26</f>
        <v>1.1925955242557402E-3</v>
      </c>
      <c r="S5" s="22">
        <f>'AEO 50'!U207*'Calculations Etc'!$B$22/'Calculations Etc'!$B$26</f>
        <v>1.192130139976137E-3</v>
      </c>
      <c r="T5" s="22">
        <f>'AEO 50'!V207*'Calculations Etc'!$B$22/'Calculations Etc'!$B$26</f>
        <v>1.1913759566976108E-3</v>
      </c>
      <c r="U5" s="22">
        <f>'AEO 50'!W207*'Calculations Etc'!$B$22/'Calculations Etc'!$B$26</f>
        <v>1.190348106975526E-3</v>
      </c>
      <c r="V5" s="22">
        <f>'AEO 50'!X207*'Calculations Etc'!$B$22/'Calculations Etc'!$B$26</f>
        <v>1.1916311148619154E-3</v>
      </c>
      <c r="W5" s="22">
        <f>'AEO 50'!Y207*'Calculations Etc'!$B$22/'Calculations Etc'!$B$26</f>
        <v>1.1928108721590083E-3</v>
      </c>
      <c r="X5" s="22">
        <f>'AEO 50'!Z207*'Calculations Etc'!$B$22/'Calculations Etc'!$B$26</f>
        <v>1.1926696737770276E-3</v>
      </c>
      <c r="Y5" s="22">
        <f>'AEO 50'!AA207*'Calculations Etc'!$B$22/'Calculations Etc'!$B$26</f>
        <v>1.1922352530337865E-3</v>
      </c>
      <c r="Z5" s="22">
        <f>'AEO 50'!AB207*'Calculations Etc'!$B$22/'Calculations Etc'!$B$26</f>
        <v>1.1942077234234497E-3</v>
      </c>
      <c r="AA5" s="22">
        <f>'AEO 50'!AC207*'Calculations Etc'!$B$22/'Calculations Etc'!$B$26</f>
        <v>1.1960435351977417E-3</v>
      </c>
      <c r="AB5" s="22">
        <f>'AEO 50'!AD207*'Calculations Etc'!$B$22/'Calculations Etc'!$B$26</f>
        <v>1.1956165643279108E-3</v>
      </c>
      <c r="AC5" s="22">
        <f>'AEO 50'!AE207*'Calculations Etc'!$B$22/'Calculations Etc'!$B$26</f>
        <v>1.1951143962983441E-3</v>
      </c>
      <c r="AD5" s="22">
        <f>'AEO 50'!AF207*'Calculations Etc'!$B$22/'Calculations Etc'!$B$26</f>
        <v>1.1962067339871374E-3</v>
      </c>
      <c r="AE5" s="22">
        <f>'AEO 50'!AG207*'Calculations Etc'!$B$22/'Calculations Etc'!$B$26</f>
        <v>1.1977011320315457E-3</v>
      </c>
      <c r="AF5" s="22">
        <f>'AEO 50'!AH207*'Calculations Etc'!$B$22/'Calculations Etc'!$B$26</f>
        <v>1.1985562378139278E-3</v>
      </c>
      <c r="AG5" s="22">
        <f>'AEO 50'!AI207*'Calculations Etc'!$B$22/'Calculations Etc'!$B$26</f>
        <v>1.1985558886011115E-3</v>
      </c>
      <c r="AH5" s="22">
        <f>'AEO 50'!AJ207*'Calculations Etc'!$B$22/'Calculations Etc'!$B$26</f>
        <v>1.2005298722463115E-3</v>
      </c>
      <c r="AI5" s="22">
        <f>'AEO 50'!AK207*'Calculations Etc'!$B$22/'Calculations Etc'!$B$26</f>
        <v>1.2018590926286994E-3</v>
      </c>
      <c r="AJ5" s="22">
        <f>'AEO 50'!AL207*'Calculations Etc'!$B$22/'Calculations Etc'!$B$26</f>
        <v>1.2020916683642289E-3</v>
      </c>
    </row>
    <row r="6" spans="1:36">
      <c r="A6" t="s">
        <v>144</v>
      </c>
      <c r="B6" s="22">
        <f>B4*(1-'Calculations Etc'!$B$16)+B2*'Calculations Etc'!$B$16</f>
        <v>1.9114732432289954E-3</v>
      </c>
      <c r="C6" s="22">
        <f>C4*(1-'Calculations Etc'!$B$16)+C2*'Calculations Etc'!$B$16</f>
        <v>1.9433173167336766E-3</v>
      </c>
      <c r="D6" s="22">
        <f>D4*(1-'Calculations Etc'!$B$16)+D2*'Calculations Etc'!$B$16</f>
        <v>1.9824401726496721E-3</v>
      </c>
      <c r="E6" s="22">
        <f>E4*(1-'Calculations Etc'!$B$16)+E2*'Calculations Etc'!$B$16</f>
        <v>2.0071247373803815E-3</v>
      </c>
      <c r="F6" s="22">
        <f>F4*(1-'Calculations Etc'!$B$16)+F2*'Calculations Etc'!$B$16</f>
        <v>2.0348639015348893E-3</v>
      </c>
      <c r="G6" s="22">
        <f>G4*(1-'Calculations Etc'!$B$16)+G2*'Calculations Etc'!$B$16</f>
        <v>2.0653473546048007E-3</v>
      </c>
      <c r="H6" s="22">
        <f>H4*(1-'Calculations Etc'!$B$16)+H2*'Calculations Etc'!$B$16</f>
        <v>2.0958541176301871E-3</v>
      </c>
      <c r="I6" s="22">
        <f>I4*(1-'Calculations Etc'!$B$16)+I2*'Calculations Etc'!$B$16</f>
        <v>2.1300452155506642E-3</v>
      </c>
      <c r="J6" s="22">
        <f>J4*(1-'Calculations Etc'!$B$16)+J2*'Calculations Etc'!$B$16</f>
        <v>2.1653234478889749E-3</v>
      </c>
      <c r="K6" s="22">
        <f>K4*(1-'Calculations Etc'!$B$16)+K2*'Calculations Etc'!$B$16</f>
        <v>2.2019102854130956E-3</v>
      </c>
      <c r="L6" s="22">
        <f>L4*(1-'Calculations Etc'!$B$16)+L2*'Calculations Etc'!$B$16</f>
        <v>2.2395989766752487E-3</v>
      </c>
      <c r="M6" s="22">
        <f>M4*(1-'Calculations Etc'!$B$16)+M2*'Calculations Etc'!$B$16</f>
        <v>2.2775436060103282E-3</v>
      </c>
      <c r="N6" s="22">
        <f>N4*(1-'Calculations Etc'!$B$16)+N2*'Calculations Etc'!$B$16</f>
        <v>2.3075231973685149E-3</v>
      </c>
      <c r="O6" s="22">
        <f>O4*(1-'Calculations Etc'!$B$16)+O2*'Calculations Etc'!$B$16</f>
        <v>2.3401564569163237E-3</v>
      </c>
      <c r="P6" s="22">
        <f>P4*(1-'Calculations Etc'!$B$16)+P2*'Calculations Etc'!$B$16</f>
        <v>2.3717554877879404E-3</v>
      </c>
      <c r="Q6" s="22">
        <f>Q4*(1-'Calculations Etc'!$B$16)+Q2*'Calculations Etc'!$B$16</f>
        <v>2.4028544284462458E-3</v>
      </c>
      <c r="R6" s="22">
        <f>R4*(1-'Calculations Etc'!$B$16)+R2*'Calculations Etc'!$B$16</f>
        <v>2.4302347240502784E-3</v>
      </c>
      <c r="S6" s="22">
        <f>S4*(1-'Calculations Etc'!$B$16)+S2*'Calculations Etc'!$B$16</f>
        <v>2.4531507179344375E-3</v>
      </c>
      <c r="T6" s="22">
        <f>T4*(1-'Calculations Etc'!$B$16)+T2*'Calculations Etc'!$B$16</f>
        <v>2.475936752269081E-3</v>
      </c>
      <c r="U6" s="22">
        <f>U4*(1-'Calculations Etc'!$B$16)+U2*'Calculations Etc'!$B$16</f>
        <v>2.4985996367041237E-3</v>
      </c>
      <c r="V6" s="22">
        <f>V4*(1-'Calculations Etc'!$B$16)+V2*'Calculations Etc'!$B$16</f>
        <v>2.5223024070629794E-3</v>
      </c>
      <c r="W6" s="22">
        <f>W4*(1-'Calculations Etc'!$B$16)+W2*'Calculations Etc'!$B$16</f>
        <v>2.5459587146566512E-3</v>
      </c>
      <c r="X6" s="22">
        <f>X4*(1-'Calculations Etc'!$B$16)+X2*'Calculations Etc'!$B$16</f>
        <v>2.5690205921947407E-3</v>
      </c>
      <c r="Y6" s="22">
        <f>Y4*(1-'Calculations Etc'!$B$16)+Y2*'Calculations Etc'!$B$16</f>
        <v>2.5919505196702621E-3</v>
      </c>
      <c r="Z6" s="22">
        <f>Z4*(1-'Calculations Etc'!$B$16)+Z2*'Calculations Etc'!$B$16</f>
        <v>2.6159635481555915E-3</v>
      </c>
      <c r="AA6" s="22">
        <f>AA4*(1-'Calculations Etc'!$B$16)+AA2*'Calculations Etc'!$B$16</f>
        <v>2.639915080264003E-3</v>
      </c>
      <c r="AB6" s="22">
        <f>AB4*(1-'Calculations Etc'!$B$16)+AB2*'Calculations Etc'!$B$16</f>
        <v>2.6628483601825598E-3</v>
      </c>
      <c r="AC6" s="22">
        <f>AC4*(1-'Calculations Etc'!$B$16)+AC2*'Calculations Etc'!$B$16</f>
        <v>2.6857478013792352E-3</v>
      </c>
      <c r="AD6" s="22">
        <f>AD4*(1-'Calculations Etc'!$B$16)+AD2*'Calculations Etc'!$B$16</f>
        <v>2.7093647701491724E-3</v>
      </c>
      <c r="AE6" s="22">
        <f>AE4*(1-'Calculations Etc'!$B$16)+AE2*'Calculations Etc'!$B$16</f>
        <v>2.7331626660791371E-3</v>
      </c>
      <c r="AF6" s="22">
        <f>AF4*(1-'Calculations Etc'!$B$16)+AF2*'Calculations Etc'!$B$16</f>
        <v>2.7566728804911894E-3</v>
      </c>
      <c r="AG6" s="22">
        <f>AG4*(1-'Calculations Etc'!$B$16)+AG2*'Calculations Etc'!$B$16</f>
        <v>2.7797981401554029E-3</v>
      </c>
      <c r="AH6" s="22">
        <f>AH4*(1-'Calculations Etc'!$B$16)+AH2*'Calculations Etc'!$B$16</f>
        <v>2.8038118496057233E-3</v>
      </c>
      <c r="AI6" s="22">
        <f>AI4*(1-'Calculations Etc'!$B$16)+AI2*'Calculations Etc'!$B$16</f>
        <v>2.8275354155877781E-3</v>
      </c>
      <c r="AJ6" s="22">
        <f>AJ4*(1-'Calculations Etc'!$B$16)+AJ2*'Calculations Etc'!$B$16</f>
        <v>2.8507654914787474E-3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48'!D188*'Calculations Etc'!B3*10^3)*'Calculations Etc'!B8</f>
        <v>4.8938430261690022E-4</v>
      </c>
      <c r="C7" s="22">
        <f>SUM('AEO 48'!E45,'AEO 48'!E59)/('AEO 48'!E188*'Calculations Etc'!C3*10^3)*'Calculations Etc'!C8</f>
        <v>4.9094930125429513E-4</v>
      </c>
      <c r="D7" s="22">
        <f>SUM('AEO 48'!F45,'AEO 48'!F59)/('AEO 48'!F188*'Calculations Etc'!D3*10^3)*'Calculations Etc'!D8</f>
        <v>4.9015296740417727E-4</v>
      </c>
      <c r="E7" s="22">
        <f>SUM('AEO 48'!G45,'AEO 48'!G59)/('AEO 48'!G188*'Calculations Etc'!E3*10^3)*'Calculations Etc'!E8</f>
        <v>4.9002718091810653E-4</v>
      </c>
      <c r="F7" s="22">
        <f>SUM('AEO 48'!H45,'AEO 48'!H59)/('AEO 48'!H188*'Calculations Etc'!F3*10^3)*'Calculations Etc'!F8</f>
        <v>4.8834101036056721E-4</v>
      </c>
      <c r="G7" s="22">
        <f>SUM('AEO 48'!I45,'AEO 48'!I59)/('AEO 48'!I188*'Calculations Etc'!G3*10^3)*'Calculations Etc'!G8</f>
        <v>4.9090237763877006E-4</v>
      </c>
      <c r="H7" s="22">
        <f>SUM('AEO 48'!J45,'AEO 48'!J59)/('AEO 48'!J188*'Calculations Etc'!H3*10^3)*'Calculations Etc'!H8</f>
        <v>4.9363046291435334E-4</v>
      </c>
      <c r="I7" s="22">
        <f>SUM('AEO 48'!K45,'AEO 48'!K59)/('AEO 48'!K188*'Calculations Etc'!I3*10^3)*'Calculations Etc'!I8</f>
        <v>4.9672649529711762E-4</v>
      </c>
      <c r="J7" s="22">
        <f>SUM('AEO 48'!L45,'AEO 48'!L59)/('AEO 48'!L188*'Calculations Etc'!J3*10^3)*'Calculations Etc'!J8</f>
        <v>4.9947333327800606E-4</v>
      </c>
      <c r="K7" s="22">
        <f>SUM('AEO 48'!M45,'AEO 48'!M59)/('AEO 48'!M188*'Calculations Etc'!K3*10^3)*'Calculations Etc'!K8</f>
        <v>4.9860284908454942E-4</v>
      </c>
      <c r="L7" s="22">
        <f>SUM('AEO 48'!N45,'AEO 48'!N59)/('AEO 48'!N188*'Calculations Etc'!L3*10^3)*'Calculations Etc'!L8</f>
        <v>5.0509516951304531E-4</v>
      </c>
      <c r="M7" s="22">
        <f>SUM('AEO 48'!O45,'AEO 48'!O59)/('AEO 48'!O188*'Calculations Etc'!M3*10^3)*'Calculations Etc'!M8</f>
        <v>5.1111486363204968E-4</v>
      </c>
      <c r="N7" s="22">
        <f>SUM('AEO 48'!P45,'AEO 48'!P59)/('AEO 48'!P188*'Calculations Etc'!N3*10^3)*'Calculations Etc'!N8</f>
        <v>5.1673029777952518E-4</v>
      </c>
      <c r="O7" s="22">
        <f>SUM('AEO 48'!Q45,'AEO 48'!Q59)/('AEO 48'!Q188*'Calculations Etc'!O3*10^3)*'Calculations Etc'!O8</f>
        <v>5.2282136013801731E-4</v>
      </c>
      <c r="P7" s="22">
        <f>SUM('AEO 48'!R45,'AEO 48'!R59)/('AEO 48'!R188*'Calculations Etc'!P3*10^3)*'Calculations Etc'!P8</f>
        <v>5.2228596870227014E-4</v>
      </c>
      <c r="Q7" s="22">
        <f>SUM('AEO 48'!S45,'AEO 48'!S59)/('AEO 48'!S188*'Calculations Etc'!Q3*10^3)*'Calculations Etc'!Q8</f>
        <v>5.2401908262655471E-4</v>
      </c>
      <c r="R7" s="22">
        <f>SUM('AEO 48'!T45,'AEO 48'!T59)/('AEO 48'!T188*'Calculations Etc'!R3*10^3)*'Calculations Etc'!R8</f>
        <v>5.2592756691333229E-4</v>
      </c>
      <c r="S7" s="22">
        <f>SUM('AEO 48'!U45,'AEO 48'!U59)/('AEO 48'!U188*'Calculations Etc'!S3*10^3)*'Calculations Etc'!S8</f>
        <v>5.2768400306400917E-4</v>
      </c>
      <c r="T7" s="22">
        <f>SUM('AEO 48'!V45,'AEO 48'!V59)/('AEO 48'!V188*'Calculations Etc'!T3*10^3)*'Calculations Etc'!T8</f>
        <v>5.2963858756094957E-4</v>
      </c>
      <c r="U7" s="22">
        <f>SUM('AEO 48'!W45,'AEO 48'!W59)/('AEO 48'!W188*'Calculations Etc'!U3*10^3)*'Calculations Etc'!U8</f>
        <v>5.2942012565335367E-4</v>
      </c>
      <c r="V7" s="22">
        <f>SUM('AEO 48'!X45,'AEO 48'!X59)/('AEO 48'!X188*'Calculations Etc'!V3*10^3)*'Calculations Etc'!V8</f>
        <v>5.321825005171585E-4</v>
      </c>
      <c r="W7" s="22">
        <f>SUM('AEO 48'!Y45,'AEO 48'!Y59)/('AEO 48'!Y188*'Calculations Etc'!W3*10^3)*'Calculations Etc'!W8</f>
        <v>5.350729399397862E-4</v>
      </c>
      <c r="X7" s="22">
        <f>SUM('AEO 48'!Z45,'AEO 48'!Z59)/('AEO 48'!Z188*'Calculations Etc'!X3*10^3)*'Calculations Etc'!X8</f>
        <v>5.3786332353936118E-4</v>
      </c>
      <c r="Y7" s="22">
        <f>SUM('AEO 48'!AA45,'AEO 48'!AA59)/('AEO 48'!AA188*'Calculations Etc'!Y3*10^3)*'Calculations Etc'!Y8</f>
        <v>5.4122807042697376E-4</v>
      </c>
      <c r="Z7" s="22">
        <f>SUM('AEO 48'!AB45,'AEO 48'!AB59)/('AEO 48'!AB188*'Calculations Etc'!Z3*10^3)*'Calculations Etc'!Z8</f>
        <v>5.4455621221172342E-4</v>
      </c>
      <c r="AA7" s="22">
        <f>SUM('AEO 48'!AC45,'AEO 48'!AC59)/('AEO 48'!AC188*'Calculations Etc'!AA3*10^3)*'Calculations Etc'!AA8</f>
        <v>5.4520785765841285E-4</v>
      </c>
      <c r="AB7" s="22">
        <f>SUM('AEO 48'!AD45,'AEO 48'!AD59)/('AEO 48'!AD188*'Calculations Etc'!AB3*10^3)*'Calculations Etc'!AB8</f>
        <v>5.459579686104989E-4</v>
      </c>
      <c r="AC7" s="22">
        <f>SUM('AEO 48'!AE45,'AEO 48'!AE59)/('AEO 48'!AE188*'Calculations Etc'!AC3*10^3)*'Calculations Etc'!AC8</f>
        <v>5.4692249930916989E-4</v>
      </c>
      <c r="AD7" s="22">
        <f>SUM('AEO 48'!AF45,'AEO 48'!AF59)/('AEO 48'!AF188*'Calculations Etc'!AD3*10^3)*'Calculations Etc'!AD8</f>
        <v>5.4801489640566865E-4</v>
      </c>
      <c r="AE7" s="22">
        <f>SUM('AEO 48'!AG45,'AEO 48'!AG59)/('AEO 48'!AG188*'Calculations Etc'!AE3*10^3)*'Calculations Etc'!AE8</f>
        <v>5.491957886646434E-4</v>
      </c>
      <c r="AF7" s="22">
        <f>SUM('AEO 48'!AH45,'AEO 48'!AH59)/('AEO 48'!AH188*'Calculations Etc'!AF3*10^3)*'Calculations Etc'!AF8</f>
        <v>5.5056728760386972E-4</v>
      </c>
      <c r="AG7" s="22">
        <f>SUM('AEO 48'!AI45,'AEO 48'!AI59)/('AEO 48'!AI188*'Calculations Etc'!AG3*10^3)*'Calculations Etc'!AG8</f>
        <v>5.5240032033148354E-4</v>
      </c>
      <c r="AH7" s="22">
        <f>SUM('AEO 48'!AJ45,'AEO 48'!AJ59)/('AEO 48'!AJ188*'Calculations Etc'!AH3*10^3)*'Calculations Etc'!AH8</f>
        <v>5.5415876378105394E-4</v>
      </c>
      <c r="AI7" s="22">
        <f>SUM('AEO 48'!AK45,'AEO 48'!AK59)/('AEO 48'!AK188*'Calculations Etc'!AI3*10^3)*'Calculations Etc'!AI8</f>
        <v>5.5634339401094989E-4</v>
      </c>
      <c r="AJ7" s="22">
        <f>SUM('AEO 48'!AL45,'AEO 48'!AL59)/('AEO 48'!AL188*'Calculations Etc'!AJ3*10^3)*'Calculations Etc'!AJ8</f>
        <v>5.5873855928610097E-4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48'!D188*'Calculations Etc'!B4*10^3)*'Calculations Etc'!B8</f>
        <v>1.13088178981932E-4</v>
      </c>
      <c r="C7" s="22">
        <f>SUM('AEO 48'!E74)/('AEO 48'!E188*'Calculations Etc'!C4*10^3)*'Calculations Etc'!C8</f>
        <v>1.1814218661480272E-4</v>
      </c>
      <c r="D7" s="22">
        <f>SUM('AEO 48'!F74)/('AEO 48'!F188*'Calculations Etc'!D4*10^3)*'Calculations Etc'!D8</f>
        <v>1.1790234457221552E-4</v>
      </c>
      <c r="E7" s="22">
        <f>SUM('AEO 48'!G74)/('AEO 48'!G188*'Calculations Etc'!E4*10^3)*'Calculations Etc'!E8</f>
        <v>1.1757358267513993E-4</v>
      </c>
      <c r="F7" s="22">
        <f>SUM('AEO 48'!H74)/('AEO 48'!H188*'Calculations Etc'!F4*10^3)*'Calculations Etc'!F8</f>
        <v>1.2024584389221321E-4</v>
      </c>
      <c r="G7" s="22">
        <f>SUM('AEO 48'!I74)/('AEO 48'!I188*'Calculations Etc'!G4*10^3)*'Calculations Etc'!G8</f>
        <v>1.2485594117817294E-4</v>
      </c>
      <c r="H7" s="22">
        <f>SUM('AEO 48'!J74)/('AEO 48'!J188*'Calculations Etc'!H4*10^3)*'Calculations Etc'!H8</f>
        <v>1.2871537566981403E-4</v>
      </c>
      <c r="I7" s="22">
        <f>SUM('AEO 48'!K74)/('AEO 48'!K188*'Calculations Etc'!I4*10^3)*'Calculations Etc'!I8</f>
        <v>1.3183661097842603E-4</v>
      </c>
      <c r="J7" s="22">
        <f>SUM('AEO 48'!L74)/('AEO 48'!L188*'Calculations Etc'!J4*10^3)*'Calculations Etc'!J8</f>
        <v>1.3609847550038039E-4</v>
      </c>
      <c r="K7" s="22">
        <f>SUM('AEO 48'!M74)/('AEO 48'!M188*'Calculations Etc'!K4*10^3)*'Calculations Etc'!K8</f>
        <v>1.3772373811961089E-4</v>
      </c>
      <c r="L7" s="22">
        <f>SUM('AEO 48'!N74)/('AEO 48'!N188*'Calculations Etc'!L4*10^3)*'Calculations Etc'!L8</f>
        <v>1.4020262324112415E-4</v>
      </c>
      <c r="M7" s="22">
        <f>SUM('AEO 48'!O74)/('AEO 48'!O188*'Calculations Etc'!M4*10^3)*'Calculations Etc'!M8</f>
        <v>1.44319845538468E-4</v>
      </c>
      <c r="N7" s="22">
        <f>SUM('AEO 48'!P74)/('AEO 48'!P188*'Calculations Etc'!N4*10^3)*'Calculations Etc'!N8</f>
        <v>1.4978673414528724E-4</v>
      </c>
      <c r="O7" s="22">
        <f>SUM('AEO 48'!Q74)/('AEO 48'!Q188*'Calculations Etc'!O4*10^3)*'Calculations Etc'!O8</f>
        <v>1.5374539542773483E-4</v>
      </c>
      <c r="P7" s="22">
        <f>SUM('AEO 48'!R74)/('AEO 48'!R188*'Calculations Etc'!P4*10^3)*'Calculations Etc'!P8</f>
        <v>1.5447899935167026E-4</v>
      </c>
      <c r="Q7" s="22">
        <f>SUM('AEO 48'!S74)/('AEO 48'!S188*'Calculations Etc'!Q4*10^3)*'Calculations Etc'!Q8</f>
        <v>1.5649698618362549E-4</v>
      </c>
      <c r="R7" s="22">
        <f>SUM('AEO 48'!T74)/('AEO 48'!T188*'Calculations Etc'!R4*10^3)*'Calculations Etc'!R8</f>
        <v>1.5814080279819256E-4</v>
      </c>
      <c r="S7" s="22">
        <f>SUM('AEO 48'!U74)/('AEO 48'!U188*'Calculations Etc'!S4*10^3)*'Calculations Etc'!S8</f>
        <v>1.6052080934541118E-4</v>
      </c>
      <c r="T7" s="22">
        <f>SUM('AEO 48'!V74)/('AEO 48'!V188*'Calculations Etc'!T4*10^3)*'Calculations Etc'!T8</f>
        <v>1.6233658234394426E-4</v>
      </c>
      <c r="U7" s="22">
        <f>SUM('AEO 48'!W74)/('AEO 48'!W188*'Calculations Etc'!U4*10^3)*'Calculations Etc'!U8</f>
        <v>1.6298140700524936E-4</v>
      </c>
      <c r="V7" s="22">
        <f>SUM('AEO 48'!X74)/('AEO 48'!X188*'Calculations Etc'!V4*10^3)*'Calculations Etc'!V8</f>
        <v>1.6391549004501815E-4</v>
      </c>
      <c r="W7" s="22">
        <f>SUM('AEO 48'!Y74)/('AEO 48'!Y188*'Calculations Etc'!W4*10^3)*'Calculations Etc'!W8</f>
        <v>1.655190065147621E-4</v>
      </c>
      <c r="X7" s="22">
        <f>SUM('AEO 48'!Z74)/('AEO 48'!Z188*'Calculations Etc'!X4*10^3)*'Calculations Etc'!X8</f>
        <v>1.6731289034043159E-4</v>
      </c>
      <c r="Y7" s="22">
        <f>SUM('AEO 48'!AA74)/('AEO 48'!AA188*'Calculations Etc'!Y4*10^3)*'Calculations Etc'!Y8</f>
        <v>1.6787633253434231E-4</v>
      </c>
      <c r="Z7" s="22">
        <f>SUM('AEO 48'!AB74)/('AEO 48'!AB188*'Calculations Etc'!Z4*10^3)*'Calculations Etc'!Z8</f>
        <v>1.6867065440702488E-4</v>
      </c>
      <c r="AA7" s="22">
        <f>SUM('AEO 48'!AC74)/('AEO 48'!AC188*'Calculations Etc'!AA4*10^3)*'Calculations Etc'!AA8</f>
        <v>1.6915289202151654E-4</v>
      </c>
      <c r="AB7" s="22">
        <f>SUM('AEO 48'!AD74)/('AEO 48'!AD188*'Calculations Etc'!AB4*10^3)*'Calculations Etc'!AB8</f>
        <v>1.6970062567535425E-4</v>
      </c>
      <c r="AC7" s="22">
        <f>SUM('AEO 48'!AE74)/('AEO 48'!AE188*'Calculations Etc'!AC4*10^3)*'Calculations Etc'!AC8</f>
        <v>1.6971172034287797E-4</v>
      </c>
      <c r="AD7" s="22">
        <f>SUM('AEO 48'!AF74)/('AEO 48'!AF188*'Calculations Etc'!AD4*10^3)*'Calculations Etc'!AD8</f>
        <v>1.6953596283529065E-4</v>
      </c>
      <c r="AE7" s="22">
        <f>SUM('AEO 48'!AG74)/('AEO 48'!AG188*'Calculations Etc'!AE4*10^3)*'Calculations Etc'!AE8</f>
        <v>1.693850959319236E-4</v>
      </c>
      <c r="AF7" s="22">
        <f>SUM('AEO 48'!AH74)/('AEO 48'!AH188*'Calculations Etc'!AF4*10^3)*'Calculations Etc'!AF8</f>
        <v>1.6927500263885285E-4</v>
      </c>
      <c r="AG7" s="22">
        <f>SUM('AEO 48'!AI74)/('AEO 48'!AI188*'Calculations Etc'!AG4*10^3)*'Calculations Etc'!AG8</f>
        <v>1.6869782307219725E-4</v>
      </c>
      <c r="AH7" s="22">
        <f>SUM('AEO 48'!AJ74)/('AEO 48'!AJ188*'Calculations Etc'!AH4*10^3)*'Calculations Etc'!AH8</f>
        <v>1.6826653153360292E-4</v>
      </c>
      <c r="AI7" s="22">
        <f>SUM('AEO 48'!AK74)/('AEO 48'!AK188*'Calculations Etc'!AI4*10^3)*'Calculations Etc'!AI8</f>
        <v>1.6795924508148126E-4</v>
      </c>
      <c r="AJ7" s="22">
        <f>SUM('AEO 48'!AL74)/('AEO 48'!AL188*'Calculations Etc'!AJ4*10^3)*'Calculations Etc'!AJ8</f>
        <v>1.671922960965982E-4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7'!D48/10^3*'Calculations Etc'!B8</f>
        <v>3.7212456171101574E-3</v>
      </c>
      <c r="C7" s="22">
        <f>'AEO 7'!E48/10^3*'Calculations Etc'!C8</f>
        <v>3.7741099996407915E-3</v>
      </c>
      <c r="D7" s="22">
        <f>'AEO 7'!F48/10^3*'Calculations Etc'!D8</f>
        <v>3.79446750783136E-3</v>
      </c>
      <c r="E7" s="22">
        <f>'AEO 7'!G48/10^3*'Calculations Etc'!E8</f>
        <v>3.8149406512605257E-3</v>
      </c>
      <c r="F7" s="22">
        <f>'AEO 7'!H48/10^3*'Calculations Etc'!F8</f>
        <v>3.8298140444111657E-3</v>
      </c>
      <c r="G7" s="22">
        <f>'AEO 7'!I48/10^3*'Calculations Etc'!G8</f>
        <v>3.8773516961968964E-3</v>
      </c>
      <c r="H7" s="22">
        <f>'AEO 7'!J48/10^3*'Calculations Etc'!H8</f>
        <v>3.9240798890653782E-3</v>
      </c>
      <c r="I7" s="22">
        <f>'AEO 7'!K48/10^3*'Calculations Etc'!I8</f>
        <v>3.9701414824010097E-3</v>
      </c>
      <c r="J7" s="22">
        <f>'AEO 7'!L48/10^3*'Calculations Etc'!J8</f>
        <v>4.0161126356220008E-3</v>
      </c>
      <c r="K7" s="22">
        <f>'AEO 7'!M48/10^3*'Calculations Etc'!K8</f>
        <v>4.0292667794948134E-3</v>
      </c>
      <c r="L7" s="22">
        <f>'AEO 7'!N48/10^3*'Calculations Etc'!L8</f>
        <v>4.0978255876444368E-3</v>
      </c>
      <c r="M7" s="22">
        <f>'AEO 7'!O48/10^3*'Calculations Etc'!M8</f>
        <v>4.1652664073586702E-3</v>
      </c>
      <c r="N7" s="22">
        <f>'AEO 7'!P48/10^3*'Calculations Etc'!N8</f>
        <v>4.2315598161451699E-3</v>
      </c>
      <c r="O7" s="22">
        <f>'AEO 7'!Q48/10^3*'Calculations Etc'!O8</f>
        <v>4.2970691750486905E-3</v>
      </c>
      <c r="P7" s="22">
        <f>'AEO 7'!R48/10^3*'Calculations Etc'!P8</f>
        <v>4.3055196249846541E-3</v>
      </c>
      <c r="Q7" s="22">
        <f>'AEO 7'!S48/10^3*'Calculations Etc'!Q8</f>
        <v>4.3336931734858728E-3</v>
      </c>
      <c r="R7" s="22">
        <f>'AEO 7'!T48/10^3*'Calculations Etc'!R8</f>
        <v>4.3616872213495137E-3</v>
      </c>
      <c r="S7" s="22">
        <f>'AEO 7'!U48/10^3*'Calculations Etc'!S8</f>
        <v>4.3889090622222671E-3</v>
      </c>
      <c r="T7" s="22">
        <f>'AEO 7'!V48/10^3*'Calculations Etc'!T8</f>
        <v>4.4182036224326713E-3</v>
      </c>
      <c r="U7" s="22">
        <f>'AEO 7'!W48/10^3*'Calculations Etc'!U8</f>
        <v>4.4290378337835347E-3</v>
      </c>
      <c r="V7" s="22">
        <f>'AEO 7'!X48/10^3*'Calculations Etc'!V8</f>
        <v>4.4644621339203026E-3</v>
      </c>
      <c r="W7" s="22">
        <f>'AEO 7'!Y48/10^3*'Calculations Etc'!W8</f>
        <v>4.4992110112726793E-3</v>
      </c>
      <c r="X7" s="22">
        <f>'AEO 7'!Z48/10^3*'Calculations Etc'!X8</f>
        <v>4.5358303647640187E-3</v>
      </c>
      <c r="Y7" s="22">
        <f>'AEO 7'!AA48/10^3*'Calculations Etc'!Y8</f>
        <v>4.5749988349475246E-3</v>
      </c>
      <c r="Z7" s="22">
        <f>'AEO 7'!AB48/10^3*'Calculations Etc'!Z8</f>
        <v>4.6134408414514163E-3</v>
      </c>
      <c r="AA7" s="22">
        <f>'AEO 7'!AC48/10^3*'Calculations Etc'!AA8</f>
        <v>4.6292190908428163E-3</v>
      </c>
      <c r="AB7" s="22">
        <f>'AEO 7'!AD48/10^3*'Calculations Etc'!AB8</f>
        <v>4.6464685144938936E-3</v>
      </c>
      <c r="AC7" s="22">
        <f>'AEO 7'!AE48/10^3*'Calculations Etc'!AC8</f>
        <v>4.6649506258836931E-3</v>
      </c>
      <c r="AD7" s="22">
        <f>'AEO 7'!AF48/10^3*'Calculations Etc'!AD8</f>
        <v>4.6856608292664744E-3</v>
      </c>
      <c r="AE7" s="22">
        <f>'AEO 7'!AG48/10^3*'Calculations Etc'!AE8</f>
        <v>4.7080395883471711E-3</v>
      </c>
      <c r="AF7" s="22">
        <f>'AEO 7'!AH48/10^3*'Calculations Etc'!AF8</f>
        <v>4.7329978183574175E-3</v>
      </c>
      <c r="AG7" s="22">
        <f>'AEO 7'!AI48/10^3*'Calculations Etc'!AG8</f>
        <v>4.7618306481741193E-3</v>
      </c>
      <c r="AH7" s="22">
        <f>'AEO 7'!AJ48/10^3*'Calculations Etc'!AH8</f>
        <v>4.7908996493749162E-3</v>
      </c>
      <c r="AI7" s="22">
        <f>'AEO 7'!AK48/10^3*'Calculations Etc'!AI8</f>
        <v>4.8241474873821789E-3</v>
      </c>
      <c r="AJ7" s="22">
        <f>'AEO 7'!AL48/10^3*'Calculations Etc'!AJ8</f>
        <v>4.8586148660456855E-3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SUM('NRBS 40'!D5,'NRBS 40'!D7:D8)/('AEO 7'!D61*10^9)</f>
        <v>9.7979641522397912E-6</v>
      </c>
      <c r="C7" s="22">
        <f>$B7</f>
        <v>9.7979641522397912E-6</v>
      </c>
      <c r="D7" s="22">
        <f t="shared" ref="D7:AJ7" si="0">$B7</f>
        <v>9.7979641522397912E-6</v>
      </c>
      <c r="E7" s="22">
        <f t="shared" si="0"/>
        <v>9.7979641522397912E-6</v>
      </c>
      <c r="F7" s="22">
        <f t="shared" si="0"/>
        <v>9.7979641522397912E-6</v>
      </c>
      <c r="G7" s="22">
        <f t="shared" si="0"/>
        <v>9.7979641522397912E-6</v>
      </c>
      <c r="H7" s="22">
        <f t="shared" si="0"/>
        <v>9.7979641522397912E-6</v>
      </c>
      <c r="I7" s="22">
        <f t="shared" si="0"/>
        <v>9.7979641522397912E-6</v>
      </c>
      <c r="J7" s="22">
        <f t="shared" si="0"/>
        <v>9.7979641522397912E-6</v>
      </c>
      <c r="K7" s="22">
        <f t="shared" si="0"/>
        <v>9.7979641522397912E-6</v>
      </c>
      <c r="L7" s="22">
        <f t="shared" si="0"/>
        <v>9.7979641522397912E-6</v>
      </c>
      <c r="M7" s="22">
        <f t="shared" si="0"/>
        <v>9.7979641522397912E-6</v>
      </c>
      <c r="N7" s="22">
        <f t="shared" si="0"/>
        <v>9.7979641522397912E-6</v>
      </c>
      <c r="O7" s="22">
        <f t="shared" si="0"/>
        <v>9.7979641522397912E-6</v>
      </c>
      <c r="P7" s="22">
        <f t="shared" si="0"/>
        <v>9.7979641522397912E-6</v>
      </c>
      <c r="Q7" s="22">
        <f t="shared" si="0"/>
        <v>9.7979641522397912E-6</v>
      </c>
      <c r="R7" s="22">
        <f t="shared" si="0"/>
        <v>9.7979641522397912E-6</v>
      </c>
      <c r="S7" s="22">
        <f t="shared" si="0"/>
        <v>9.7979641522397912E-6</v>
      </c>
      <c r="T7" s="22">
        <f t="shared" si="0"/>
        <v>9.7979641522397912E-6</v>
      </c>
      <c r="U7" s="22">
        <f t="shared" si="0"/>
        <v>9.7979641522397912E-6</v>
      </c>
      <c r="V7" s="22">
        <f t="shared" si="0"/>
        <v>9.7979641522397912E-6</v>
      </c>
      <c r="W7" s="22">
        <f t="shared" si="0"/>
        <v>9.7979641522397912E-6</v>
      </c>
      <c r="X7" s="22">
        <f t="shared" si="0"/>
        <v>9.7979641522397912E-6</v>
      </c>
      <c r="Y7" s="22">
        <f t="shared" si="0"/>
        <v>9.7979641522397912E-6</v>
      </c>
      <c r="Z7" s="22">
        <f t="shared" si="0"/>
        <v>9.7979641522397912E-6</v>
      </c>
      <c r="AA7" s="22">
        <f t="shared" si="0"/>
        <v>9.7979641522397912E-6</v>
      </c>
      <c r="AB7" s="22">
        <f t="shared" si="0"/>
        <v>9.7979641522397912E-6</v>
      </c>
      <c r="AC7" s="22">
        <f t="shared" si="0"/>
        <v>9.7979641522397912E-6</v>
      </c>
      <c r="AD7" s="22">
        <f t="shared" si="0"/>
        <v>9.7979641522397912E-6</v>
      </c>
      <c r="AE7" s="22">
        <f t="shared" si="0"/>
        <v>9.7979641522397912E-6</v>
      </c>
      <c r="AF7" s="22">
        <f t="shared" si="0"/>
        <v>9.7979641522397912E-6</v>
      </c>
      <c r="AG7" s="22">
        <f t="shared" si="0"/>
        <v>9.7979641522397912E-6</v>
      </c>
      <c r="AH7" s="22">
        <f t="shared" si="0"/>
        <v>9.7979641522397912E-6</v>
      </c>
      <c r="AI7" s="22">
        <f t="shared" si="0"/>
        <v>9.7979641522397912E-6</v>
      </c>
      <c r="AJ7" s="22">
        <f t="shared" si="0"/>
        <v>9.7979641522397912E-6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5"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8" t="s">
        <v>20</v>
      </c>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7'!D49/10^3*'Calculations Etc'!B8</f>
        <v>5.3224604033574249E-3</v>
      </c>
      <c r="C7" s="22">
        <f>'AEO 7'!E49/10^3*'Calculations Etc'!C8</f>
        <v>5.4077143049242422E-3</v>
      </c>
      <c r="D7" s="22">
        <f>'AEO 7'!F49/10^3*'Calculations Etc'!D8</f>
        <v>5.4465973072914693E-3</v>
      </c>
      <c r="E7" s="22">
        <f>'AEO 7'!G49/10^3*'Calculations Etc'!E8</f>
        <v>5.4857652478151331E-3</v>
      </c>
      <c r="F7" s="22">
        <f>'AEO 7'!H49/10^3*'Calculations Etc'!F8</f>
        <v>5.5169909965581895E-3</v>
      </c>
      <c r="G7" s="22">
        <f>'AEO 7'!I49/10^3*'Calculations Etc'!G8</f>
        <v>5.5954495032786754E-3</v>
      </c>
      <c r="H7" s="22">
        <f>'AEO 7'!J49/10^3*'Calculations Etc'!H8</f>
        <v>5.6730000317293423E-3</v>
      </c>
      <c r="I7" s="22">
        <f>'AEO 7'!K49/10^3*'Calculations Etc'!I8</f>
        <v>5.749845752322744E-3</v>
      </c>
      <c r="J7" s="22">
        <f>'AEO 7'!L49/10^3*'Calculations Etc'!J8</f>
        <v>5.8268143584821455E-3</v>
      </c>
      <c r="K7" s="22">
        <f>'AEO 7'!M49/10^3*'Calculations Etc'!K8</f>
        <v>5.856341140964073E-3</v>
      </c>
      <c r="L7" s="22">
        <f>'AEO 7'!N49/10^3*'Calculations Etc'!L8</f>
        <v>5.966629253937393E-3</v>
      </c>
      <c r="M7" s="22">
        <f>'AEO 7'!O49/10^3*'Calculations Etc'!M8</f>
        <v>6.0756609596203815E-3</v>
      </c>
      <c r="N7" s="22">
        <f>'AEO 7'!P49/10^3*'Calculations Etc'!N8</f>
        <v>6.1833854197008284E-3</v>
      </c>
      <c r="O7" s="22">
        <f>'AEO 7'!Q49/10^3*'Calculations Etc'!O8</f>
        <v>6.2903276445200537E-3</v>
      </c>
      <c r="P7" s="22">
        <f>'AEO 7'!R49/10^3*'Calculations Etc'!P8</f>
        <v>6.3139597828294793E-3</v>
      </c>
      <c r="Q7" s="22">
        <f>'AEO 7'!S49/10^3*'Calculations Etc'!Q8</f>
        <v>6.3666264062146212E-3</v>
      </c>
      <c r="R7" s="22">
        <f>'AEO 7'!T49/10^3*'Calculations Etc'!R8</f>
        <v>6.4192016957327425E-3</v>
      </c>
      <c r="S7" s="22">
        <f>'AEO 7'!U49/10^3*'Calculations Etc'!S8</f>
        <v>6.470802398197222E-3</v>
      </c>
      <c r="T7" s="22">
        <f>'AEO 7'!V49/10^3*'Calculations Etc'!T8</f>
        <v>6.5256312262473174E-3</v>
      </c>
      <c r="U7" s="22">
        <f>'AEO 7'!W49/10^3*'Calculations Etc'!U8</f>
        <v>6.5533191736422578E-3</v>
      </c>
      <c r="V7" s="22">
        <f>'AEO 7'!X49/10^3*'Calculations Etc'!V8</f>
        <v>6.6175346822383279E-3</v>
      </c>
      <c r="W7" s="22">
        <f>'AEO 7'!Y49/10^3*'Calculations Etc'!W8</f>
        <v>6.6809541800090366E-3</v>
      </c>
      <c r="X7" s="22">
        <f>'AEO 7'!Z49/10^3*'Calculations Etc'!X8</f>
        <v>6.7473636653362975E-3</v>
      </c>
      <c r="Y7" s="22">
        <f>'AEO 7'!AA49/10^3*'Calculations Etc'!Y8</f>
        <v>6.8177885277586414E-3</v>
      </c>
      <c r="Z7" s="22">
        <f>'AEO 7'!AB49/10^3*'Calculations Etc'!Z8</f>
        <v>6.8873554062736818E-3</v>
      </c>
      <c r="AA7" s="22">
        <f>'AEO 7'!AC49/10^3*'Calculations Etc'!AA8</f>
        <v>6.9232569663024868E-3</v>
      </c>
      <c r="AB7" s="22">
        <f>'AEO 7'!AD49/10^3*'Calculations Etc'!AB8</f>
        <v>6.9614702797498474E-3</v>
      </c>
      <c r="AC7" s="22">
        <f>'AEO 7'!AE49/10^3*'Calculations Etc'!AC8</f>
        <v>7.0016463178569945E-3</v>
      </c>
      <c r="AD7" s="22">
        <f>'AEO 7'!AF49/10^3*'Calculations Etc'!AD8</f>
        <v>7.0452932024450913E-3</v>
      </c>
      <c r="AE7" s="22">
        <f>'AEO 7'!AG49/10^3*'Calculations Etc'!AE8</f>
        <v>7.0915886816565795E-3</v>
      </c>
      <c r="AF7" s="22">
        <f>'AEO 7'!AH49/10^3*'Calculations Etc'!AF8</f>
        <v>7.141916217624257E-3</v>
      </c>
      <c r="AG7" s="22">
        <f>'AEO 7'!AI49/10^3*'Calculations Etc'!AG8</f>
        <v>7.1982614600046759E-3</v>
      </c>
      <c r="AH7" s="22">
        <f>'AEO 7'!AJ49/10^3*'Calculations Etc'!AH8</f>
        <v>7.2551413733955416E-3</v>
      </c>
      <c r="AI7" s="22">
        <f>'AEO 7'!AK49/10^3*'Calculations Etc'!AI8</f>
        <v>7.3185423448499541E-3</v>
      </c>
      <c r="AJ7" s="22">
        <f>'AEO 7'!AL49/10^3*'Calculations Etc'!AJ8</f>
        <v>7.3839974420129234E-3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4"/>
  <sheetViews>
    <sheetView workbookViewId="0">
      <selection activeCell="A2" sqref="A2"/>
    </sheetView>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B$4/(1-'Calculations Etc'!$B$12)</f>
        <v>3.6164265612794451E-3</v>
      </c>
      <c r="C2" s="22">
        <f>C$4/(1-'Calculations Etc'!$B$12)</f>
        <v>3.6164265612794451E-3</v>
      </c>
      <c r="D2" s="22">
        <f>D$4/(1-'Calculations Etc'!$B$12)</f>
        <v>3.6164265612794451E-3</v>
      </c>
      <c r="E2" s="22">
        <f>E$4/(1-'Calculations Etc'!$B$12)</f>
        <v>3.6164265612794451E-3</v>
      </c>
      <c r="F2" s="22">
        <f>F$4/(1-'Calculations Etc'!$B$12)</f>
        <v>3.6164265612794451E-3</v>
      </c>
      <c r="G2" s="22">
        <f>G$4/(1-'Calculations Etc'!$B$12)</f>
        <v>3.6164265612794451E-3</v>
      </c>
      <c r="H2" s="22">
        <f>H$4/(1-'Calculations Etc'!$B$12)</f>
        <v>3.6164265612794451E-3</v>
      </c>
      <c r="I2" s="22">
        <f>I$4/(1-'Calculations Etc'!$B$12)</f>
        <v>3.6164265612794451E-3</v>
      </c>
      <c r="J2" s="22">
        <f>J$4/(1-'Calculations Etc'!$B$12)</f>
        <v>3.6164265612794451E-3</v>
      </c>
      <c r="K2" s="22">
        <f>K$4/(1-'Calculations Etc'!$B$12)</f>
        <v>3.6164265612794451E-3</v>
      </c>
      <c r="L2" s="22">
        <f>L$4/(1-'Calculations Etc'!$B$12)</f>
        <v>3.6164265612794451E-3</v>
      </c>
      <c r="M2" s="22">
        <f>M$4/(1-'Calculations Etc'!$B$12)</f>
        <v>3.6164265612794451E-3</v>
      </c>
      <c r="N2" s="22">
        <f>N$4/(1-'Calculations Etc'!$B$12)</f>
        <v>3.6164265612794451E-3</v>
      </c>
      <c r="O2" s="22">
        <f>O$4/(1-'Calculations Etc'!$B$12)</f>
        <v>3.6164265612794451E-3</v>
      </c>
      <c r="P2" s="22">
        <f>P$4/(1-'Calculations Etc'!$B$12)</f>
        <v>3.6164265612794451E-3</v>
      </c>
      <c r="Q2" s="22">
        <f>Q$4/(1-'Calculations Etc'!$B$12)</f>
        <v>3.6164265612794451E-3</v>
      </c>
      <c r="R2" s="22">
        <f>R$4/(1-'Calculations Etc'!$B$12)</f>
        <v>3.6164265612794451E-3</v>
      </c>
      <c r="S2" s="22">
        <f>S$4/(1-'Calculations Etc'!$B$12)</f>
        <v>3.6164265612794451E-3</v>
      </c>
      <c r="T2" s="22">
        <f>T$4/(1-'Calculations Etc'!$B$12)</f>
        <v>3.6164265612794451E-3</v>
      </c>
      <c r="U2" s="22">
        <f>U$4/(1-'Calculations Etc'!$B$12)</f>
        <v>3.6164265612794451E-3</v>
      </c>
      <c r="V2" s="22">
        <f>V$4/(1-'Calculations Etc'!$B$12)</f>
        <v>3.6164265612794451E-3</v>
      </c>
      <c r="W2" s="22">
        <f>W$4/(1-'Calculations Etc'!$B$12)</f>
        <v>3.6164265612794451E-3</v>
      </c>
      <c r="X2" s="22">
        <f>X$4/(1-'Calculations Etc'!$B$12)</f>
        <v>3.6164265612794451E-3</v>
      </c>
      <c r="Y2" s="22">
        <f>Y$4/(1-'Calculations Etc'!$B$12)</f>
        <v>3.6164265612794451E-3</v>
      </c>
      <c r="Z2" s="22">
        <f>Z$4/(1-'Calculations Etc'!$B$12)</f>
        <v>3.6164265612794451E-3</v>
      </c>
      <c r="AA2" s="22">
        <f>AA$4/(1-'Calculations Etc'!$B$12)</f>
        <v>3.6164265612794451E-3</v>
      </c>
      <c r="AB2" s="22">
        <f>AB$4/(1-'Calculations Etc'!$B$12)</f>
        <v>3.6164265612794451E-3</v>
      </c>
      <c r="AC2" s="22">
        <f>AC$4/(1-'Calculations Etc'!$B$12)</f>
        <v>3.6164265612794451E-3</v>
      </c>
      <c r="AD2" s="22">
        <f>AD$4/(1-'Calculations Etc'!$B$12)</f>
        <v>3.6164265612794451E-3</v>
      </c>
      <c r="AE2" s="22">
        <f>AE$4/(1-'Calculations Etc'!$B$12)</f>
        <v>3.6164265612794451E-3</v>
      </c>
      <c r="AF2" s="22">
        <f>AF$4/(1-'Calculations Etc'!$B$12)</f>
        <v>3.6164265612794451E-3</v>
      </c>
      <c r="AG2" s="22">
        <f>AG$4/(1-'Calculations Etc'!$B$12)</f>
        <v>3.6164265612794451E-3</v>
      </c>
      <c r="AH2" s="22">
        <f>AH$4/(1-'Calculations Etc'!$B$12)</f>
        <v>3.6164265612794451E-3</v>
      </c>
      <c r="AI2" s="22">
        <f>AI$4/(1-'Calculations Etc'!$B$12)</f>
        <v>3.6164265612794451E-3</v>
      </c>
      <c r="AJ2" s="22">
        <f>AJ$4/(1-'Calculations Etc'!$B$12)</f>
        <v>3.6164265612794451E-3</v>
      </c>
    </row>
    <row r="3" spans="1:36">
      <c r="A3" t="s">
        <v>141</v>
      </c>
      <c r="B3" s="22">
        <f>B$4</f>
        <v>1.1357372671786689E-3</v>
      </c>
      <c r="C3" s="22">
        <f t="shared" ref="C3:AJ3" si="0">C$4</f>
        <v>1.1357372671786689E-3</v>
      </c>
      <c r="D3" s="22">
        <f t="shared" si="0"/>
        <v>1.1357372671786689E-3</v>
      </c>
      <c r="E3" s="22">
        <f t="shared" si="0"/>
        <v>1.1357372671786689E-3</v>
      </c>
      <c r="F3" s="22">
        <f t="shared" si="0"/>
        <v>1.1357372671786689E-3</v>
      </c>
      <c r="G3" s="22">
        <f t="shared" si="0"/>
        <v>1.1357372671786689E-3</v>
      </c>
      <c r="H3" s="22">
        <f t="shared" si="0"/>
        <v>1.1357372671786689E-3</v>
      </c>
      <c r="I3" s="22">
        <f t="shared" si="0"/>
        <v>1.1357372671786689E-3</v>
      </c>
      <c r="J3" s="22">
        <f t="shared" si="0"/>
        <v>1.1357372671786689E-3</v>
      </c>
      <c r="K3" s="22">
        <f t="shared" si="0"/>
        <v>1.1357372671786689E-3</v>
      </c>
      <c r="L3" s="22">
        <f t="shared" si="0"/>
        <v>1.1357372671786689E-3</v>
      </c>
      <c r="M3" s="22">
        <f t="shared" si="0"/>
        <v>1.1357372671786689E-3</v>
      </c>
      <c r="N3" s="22">
        <f t="shared" si="0"/>
        <v>1.1357372671786689E-3</v>
      </c>
      <c r="O3" s="22">
        <f t="shared" si="0"/>
        <v>1.1357372671786689E-3</v>
      </c>
      <c r="P3" s="22">
        <f t="shared" si="0"/>
        <v>1.1357372671786689E-3</v>
      </c>
      <c r="Q3" s="22">
        <f t="shared" si="0"/>
        <v>1.1357372671786689E-3</v>
      </c>
      <c r="R3" s="22">
        <f t="shared" si="0"/>
        <v>1.1357372671786689E-3</v>
      </c>
      <c r="S3" s="22">
        <f t="shared" si="0"/>
        <v>1.1357372671786689E-3</v>
      </c>
      <c r="T3" s="22">
        <f t="shared" si="0"/>
        <v>1.1357372671786689E-3</v>
      </c>
      <c r="U3" s="22">
        <f t="shared" si="0"/>
        <v>1.1357372671786689E-3</v>
      </c>
      <c r="V3" s="22">
        <f t="shared" si="0"/>
        <v>1.1357372671786689E-3</v>
      </c>
      <c r="W3" s="22">
        <f t="shared" si="0"/>
        <v>1.1357372671786689E-3</v>
      </c>
      <c r="X3" s="22">
        <f t="shared" si="0"/>
        <v>1.1357372671786689E-3</v>
      </c>
      <c r="Y3" s="22">
        <f t="shared" si="0"/>
        <v>1.1357372671786689E-3</v>
      </c>
      <c r="Z3" s="22">
        <f t="shared" si="0"/>
        <v>1.1357372671786689E-3</v>
      </c>
      <c r="AA3" s="22">
        <f t="shared" si="0"/>
        <v>1.1357372671786689E-3</v>
      </c>
      <c r="AB3" s="22">
        <f t="shared" si="0"/>
        <v>1.1357372671786689E-3</v>
      </c>
      <c r="AC3" s="22">
        <f t="shared" si="0"/>
        <v>1.1357372671786689E-3</v>
      </c>
      <c r="AD3" s="22">
        <f t="shared" si="0"/>
        <v>1.1357372671786689E-3</v>
      </c>
      <c r="AE3" s="22">
        <f t="shared" si="0"/>
        <v>1.1357372671786689E-3</v>
      </c>
      <c r="AF3" s="22">
        <f t="shared" si="0"/>
        <v>1.1357372671786689E-3</v>
      </c>
      <c r="AG3" s="22">
        <f t="shared" si="0"/>
        <v>1.1357372671786689E-3</v>
      </c>
      <c r="AH3" s="22">
        <f t="shared" si="0"/>
        <v>1.1357372671786689E-3</v>
      </c>
      <c r="AI3" s="22">
        <f t="shared" si="0"/>
        <v>1.1357372671786689E-3</v>
      </c>
      <c r="AJ3" s="22">
        <f t="shared" si="0"/>
        <v>1.1357372671786689E-3</v>
      </c>
    </row>
    <row r="4" spans="1:36">
      <c r="A4" t="s">
        <v>142</v>
      </c>
      <c r="B4" s="22">
        <f>'NTS 1-40'!AG8/('AEO 36'!D20*10^6)</f>
        <v>1.1357372671786689E-3</v>
      </c>
      <c r="C4" s="22">
        <f>$B$4</f>
        <v>1.1357372671786689E-3</v>
      </c>
      <c r="D4" s="22">
        <f t="shared" ref="D4:AJ4" si="1">$B$4</f>
        <v>1.1357372671786689E-3</v>
      </c>
      <c r="E4" s="22">
        <f t="shared" si="1"/>
        <v>1.1357372671786689E-3</v>
      </c>
      <c r="F4" s="22">
        <f t="shared" si="1"/>
        <v>1.1357372671786689E-3</v>
      </c>
      <c r="G4" s="22">
        <f t="shared" si="1"/>
        <v>1.1357372671786689E-3</v>
      </c>
      <c r="H4" s="22">
        <f t="shared" si="1"/>
        <v>1.1357372671786689E-3</v>
      </c>
      <c r="I4" s="22">
        <f t="shared" si="1"/>
        <v>1.1357372671786689E-3</v>
      </c>
      <c r="J4" s="22">
        <f t="shared" si="1"/>
        <v>1.1357372671786689E-3</v>
      </c>
      <c r="K4" s="22">
        <f t="shared" si="1"/>
        <v>1.1357372671786689E-3</v>
      </c>
      <c r="L4" s="22">
        <f t="shared" si="1"/>
        <v>1.1357372671786689E-3</v>
      </c>
      <c r="M4" s="22">
        <f t="shared" si="1"/>
        <v>1.1357372671786689E-3</v>
      </c>
      <c r="N4" s="22">
        <f t="shared" si="1"/>
        <v>1.1357372671786689E-3</v>
      </c>
      <c r="O4" s="22">
        <f t="shared" si="1"/>
        <v>1.1357372671786689E-3</v>
      </c>
      <c r="P4" s="22">
        <f t="shared" si="1"/>
        <v>1.1357372671786689E-3</v>
      </c>
      <c r="Q4" s="22">
        <f t="shared" si="1"/>
        <v>1.1357372671786689E-3</v>
      </c>
      <c r="R4" s="22">
        <f t="shared" si="1"/>
        <v>1.1357372671786689E-3</v>
      </c>
      <c r="S4" s="22">
        <f t="shared" si="1"/>
        <v>1.1357372671786689E-3</v>
      </c>
      <c r="T4" s="22">
        <f t="shared" si="1"/>
        <v>1.1357372671786689E-3</v>
      </c>
      <c r="U4" s="22">
        <f t="shared" si="1"/>
        <v>1.1357372671786689E-3</v>
      </c>
      <c r="V4" s="22">
        <f t="shared" si="1"/>
        <v>1.1357372671786689E-3</v>
      </c>
      <c r="W4" s="22">
        <f t="shared" si="1"/>
        <v>1.1357372671786689E-3</v>
      </c>
      <c r="X4" s="22">
        <f t="shared" si="1"/>
        <v>1.1357372671786689E-3</v>
      </c>
      <c r="Y4" s="22">
        <f t="shared" si="1"/>
        <v>1.1357372671786689E-3</v>
      </c>
      <c r="Z4" s="22">
        <f t="shared" si="1"/>
        <v>1.1357372671786689E-3</v>
      </c>
      <c r="AA4" s="22">
        <f t="shared" si="1"/>
        <v>1.1357372671786689E-3</v>
      </c>
      <c r="AB4" s="22">
        <f t="shared" si="1"/>
        <v>1.1357372671786689E-3</v>
      </c>
      <c r="AC4" s="22">
        <f t="shared" si="1"/>
        <v>1.1357372671786689E-3</v>
      </c>
      <c r="AD4" s="22">
        <f t="shared" si="1"/>
        <v>1.1357372671786689E-3</v>
      </c>
      <c r="AE4" s="22">
        <f t="shared" si="1"/>
        <v>1.1357372671786689E-3</v>
      </c>
      <c r="AF4" s="22">
        <f t="shared" si="1"/>
        <v>1.1357372671786689E-3</v>
      </c>
      <c r="AG4" s="22">
        <f t="shared" si="1"/>
        <v>1.1357372671786689E-3</v>
      </c>
      <c r="AH4" s="22">
        <f t="shared" si="1"/>
        <v>1.1357372671786689E-3</v>
      </c>
      <c r="AI4" s="22">
        <f t="shared" si="1"/>
        <v>1.1357372671786689E-3</v>
      </c>
      <c r="AJ4" s="22">
        <f t="shared" si="1"/>
        <v>1.1357372671786689E-3</v>
      </c>
    </row>
    <row r="5" spans="1:36">
      <c r="A5" t="s">
        <v>143</v>
      </c>
      <c r="B5" s="22">
        <f>B$4</f>
        <v>1.1357372671786689E-3</v>
      </c>
      <c r="C5" s="22">
        <f t="shared" ref="C5:AJ5" si="2">C$4</f>
        <v>1.1357372671786689E-3</v>
      </c>
      <c r="D5" s="22">
        <f t="shared" si="2"/>
        <v>1.1357372671786689E-3</v>
      </c>
      <c r="E5" s="22">
        <f t="shared" si="2"/>
        <v>1.1357372671786689E-3</v>
      </c>
      <c r="F5" s="22">
        <f t="shared" si="2"/>
        <v>1.1357372671786689E-3</v>
      </c>
      <c r="G5" s="22">
        <f t="shared" si="2"/>
        <v>1.1357372671786689E-3</v>
      </c>
      <c r="H5" s="22">
        <f t="shared" si="2"/>
        <v>1.1357372671786689E-3</v>
      </c>
      <c r="I5" s="22">
        <f t="shared" si="2"/>
        <v>1.1357372671786689E-3</v>
      </c>
      <c r="J5" s="22">
        <f t="shared" si="2"/>
        <v>1.1357372671786689E-3</v>
      </c>
      <c r="K5" s="22">
        <f t="shared" si="2"/>
        <v>1.1357372671786689E-3</v>
      </c>
      <c r="L5" s="22">
        <f t="shared" si="2"/>
        <v>1.1357372671786689E-3</v>
      </c>
      <c r="M5" s="22">
        <f t="shared" si="2"/>
        <v>1.1357372671786689E-3</v>
      </c>
      <c r="N5" s="22">
        <f t="shared" si="2"/>
        <v>1.1357372671786689E-3</v>
      </c>
      <c r="O5" s="22">
        <f t="shared" si="2"/>
        <v>1.1357372671786689E-3</v>
      </c>
      <c r="P5" s="22">
        <f t="shared" si="2"/>
        <v>1.1357372671786689E-3</v>
      </c>
      <c r="Q5" s="22">
        <f t="shared" si="2"/>
        <v>1.1357372671786689E-3</v>
      </c>
      <c r="R5" s="22">
        <f t="shared" si="2"/>
        <v>1.1357372671786689E-3</v>
      </c>
      <c r="S5" s="22">
        <f t="shared" si="2"/>
        <v>1.1357372671786689E-3</v>
      </c>
      <c r="T5" s="22">
        <f t="shared" si="2"/>
        <v>1.1357372671786689E-3</v>
      </c>
      <c r="U5" s="22">
        <f t="shared" si="2"/>
        <v>1.1357372671786689E-3</v>
      </c>
      <c r="V5" s="22">
        <f t="shared" si="2"/>
        <v>1.1357372671786689E-3</v>
      </c>
      <c r="W5" s="22">
        <f t="shared" si="2"/>
        <v>1.1357372671786689E-3</v>
      </c>
      <c r="X5" s="22">
        <f t="shared" si="2"/>
        <v>1.1357372671786689E-3</v>
      </c>
      <c r="Y5" s="22">
        <f t="shared" si="2"/>
        <v>1.1357372671786689E-3</v>
      </c>
      <c r="Z5" s="22">
        <f t="shared" si="2"/>
        <v>1.1357372671786689E-3</v>
      </c>
      <c r="AA5" s="22">
        <f t="shared" si="2"/>
        <v>1.1357372671786689E-3</v>
      </c>
      <c r="AB5" s="22">
        <f t="shared" si="2"/>
        <v>1.1357372671786689E-3</v>
      </c>
      <c r="AC5" s="22">
        <f t="shared" si="2"/>
        <v>1.1357372671786689E-3</v>
      </c>
      <c r="AD5" s="22">
        <f t="shared" si="2"/>
        <v>1.1357372671786689E-3</v>
      </c>
      <c r="AE5" s="22">
        <f t="shared" si="2"/>
        <v>1.1357372671786689E-3</v>
      </c>
      <c r="AF5" s="22">
        <f t="shared" si="2"/>
        <v>1.1357372671786689E-3</v>
      </c>
      <c r="AG5" s="22">
        <f t="shared" si="2"/>
        <v>1.1357372671786689E-3</v>
      </c>
      <c r="AH5" s="22">
        <f t="shared" si="2"/>
        <v>1.1357372671786689E-3</v>
      </c>
      <c r="AI5" s="22">
        <f t="shared" si="2"/>
        <v>1.1357372671786689E-3</v>
      </c>
      <c r="AJ5" s="22">
        <f t="shared" si="2"/>
        <v>1.1357372671786689E-3</v>
      </c>
    </row>
    <row r="6" spans="1:36">
      <c r="A6" t="s">
        <v>144</v>
      </c>
      <c r="B6" s="22">
        <f>B$4/(1-'Calculations Etc'!$B$12)*'Calculations Etc'!$B$16+B$4*(1-'Calculations Etc'!$B$16)</f>
        <v>2.5001163789340961E-3</v>
      </c>
      <c r="C6" s="22">
        <f>C$4/(1-'Calculations Etc'!$B$12)*'Calculations Etc'!$B$16+C$4*(1-'Calculations Etc'!$B$16)</f>
        <v>2.5001163789340961E-3</v>
      </c>
      <c r="D6" s="22">
        <f>D$4/(1-'Calculations Etc'!$B$12)*'Calculations Etc'!$B$16+D$4*(1-'Calculations Etc'!$B$16)</f>
        <v>2.5001163789340961E-3</v>
      </c>
      <c r="E6" s="22">
        <f>E$4/(1-'Calculations Etc'!$B$12)*'Calculations Etc'!$B$16+E$4*(1-'Calculations Etc'!$B$16)</f>
        <v>2.5001163789340961E-3</v>
      </c>
      <c r="F6" s="22">
        <f>F$4/(1-'Calculations Etc'!$B$12)*'Calculations Etc'!$B$16+F$4*(1-'Calculations Etc'!$B$16)</f>
        <v>2.5001163789340961E-3</v>
      </c>
      <c r="G6" s="22">
        <f>G$4/(1-'Calculations Etc'!$B$12)*'Calculations Etc'!$B$16+G$4*(1-'Calculations Etc'!$B$16)</f>
        <v>2.5001163789340961E-3</v>
      </c>
      <c r="H6" s="22">
        <f>H$4/(1-'Calculations Etc'!$B$12)*'Calculations Etc'!$B$16+H$4*(1-'Calculations Etc'!$B$16)</f>
        <v>2.5001163789340961E-3</v>
      </c>
      <c r="I6" s="22">
        <f>I$4/(1-'Calculations Etc'!$B$12)*'Calculations Etc'!$B$16+I$4*(1-'Calculations Etc'!$B$16)</f>
        <v>2.5001163789340961E-3</v>
      </c>
      <c r="J6" s="22">
        <f>J$4/(1-'Calculations Etc'!$B$12)*'Calculations Etc'!$B$16+J$4*(1-'Calculations Etc'!$B$16)</f>
        <v>2.5001163789340961E-3</v>
      </c>
      <c r="K6" s="22">
        <f>K$4/(1-'Calculations Etc'!$B$12)*'Calculations Etc'!$B$16+K$4*(1-'Calculations Etc'!$B$16)</f>
        <v>2.5001163789340961E-3</v>
      </c>
      <c r="L6" s="22">
        <f>L$4/(1-'Calculations Etc'!$B$12)*'Calculations Etc'!$B$16+L$4*(1-'Calculations Etc'!$B$16)</f>
        <v>2.5001163789340961E-3</v>
      </c>
      <c r="M6" s="22">
        <f>M$4/(1-'Calculations Etc'!$B$12)*'Calculations Etc'!$B$16+M$4*(1-'Calculations Etc'!$B$16)</f>
        <v>2.5001163789340961E-3</v>
      </c>
      <c r="N6" s="22">
        <f>N$4/(1-'Calculations Etc'!$B$12)*'Calculations Etc'!$B$16+N$4*(1-'Calculations Etc'!$B$16)</f>
        <v>2.5001163789340961E-3</v>
      </c>
      <c r="O6" s="22">
        <f>O$4/(1-'Calculations Etc'!$B$12)*'Calculations Etc'!$B$16+O$4*(1-'Calculations Etc'!$B$16)</f>
        <v>2.5001163789340961E-3</v>
      </c>
      <c r="P6" s="22">
        <f>P$4/(1-'Calculations Etc'!$B$12)*'Calculations Etc'!$B$16+P$4*(1-'Calculations Etc'!$B$16)</f>
        <v>2.5001163789340961E-3</v>
      </c>
      <c r="Q6" s="22">
        <f>Q$4/(1-'Calculations Etc'!$B$12)*'Calculations Etc'!$B$16+Q$4*(1-'Calculations Etc'!$B$16)</f>
        <v>2.5001163789340961E-3</v>
      </c>
      <c r="R6" s="22">
        <f>R$4/(1-'Calculations Etc'!$B$12)*'Calculations Etc'!$B$16+R$4*(1-'Calculations Etc'!$B$16)</f>
        <v>2.5001163789340961E-3</v>
      </c>
      <c r="S6" s="22">
        <f>S$4/(1-'Calculations Etc'!$B$12)*'Calculations Etc'!$B$16+S$4*(1-'Calculations Etc'!$B$16)</f>
        <v>2.5001163789340961E-3</v>
      </c>
      <c r="T6" s="22">
        <f>T$4/(1-'Calculations Etc'!$B$12)*'Calculations Etc'!$B$16+T$4*(1-'Calculations Etc'!$B$16)</f>
        <v>2.5001163789340961E-3</v>
      </c>
      <c r="U6" s="22">
        <f>U$4/(1-'Calculations Etc'!$B$12)*'Calculations Etc'!$B$16+U$4*(1-'Calculations Etc'!$B$16)</f>
        <v>2.5001163789340961E-3</v>
      </c>
      <c r="V6" s="22">
        <f>V$4/(1-'Calculations Etc'!$B$12)*'Calculations Etc'!$B$16+V$4*(1-'Calculations Etc'!$B$16)</f>
        <v>2.5001163789340961E-3</v>
      </c>
      <c r="W6" s="22">
        <f>W$4/(1-'Calculations Etc'!$B$12)*'Calculations Etc'!$B$16+W$4*(1-'Calculations Etc'!$B$16)</f>
        <v>2.5001163789340961E-3</v>
      </c>
      <c r="X6" s="22">
        <f>X$4/(1-'Calculations Etc'!$B$12)*'Calculations Etc'!$B$16+X$4*(1-'Calculations Etc'!$B$16)</f>
        <v>2.5001163789340961E-3</v>
      </c>
      <c r="Y6" s="22">
        <f>Y$4/(1-'Calculations Etc'!$B$12)*'Calculations Etc'!$B$16+Y$4*(1-'Calculations Etc'!$B$16)</f>
        <v>2.5001163789340961E-3</v>
      </c>
      <c r="Z6" s="22">
        <f>Z$4/(1-'Calculations Etc'!$B$12)*'Calculations Etc'!$B$16+Z$4*(1-'Calculations Etc'!$B$16)</f>
        <v>2.5001163789340961E-3</v>
      </c>
      <c r="AA6" s="22">
        <f>AA$4/(1-'Calculations Etc'!$B$12)*'Calculations Etc'!$B$16+AA$4*(1-'Calculations Etc'!$B$16)</f>
        <v>2.5001163789340961E-3</v>
      </c>
      <c r="AB6" s="22">
        <f>AB$4/(1-'Calculations Etc'!$B$12)*'Calculations Etc'!$B$16+AB$4*(1-'Calculations Etc'!$B$16)</f>
        <v>2.5001163789340961E-3</v>
      </c>
      <c r="AC6" s="22">
        <f>AC$4/(1-'Calculations Etc'!$B$12)*'Calculations Etc'!$B$16+AC$4*(1-'Calculations Etc'!$B$16)</f>
        <v>2.5001163789340961E-3</v>
      </c>
      <c r="AD6" s="22">
        <f>AD$4/(1-'Calculations Etc'!$B$12)*'Calculations Etc'!$B$16+AD$4*(1-'Calculations Etc'!$B$16)</f>
        <v>2.5001163789340961E-3</v>
      </c>
      <c r="AE6" s="22">
        <f>AE$4/(1-'Calculations Etc'!$B$12)*'Calculations Etc'!$B$16+AE$4*(1-'Calculations Etc'!$B$16)</f>
        <v>2.5001163789340961E-3</v>
      </c>
      <c r="AF6" s="22">
        <f>AF$4/(1-'Calculations Etc'!$B$12)*'Calculations Etc'!$B$16+AF$4*(1-'Calculations Etc'!$B$16)</f>
        <v>2.5001163789340961E-3</v>
      </c>
      <c r="AG6" s="22">
        <f>AG$4/(1-'Calculations Etc'!$B$12)*'Calculations Etc'!$B$16+AG$4*(1-'Calculations Etc'!$B$16)</f>
        <v>2.5001163789340961E-3</v>
      </c>
      <c r="AH6" s="22">
        <f>AH$4/(1-'Calculations Etc'!$B$12)*'Calculations Etc'!$B$16+AH$4*(1-'Calculations Etc'!$B$16)</f>
        <v>2.5001163789340961E-3</v>
      </c>
      <c r="AI6" s="22">
        <f>AI$4/(1-'Calculations Etc'!$B$12)*'Calculations Etc'!$B$16+AI$4*(1-'Calculations Etc'!$B$16)</f>
        <v>2.5001163789340961E-3</v>
      </c>
      <c r="AJ6" s="22">
        <f>AJ$4/(1-'Calculations Etc'!$B$12)*'Calculations Etc'!$B$16+AJ$4*(1-'Calculations Etc'!$B$16)</f>
        <v>2.5001163789340961E-3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6"/>
    </row>
    <row r="14" spans="1:36">
      <c r="B14"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730</v>
      </c>
      <c r="B10" s="16" t="s">
        <v>731</v>
      </c>
    </row>
    <row r="11" spans="1:39" ht="15" customHeight="1">
      <c r="B11" s="15" t="s">
        <v>732</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733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65</v>
      </c>
    </row>
    <row r="16" spans="1:39" ht="15" customHeight="1">
      <c r="B16" s="6" t="s">
        <v>734</v>
      </c>
    </row>
    <row r="17" spans="1:39" ht="15" customHeight="1">
      <c r="A17" s="7" t="s">
        <v>735</v>
      </c>
      <c r="B17" s="10" t="s">
        <v>736</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737</v>
      </c>
      <c r="B18" s="10" t="s">
        <v>738</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739</v>
      </c>
      <c r="B19" s="10" t="s">
        <v>740</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741</v>
      </c>
      <c r="B20" s="10" t="s">
        <v>742</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743</v>
      </c>
      <c r="B21" s="10" t="s">
        <v>744</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745</v>
      </c>
      <c r="B22" s="10" t="s">
        <v>746</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747</v>
      </c>
      <c r="B23" s="10" t="s">
        <v>748</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749</v>
      </c>
      <c r="B24" s="10" t="s">
        <v>750</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751</v>
      </c>
      <c r="B25" s="10" t="s">
        <v>752</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753</v>
      </c>
      <c r="B26" s="10" t="s">
        <v>754</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755</v>
      </c>
      <c r="B27" s="10" t="s">
        <v>756</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757</v>
      </c>
      <c r="B28" s="10" t="s">
        <v>758</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759</v>
      </c>
    </row>
    <row r="31" spans="1:39" ht="15" customHeight="1">
      <c r="A31" s="7" t="s">
        <v>760</v>
      </c>
      <c r="B31" s="10" t="s">
        <v>761</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762</v>
      </c>
      <c r="B32" s="10" t="s">
        <v>763</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764</v>
      </c>
      <c r="B33" s="10" t="s">
        <v>765</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766</v>
      </c>
      <c r="B34" s="10" t="s">
        <v>767</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768</v>
      </c>
      <c r="B35" s="10" t="s">
        <v>769</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770</v>
      </c>
      <c r="B36" s="10" t="s">
        <v>771</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772</v>
      </c>
      <c r="B37" s="10" t="s">
        <v>773</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774</v>
      </c>
      <c r="B38" s="10" t="s">
        <v>775</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776</v>
      </c>
      <c r="B39" s="10" t="s">
        <v>777</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778</v>
      </c>
      <c r="B40" s="10" t="s">
        <v>779</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780</v>
      </c>
      <c r="B41" s="10" t="s">
        <v>781</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782</v>
      </c>
      <c r="B42" s="10" t="s">
        <v>773</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783</v>
      </c>
      <c r="B43" s="10" t="s">
        <v>784</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785</v>
      </c>
      <c r="B44" s="10" t="s">
        <v>786</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787</v>
      </c>
      <c r="B45" s="10" t="s">
        <v>788</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789</v>
      </c>
      <c r="B46" s="10" t="s">
        <v>790</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791</v>
      </c>
      <c r="B47" s="10" t="s">
        <v>792</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793</v>
      </c>
      <c r="B48" s="10" t="s">
        <v>794</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795</v>
      </c>
      <c r="B50" s="6" t="s">
        <v>796</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797</v>
      </c>
      <c r="B51" s="10" t="s">
        <v>798</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799</v>
      </c>
      <c r="B52" s="10" t="s">
        <v>800</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801</v>
      </c>
      <c r="B53" s="10" t="s">
        <v>802</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803</v>
      </c>
      <c r="B55" s="6" t="s">
        <v>804</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805</v>
      </c>
    </row>
    <row r="58" spans="1:39" ht="15" customHeight="1">
      <c r="A58" s="7" t="s">
        <v>806</v>
      </c>
      <c r="B58" s="10" t="s">
        <v>807</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808</v>
      </c>
      <c r="B59" s="10" t="s">
        <v>809</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810</v>
      </c>
      <c r="B60" s="10" t="s">
        <v>811</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812</v>
      </c>
      <c r="B61" s="10" t="s">
        <v>813</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814</v>
      </c>
      <c r="B62" s="10" t="s">
        <v>800</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815</v>
      </c>
      <c r="B63" s="10" t="s">
        <v>816</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817</v>
      </c>
      <c r="B64" s="10" t="s">
        <v>818</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819</v>
      </c>
      <c r="B65" s="10" t="s">
        <v>792</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820</v>
      </c>
      <c r="B66" s="10" t="s">
        <v>821</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822</v>
      </c>
      <c r="B67" s="10" t="s">
        <v>823</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212</v>
      </c>
    </row>
    <row r="68" spans="1:39" ht="15" customHeight="1">
      <c r="A68" s="7" t="s">
        <v>824</v>
      </c>
      <c r="B68" s="10" t="s">
        <v>825</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826</v>
      </c>
      <c r="B69" s="10" t="s">
        <v>827</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828</v>
      </c>
      <c r="B70" s="10" t="s">
        <v>829</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830</v>
      </c>
      <c r="B71" s="10" t="s">
        <v>831</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832</v>
      </c>
      <c r="B73" s="6" t="s">
        <v>833</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8" t="s">
        <v>834</v>
      </c>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ht="15" customHeight="1">
      <c r="B76" s="3" t="s">
        <v>835</v>
      </c>
    </row>
    <row r="77" spans="1:39" ht="15" customHeight="1">
      <c r="B77" s="3" t="s">
        <v>836</v>
      </c>
    </row>
    <row r="78" spans="1:39" ht="15" customHeight="1">
      <c r="B78" s="3" t="s">
        <v>837</v>
      </c>
    </row>
    <row r="79" spans="1:39" ht="15" customHeight="1">
      <c r="B79" s="3" t="s">
        <v>838</v>
      </c>
    </row>
    <row r="80" spans="1:39" ht="15" customHeight="1">
      <c r="B80" s="3" t="s">
        <v>839</v>
      </c>
    </row>
    <row r="81" spans="2:2" ht="15" customHeight="1">
      <c r="B81" s="3" t="s">
        <v>840</v>
      </c>
    </row>
    <row r="82" spans="2:2" ht="15" customHeight="1">
      <c r="B82" s="3" t="s">
        <v>13</v>
      </c>
    </row>
    <row r="83" spans="2:2" ht="15" customHeight="1">
      <c r="B83" s="3" t="s">
        <v>841</v>
      </c>
    </row>
    <row r="84" spans="2:2" ht="15" customHeight="1">
      <c r="B84" s="2" t="s">
        <v>842</v>
      </c>
    </row>
    <row r="85" spans="2:2" ht="15" customHeight="1">
      <c r="B85" s="3" t="s">
        <v>843</v>
      </c>
    </row>
    <row r="86" spans="2:2" ht="15" customHeight="1">
      <c r="B86" s="3" t="s">
        <v>844</v>
      </c>
    </row>
    <row r="87" spans="2:2" ht="15" customHeight="1">
      <c r="B87" s="3" t="s">
        <v>845</v>
      </c>
    </row>
    <row r="88" spans="2:2" ht="15" customHeight="1">
      <c r="B88" s="3" t="s">
        <v>846</v>
      </c>
    </row>
    <row r="89" spans="2:2" ht="15" customHeight="1">
      <c r="B89" s="3" t="s">
        <v>847</v>
      </c>
    </row>
    <row r="90" spans="2:2" ht="15" customHeight="1">
      <c r="B90" s="3" t="s">
        <v>848</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8" t="s">
        <v>154</v>
      </c>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8" t="s">
        <v>402</v>
      </c>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row>
    <row r="199" spans="1:39" ht="15" customHeight="1">
      <c r="B199" s="3" t="s">
        <v>401</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1149</v>
      </c>
      <c r="B10" s="16" t="s">
        <v>1148</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1147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1146</v>
      </c>
    </row>
    <row r="17" spans="1:39" ht="15" customHeight="1">
      <c r="B17" s="6" t="s">
        <v>1145</v>
      </c>
    </row>
    <row r="18" spans="1:39" ht="15" customHeight="1">
      <c r="B18" s="6" t="s">
        <v>967</v>
      </c>
    </row>
    <row r="19" spans="1:39" ht="15" customHeight="1">
      <c r="A19" s="7" t="s">
        <v>1144</v>
      </c>
      <c r="B19" s="10" t="s">
        <v>941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1143</v>
      </c>
      <c r="B20" s="10" t="s">
        <v>939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1142</v>
      </c>
      <c r="B21" s="10" t="s">
        <v>818</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1141</v>
      </c>
      <c r="B22" s="10" t="s">
        <v>936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212</v>
      </c>
    </row>
    <row r="23" spans="1:39" ht="15" customHeight="1">
      <c r="A23" s="7" t="s">
        <v>1140</v>
      </c>
      <c r="B23" s="10" t="s">
        <v>934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1139</v>
      </c>
      <c r="B24" s="10" t="s">
        <v>932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1138</v>
      </c>
      <c r="B25" s="10" t="s">
        <v>930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212</v>
      </c>
    </row>
    <row r="26" spans="1:39" ht="15" customHeight="1">
      <c r="A26" s="7" t="s">
        <v>1137</v>
      </c>
      <c r="B26" s="10" t="s">
        <v>928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212</v>
      </c>
    </row>
    <row r="27" spans="1:39" ht="15" customHeight="1">
      <c r="A27" s="7" t="s">
        <v>1136</v>
      </c>
      <c r="B27" s="10" t="s">
        <v>926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212</v>
      </c>
    </row>
    <row r="28" spans="1:39" ht="15" customHeight="1">
      <c r="A28" s="7" t="s">
        <v>1135</v>
      </c>
      <c r="B28" s="10" t="s">
        <v>956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955</v>
      </c>
    </row>
    <row r="30" spans="1:39" ht="15" customHeight="1">
      <c r="A30" s="7" t="s">
        <v>1134</v>
      </c>
      <c r="B30" s="10" t="s">
        <v>941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1133</v>
      </c>
      <c r="B31" s="10" t="s">
        <v>939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1132</v>
      </c>
      <c r="B32" s="10" t="s">
        <v>818</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1131</v>
      </c>
      <c r="B33" s="10" t="s">
        <v>936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1130</v>
      </c>
      <c r="B34" s="10" t="s">
        <v>934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1129</v>
      </c>
      <c r="B35" s="10" t="s">
        <v>932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212</v>
      </c>
    </row>
    <row r="36" spans="1:39" ht="15" customHeight="1">
      <c r="A36" s="7" t="s">
        <v>1128</v>
      </c>
      <c r="B36" s="10" t="s">
        <v>930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212</v>
      </c>
    </row>
    <row r="37" spans="1:39" ht="15" customHeight="1">
      <c r="A37" s="7" t="s">
        <v>1127</v>
      </c>
      <c r="B37" s="10" t="s">
        <v>928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212</v>
      </c>
    </row>
    <row r="38" spans="1:39" ht="15" customHeight="1">
      <c r="A38" s="7" t="s">
        <v>1126</v>
      </c>
      <c r="B38" s="10" t="s">
        <v>926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212</v>
      </c>
    </row>
    <row r="39" spans="1:39" ht="15" customHeight="1">
      <c r="A39" s="7" t="s">
        <v>1125</v>
      </c>
      <c r="B39" s="10" t="s">
        <v>944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943</v>
      </c>
    </row>
    <row r="41" spans="1:39" ht="15" customHeight="1">
      <c r="A41" s="7" t="s">
        <v>1124</v>
      </c>
      <c r="B41" s="10" t="s">
        <v>941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1123</v>
      </c>
      <c r="B42" s="10" t="s">
        <v>939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1122</v>
      </c>
      <c r="B43" s="10" t="s">
        <v>818</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1121</v>
      </c>
      <c r="B44" s="10" t="s">
        <v>936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1120</v>
      </c>
      <c r="B45" s="10" t="s">
        <v>934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212</v>
      </c>
    </row>
    <row r="46" spans="1:39" ht="15" customHeight="1">
      <c r="A46" s="7" t="s">
        <v>1119</v>
      </c>
      <c r="B46" s="10" t="s">
        <v>932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212</v>
      </c>
    </row>
    <row r="47" spans="1:39" ht="15" customHeight="1">
      <c r="A47" s="7" t="s">
        <v>1118</v>
      </c>
      <c r="B47" s="10" t="s">
        <v>930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212</v>
      </c>
    </row>
    <row r="48" spans="1:39" ht="15" customHeight="1">
      <c r="A48" s="7" t="s">
        <v>1117</v>
      </c>
      <c r="B48" s="10" t="s">
        <v>928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212</v>
      </c>
    </row>
    <row r="49" spans="1:39" ht="15" customHeight="1">
      <c r="A49" s="7" t="s">
        <v>1116</v>
      </c>
      <c r="B49" s="10" t="s">
        <v>926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212</v>
      </c>
    </row>
    <row r="50" spans="1:39" ht="15" customHeight="1">
      <c r="A50" s="7" t="s">
        <v>1115</v>
      </c>
      <c r="B50" s="10" t="s">
        <v>924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1114</v>
      </c>
      <c r="B51" s="6" t="s">
        <v>1113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1112</v>
      </c>
    </row>
    <row r="54" spans="1:39" ht="15" customHeight="1">
      <c r="B54" s="6" t="s">
        <v>967</v>
      </c>
    </row>
    <row r="55" spans="1:39" ht="15" customHeight="1">
      <c r="A55" s="7" t="s">
        <v>1111</v>
      </c>
      <c r="B55" s="10" t="s">
        <v>941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1110</v>
      </c>
      <c r="B56" s="10" t="s">
        <v>939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1109</v>
      </c>
      <c r="B57" s="10" t="s">
        <v>818</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1108</v>
      </c>
      <c r="B58" s="10" t="s">
        <v>936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212</v>
      </c>
    </row>
    <row r="59" spans="1:39" ht="15" customHeight="1">
      <c r="A59" s="7" t="s">
        <v>1107</v>
      </c>
      <c r="B59" s="10" t="s">
        <v>934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1106</v>
      </c>
      <c r="B60" s="10" t="s">
        <v>932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1105</v>
      </c>
      <c r="B61" s="10" t="s">
        <v>930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212</v>
      </c>
    </row>
    <row r="62" spans="1:39" ht="15" customHeight="1">
      <c r="A62" s="7" t="s">
        <v>1104</v>
      </c>
      <c r="B62" s="10" t="s">
        <v>928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212</v>
      </c>
    </row>
    <row r="63" spans="1:39" ht="15" customHeight="1">
      <c r="A63" s="7" t="s">
        <v>1103</v>
      </c>
      <c r="B63" s="10" t="s">
        <v>926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212</v>
      </c>
    </row>
    <row r="64" spans="1:39" ht="15" customHeight="1">
      <c r="A64" s="7" t="s">
        <v>1102</v>
      </c>
      <c r="B64" s="10" t="s">
        <v>956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955</v>
      </c>
    </row>
    <row r="66" spans="1:39" ht="15" customHeight="1">
      <c r="A66" s="7" t="s">
        <v>1101</v>
      </c>
      <c r="B66" s="10" t="s">
        <v>941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1100</v>
      </c>
      <c r="B67" s="10" t="s">
        <v>939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1099</v>
      </c>
      <c r="B68" s="10" t="s">
        <v>818</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1098</v>
      </c>
      <c r="B69" s="10" t="s">
        <v>936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1097</v>
      </c>
      <c r="B70" s="10" t="s">
        <v>934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1096</v>
      </c>
      <c r="B71" s="10" t="s">
        <v>932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212</v>
      </c>
    </row>
    <row r="72" spans="1:39" ht="15" customHeight="1">
      <c r="A72" s="7" t="s">
        <v>1095</v>
      </c>
      <c r="B72" s="10" t="s">
        <v>930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212</v>
      </c>
    </row>
    <row r="73" spans="1:39" ht="15" customHeight="1">
      <c r="A73" s="7" t="s">
        <v>1094</v>
      </c>
      <c r="B73" s="10" t="s">
        <v>928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212</v>
      </c>
    </row>
    <row r="74" spans="1:39" ht="15" customHeight="1">
      <c r="A74" s="7" t="s">
        <v>1093</v>
      </c>
      <c r="B74" s="10" t="s">
        <v>926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212</v>
      </c>
    </row>
    <row r="75" spans="1:39" ht="15" customHeight="1">
      <c r="A75" s="7" t="s">
        <v>1092</v>
      </c>
      <c r="B75" s="10" t="s">
        <v>944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943</v>
      </c>
    </row>
    <row r="77" spans="1:39" ht="15" customHeight="1">
      <c r="A77" s="7" t="s">
        <v>1091</v>
      </c>
      <c r="B77" s="10" t="s">
        <v>941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1090</v>
      </c>
      <c r="B78" s="10" t="s">
        <v>939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1089</v>
      </c>
      <c r="B79" s="10" t="s">
        <v>818</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1088</v>
      </c>
      <c r="B80" s="10" t="s">
        <v>936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1087</v>
      </c>
      <c r="B81" s="10" t="s">
        <v>934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212</v>
      </c>
    </row>
    <row r="82" spans="1:39" ht="15" customHeight="1">
      <c r="A82" s="7" t="s">
        <v>1086</v>
      </c>
      <c r="B82" s="10" t="s">
        <v>932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212</v>
      </c>
    </row>
    <row r="83" spans="1:39" ht="15" customHeight="1">
      <c r="A83" s="7" t="s">
        <v>1085</v>
      </c>
      <c r="B83" s="10" t="s">
        <v>930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212</v>
      </c>
    </row>
    <row r="84" spans="1:39" ht="15" customHeight="1">
      <c r="A84" s="7" t="s">
        <v>1084</v>
      </c>
      <c r="B84" s="10" t="s">
        <v>928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212</v>
      </c>
    </row>
    <row r="85" spans="1:39" ht="15" customHeight="1">
      <c r="A85" s="7" t="s">
        <v>1083</v>
      </c>
      <c r="B85" s="10" t="s">
        <v>926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212</v>
      </c>
    </row>
    <row r="86" spans="1:39" ht="15" customHeight="1">
      <c r="A86" s="7" t="s">
        <v>1082</v>
      </c>
      <c r="B86" s="10" t="s">
        <v>924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1081</v>
      </c>
    </row>
    <row r="88" spans="1:39" ht="15" customHeight="1">
      <c r="A88" s="7" t="s">
        <v>1080</v>
      </c>
      <c r="B88" s="10" t="s">
        <v>941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1079</v>
      </c>
      <c r="B89" s="10" t="s">
        <v>939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1078</v>
      </c>
      <c r="B90" s="10" t="s">
        <v>818</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1077</v>
      </c>
      <c r="B91" s="10" t="s">
        <v>936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1076</v>
      </c>
      <c r="B92" s="10" t="s">
        <v>934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1075</v>
      </c>
      <c r="B93" s="10" t="s">
        <v>932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1074</v>
      </c>
      <c r="B94" s="10" t="s">
        <v>930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212</v>
      </c>
    </row>
    <row r="95" spans="1:39" ht="15" customHeight="1">
      <c r="A95" s="7" t="s">
        <v>1073</v>
      </c>
      <c r="B95" s="10" t="s">
        <v>928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212</v>
      </c>
    </row>
    <row r="96" spans="1:39" ht="15" customHeight="1">
      <c r="A96" s="7" t="s">
        <v>1072</v>
      </c>
      <c r="B96" s="10" t="s">
        <v>926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212</v>
      </c>
    </row>
    <row r="97" spans="1:39" ht="15" customHeight="1">
      <c r="A97" s="7" t="s">
        <v>1071</v>
      </c>
      <c r="B97" s="6" t="s">
        <v>1070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1004</v>
      </c>
    </row>
    <row r="100" spans="1:39" ht="15" customHeight="1">
      <c r="B100" s="6" t="s">
        <v>967</v>
      </c>
    </row>
    <row r="101" spans="1:39" ht="15" customHeight="1">
      <c r="A101" s="7" t="s">
        <v>1069</v>
      </c>
      <c r="B101" s="10" t="s">
        <v>941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1068</v>
      </c>
      <c r="B102" s="10" t="s">
        <v>939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1067</v>
      </c>
      <c r="B103" s="10" t="s">
        <v>818</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1066</v>
      </c>
      <c r="B104" s="10" t="s">
        <v>936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1065</v>
      </c>
      <c r="B105" s="10" t="s">
        <v>934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1064</v>
      </c>
      <c r="B106" s="10" t="s">
        <v>932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1063</v>
      </c>
      <c r="B107" s="10" t="s">
        <v>930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212</v>
      </c>
    </row>
    <row r="108" spans="1:39" ht="15" customHeight="1">
      <c r="A108" s="7" t="s">
        <v>1062</v>
      </c>
      <c r="B108" s="10" t="s">
        <v>928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212</v>
      </c>
    </row>
    <row r="109" spans="1:39" ht="15" customHeight="1">
      <c r="A109" s="7" t="s">
        <v>1061</v>
      </c>
      <c r="B109" s="10" t="s">
        <v>926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212</v>
      </c>
    </row>
    <row r="110" spans="1:39" ht="15" customHeight="1">
      <c r="A110" s="7" t="s">
        <v>1060</v>
      </c>
      <c r="B110" s="10" t="s">
        <v>993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955</v>
      </c>
    </row>
    <row r="112" spans="1:39" ht="15" customHeight="1">
      <c r="A112" s="7" t="s">
        <v>1059</v>
      </c>
      <c r="B112" s="10" t="s">
        <v>941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1058</v>
      </c>
      <c r="B113" s="10" t="s">
        <v>939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1057</v>
      </c>
      <c r="B114" s="10" t="s">
        <v>818</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1056</v>
      </c>
      <c r="B115" s="10" t="s">
        <v>936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1055</v>
      </c>
      <c r="B116" s="10" t="s">
        <v>934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1054</v>
      </c>
      <c r="B117" s="10" t="s">
        <v>932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212</v>
      </c>
    </row>
    <row r="118" spans="1:39" ht="15" customHeight="1">
      <c r="A118" s="7" t="s">
        <v>1053</v>
      </c>
      <c r="B118" s="10" t="s">
        <v>930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212</v>
      </c>
    </row>
    <row r="119" spans="1:39" ht="15" customHeight="1">
      <c r="A119" s="7" t="s">
        <v>1052</v>
      </c>
      <c r="B119" s="10" t="s">
        <v>928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212</v>
      </c>
    </row>
    <row r="120" spans="1:39" ht="15" customHeight="1">
      <c r="A120" s="7" t="s">
        <v>1051</v>
      </c>
      <c r="B120" s="10" t="s">
        <v>926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212</v>
      </c>
    </row>
    <row r="121" spans="1:39" ht="15" customHeight="1">
      <c r="A121" s="7" t="s">
        <v>1050</v>
      </c>
      <c r="B121" s="10" t="s">
        <v>982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943</v>
      </c>
    </row>
    <row r="123" spans="1:39" ht="15" customHeight="1">
      <c r="A123" s="7" t="s">
        <v>1049</v>
      </c>
      <c r="B123" s="10" t="s">
        <v>941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1048</v>
      </c>
      <c r="B124" s="10" t="s">
        <v>939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1047</v>
      </c>
      <c r="B125" s="10" t="s">
        <v>818</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1046</v>
      </c>
      <c r="B126" s="10" t="s">
        <v>936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1045</v>
      </c>
      <c r="B127" s="10" t="s">
        <v>934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212</v>
      </c>
    </row>
    <row r="128" spans="1:39" ht="15" customHeight="1">
      <c r="A128" s="7" t="s">
        <v>1044</v>
      </c>
      <c r="B128" s="10" t="s">
        <v>932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212</v>
      </c>
    </row>
    <row r="129" spans="1:39" ht="15" customHeight="1">
      <c r="A129" s="7" t="s">
        <v>1043</v>
      </c>
      <c r="B129" s="10" t="s">
        <v>930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212</v>
      </c>
    </row>
    <row r="130" spans="1:39" ht="15" customHeight="1">
      <c r="A130" s="7" t="s">
        <v>1042</v>
      </c>
      <c r="B130" s="10" t="s">
        <v>928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212</v>
      </c>
    </row>
    <row r="131" spans="1:39" ht="15" customHeight="1">
      <c r="A131" s="7" t="s">
        <v>1041</v>
      </c>
      <c r="B131" s="10" t="s">
        <v>926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212</v>
      </c>
    </row>
    <row r="132" spans="1:39" ht="15" customHeight="1">
      <c r="A132" s="7" t="s">
        <v>1040</v>
      </c>
      <c r="B132" s="10" t="s">
        <v>971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1039</v>
      </c>
      <c r="B133" s="6" t="s">
        <v>969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1038</v>
      </c>
    </row>
    <row r="136" spans="1:39" ht="15" customHeight="1">
      <c r="B136" s="6" t="s">
        <v>967</v>
      </c>
    </row>
    <row r="137" spans="1:39" ht="15" customHeight="1">
      <c r="A137" s="7" t="s">
        <v>1037</v>
      </c>
      <c r="B137" s="10" t="s">
        <v>941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1036</v>
      </c>
      <c r="B138" s="10" t="s">
        <v>939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1035</v>
      </c>
      <c r="B139" s="10" t="s">
        <v>818</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1034</v>
      </c>
      <c r="B140" s="10" t="s">
        <v>936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212</v>
      </c>
    </row>
    <row r="141" spans="1:39" ht="15" customHeight="1">
      <c r="A141" s="7" t="s">
        <v>1033</v>
      </c>
      <c r="B141" s="10" t="s">
        <v>934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1032</v>
      </c>
      <c r="B142" s="10" t="s">
        <v>932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1031</v>
      </c>
      <c r="B143" s="10" t="s">
        <v>930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212</v>
      </c>
    </row>
    <row r="144" spans="1:39" ht="15" customHeight="1">
      <c r="A144" s="7" t="s">
        <v>1030</v>
      </c>
      <c r="B144" s="10" t="s">
        <v>928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212</v>
      </c>
    </row>
    <row r="145" spans="1:39" ht="15" customHeight="1">
      <c r="A145" s="7" t="s">
        <v>1029</v>
      </c>
      <c r="B145" s="10" t="s">
        <v>926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212</v>
      </c>
    </row>
    <row r="146" spans="1:39" ht="15" customHeight="1">
      <c r="A146" s="7" t="s">
        <v>1028</v>
      </c>
      <c r="B146" s="10" t="s">
        <v>956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955</v>
      </c>
    </row>
    <row r="148" spans="1:39" ht="15" customHeight="1">
      <c r="A148" s="7" t="s">
        <v>1027</v>
      </c>
      <c r="B148" s="10" t="s">
        <v>941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1026</v>
      </c>
      <c r="B149" s="10" t="s">
        <v>939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1025</v>
      </c>
      <c r="B150" s="10" t="s">
        <v>818</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1024</v>
      </c>
      <c r="B151" s="10" t="s">
        <v>936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1023</v>
      </c>
      <c r="B152" s="10" t="s">
        <v>934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1022</v>
      </c>
      <c r="B153" s="10" t="s">
        <v>932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212</v>
      </c>
    </row>
    <row r="154" spans="1:39" ht="15" customHeight="1">
      <c r="A154" s="7" t="s">
        <v>1021</v>
      </c>
      <c r="B154" s="10" t="s">
        <v>930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212</v>
      </c>
    </row>
    <row r="155" spans="1:39" ht="15" customHeight="1">
      <c r="A155" s="7" t="s">
        <v>1020</v>
      </c>
      <c r="B155" s="10" t="s">
        <v>928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212</v>
      </c>
    </row>
    <row r="156" spans="1:39" ht="15" customHeight="1">
      <c r="A156" s="7" t="s">
        <v>1019</v>
      </c>
      <c r="B156" s="10" t="s">
        <v>926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212</v>
      </c>
    </row>
    <row r="157" spans="1:39" ht="15" customHeight="1">
      <c r="A157" s="7" t="s">
        <v>1018</v>
      </c>
      <c r="B157" s="10" t="s">
        <v>944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943</v>
      </c>
    </row>
    <row r="159" spans="1:39" ht="15" customHeight="1">
      <c r="A159" s="7" t="s">
        <v>1017</v>
      </c>
      <c r="B159" s="10" t="s">
        <v>941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1016</v>
      </c>
      <c r="B160" s="10" t="s">
        <v>939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1015</v>
      </c>
      <c r="B161" s="10" t="s">
        <v>818</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1014</v>
      </c>
      <c r="B162" s="10" t="s">
        <v>936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1013</v>
      </c>
      <c r="B163" s="10" t="s">
        <v>934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212</v>
      </c>
    </row>
    <row r="164" spans="1:39" ht="15" customHeight="1">
      <c r="A164" s="7" t="s">
        <v>1012</v>
      </c>
      <c r="B164" s="10" t="s">
        <v>932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212</v>
      </c>
    </row>
    <row r="165" spans="1:39" ht="15" customHeight="1">
      <c r="A165" s="7" t="s">
        <v>1011</v>
      </c>
      <c r="B165" s="10" t="s">
        <v>930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212</v>
      </c>
    </row>
    <row r="166" spans="1:39" ht="15" customHeight="1">
      <c r="A166" s="7" t="s">
        <v>1010</v>
      </c>
      <c r="B166" s="10" t="s">
        <v>928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212</v>
      </c>
    </row>
    <row r="167" spans="1:39" ht="15" customHeight="1">
      <c r="A167" s="7" t="s">
        <v>1009</v>
      </c>
      <c r="B167" s="10" t="s">
        <v>926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212</v>
      </c>
    </row>
    <row r="168" spans="1:39" ht="15" customHeight="1">
      <c r="A168" s="7" t="s">
        <v>1008</v>
      </c>
      <c r="B168" s="10" t="s">
        <v>924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1007</v>
      </c>
      <c r="B169" s="6" t="s">
        <v>1006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1005</v>
      </c>
    </row>
    <row r="173" spans="1:39" ht="15" customHeight="1">
      <c r="B173" s="6" t="s">
        <v>1004</v>
      </c>
    </row>
    <row r="174" spans="1:39" ht="15" customHeight="1">
      <c r="B174" s="6" t="s">
        <v>967</v>
      </c>
    </row>
    <row r="175" spans="1:39" ht="15" customHeight="1">
      <c r="A175" s="7" t="s">
        <v>1003</v>
      </c>
      <c r="B175" s="10" t="s">
        <v>941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1002</v>
      </c>
      <c r="B176" s="10" t="s">
        <v>939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1001</v>
      </c>
      <c r="B177" s="10" t="s">
        <v>818</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1000</v>
      </c>
      <c r="B178" s="10" t="s">
        <v>936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999</v>
      </c>
      <c r="B179" s="10" t="s">
        <v>934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998</v>
      </c>
      <c r="B180" s="10" t="s">
        <v>932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997</v>
      </c>
      <c r="B181" s="10" t="s">
        <v>930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212</v>
      </c>
    </row>
    <row r="182" spans="1:39" ht="15" customHeight="1">
      <c r="A182" s="7" t="s">
        <v>996</v>
      </c>
      <c r="B182" s="10" t="s">
        <v>928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212</v>
      </c>
    </row>
    <row r="183" spans="1:39" ht="15" customHeight="1">
      <c r="A183" s="7" t="s">
        <v>995</v>
      </c>
      <c r="B183" s="10" t="s">
        <v>926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212</v>
      </c>
    </row>
    <row r="184" spans="1:39" ht="15" customHeight="1">
      <c r="A184" s="7" t="s">
        <v>994</v>
      </c>
      <c r="B184" s="10" t="s">
        <v>993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955</v>
      </c>
    </row>
    <row r="186" spans="1:39" ht="15" customHeight="1">
      <c r="A186" s="7" t="s">
        <v>992</v>
      </c>
      <c r="B186" s="10" t="s">
        <v>941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991</v>
      </c>
      <c r="B187" s="10" t="s">
        <v>939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990</v>
      </c>
      <c r="B188" s="10" t="s">
        <v>818</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989</v>
      </c>
      <c r="B189" s="10" t="s">
        <v>936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988</v>
      </c>
      <c r="B190" s="10" t="s">
        <v>934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987</v>
      </c>
      <c r="B191" s="10" t="s">
        <v>932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212</v>
      </c>
    </row>
    <row r="192" spans="1:39" ht="15" customHeight="1">
      <c r="A192" s="7" t="s">
        <v>986</v>
      </c>
      <c r="B192" s="10" t="s">
        <v>930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212</v>
      </c>
    </row>
    <row r="193" spans="1:39" ht="15" customHeight="1">
      <c r="A193" s="7" t="s">
        <v>985</v>
      </c>
      <c r="B193" s="10" t="s">
        <v>928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212</v>
      </c>
    </row>
    <row r="194" spans="1:39" ht="15" customHeight="1">
      <c r="A194" s="7" t="s">
        <v>984</v>
      </c>
      <c r="B194" s="10" t="s">
        <v>926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212</v>
      </c>
    </row>
    <row r="195" spans="1:39" ht="15" customHeight="1">
      <c r="A195" s="7" t="s">
        <v>983</v>
      </c>
      <c r="B195" s="10" t="s">
        <v>982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943</v>
      </c>
    </row>
    <row r="197" spans="1:39" ht="15" customHeight="1">
      <c r="A197" s="7" t="s">
        <v>981</v>
      </c>
      <c r="B197" s="10" t="s">
        <v>941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980</v>
      </c>
      <c r="B198" s="10" t="s">
        <v>939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979</v>
      </c>
      <c r="B199" s="10" t="s">
        <v>818</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978</v>
      </c>
      <c r="B200" s="10" t="s">
        <v>936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977</v>
      </c>
      <c r="B201" s="10" t="s">
        <v>934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212</v>
      </c>
    </row>
    <row r="202" spans="1:39" ht="15" customHeight="1">
      <c r="A202" s="7" t="s">
        <v>976</v>
      </c>
      <c r="B202" s="10" t="s">
        <v>932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212</v>
      </c>
    </row>
    <row r="203" spans="1:39" ht="15" customHeight="1">
      <c r="A203" s="7" t="s">
        <v>975</v>
      </c>
      <c r="B203" s="10" t="s">
        <v>930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212</v>
      </c>
    </row>
    <row r="204" spans="1:39" ht="15" customHeight="1">
      <c r="A204" s="7" t="s">
        <v>974</v>
      </c>
      <c r="B204" s="10" t="s">
        <v>928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212</v>
      </c>
    </row>
    <row r="205" spans="1:39" ht="15" customHeight="1">
      <c r="A205" s="7" t="s">
        <v>973</v>
      </c>
      <c r="B205" s="10" t="s">
        <v>926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212</v>
      </c>
    </row>
    <row r="206" spans="1:39" ht="15" customHeight="1">
      <c r="A206" s="7" t="s">
        <v>972</v>
      </c>
      <c r="B206" s="10" t="s">
        <v>971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970</v>
      </c>
      <c r="B207" s="6" t="s">
        <v>969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968</v>
      </c>
    </row>
    <row r="210" spans="1:39" ht="15" customHeight="1">
      <c r="B210" s="6" t="s">
        <v>967</v>
      </c>
    </row>
    <row r="211" spans="1:39" ht="15" customHeight="1">
      <c r="A211" s="7" t="s">
        <v>966</v>
      </c>
      <c r="B211" s="10" t="s">
        <v>941</v>
      </c>
      <c r="C211" s="58">
        <v>103.358757</v>
      </c>
      <c r="D211" s="58">
        <v>111.97107699999999</v>
      </c>
      <c r="E211" s="58">
        <v>119.15055099999999</v>
      </c>
      <c r="F211" s="58">
        <v>118.140503</v>
      </c>
      <c r="G211" s="58">
        <v>112.686829</v>
      </c>
      <c r="H211" s="58">
        <v>110.27093499999999</v>
      </c>
      <c r="I211" s="58">
        <v>110.631821</v>
      </c>
      <c r="J211" s="58">
        <v>108.461929</v>
      </c>
      <c r="K211" s="58">
        <v>105.291573</v>
      </c>
      <c r="L211" s="58">
        <v>106.02504</v>
      </c>
      <c r="M211" s="58">
        <v>105.19470200000001</v>
      </c>
      <c r="N211" s="58">
        <v>102.40456399999999</v>
      </c>
      <c r="O211" s="58">
        <v>102.374832</v>
      </c>
      <c r="P211" s="58">
        <v>104.110123</v>
      </c>
      <c r="Q211" s="58">
        <v>104.23477200000001</v>
      </c>
      <c r="R211" s="58">
        <v>103.402649</v>
      </c>
      <c r="S211" s="58">
        <v>103.47653200000001</v>
      </c>
      <c r="T211" s="58">
        <v>103.70134</v>
      </c>
      <c r="U211" s="58">
        <v>103.930847</v>
      </c>
      <c r="V211" s="58">
        <v>105.422768</v>
      </c>
      <c r="W211" s="58">
        <v>105.857658</v>
      </c>
      <c r="X211" s="58">
        <v>106.236908</v>
      </c>
      <c r="Y211" s="58">
        <v>106.92684199999999</v>
      </c>
      <c r="Z211" s="58">
        <v>108.27984600000001</v>
      </c>
      <c r="AA211" s="58">
        <v>107.499557</v>
      </c>
      <c r="AB211" s="58">
        <v>107.84172100000001</v>
      </c>
      <c r="AC211" s="58">
        <v>109.378975</v>
      </c>
      <c r="AD211" s="58">
        <v>109.818634</v>
      </c>
      <c r="AE211" s="58">
        <v>110.328979</v>
      </c>
      <c r="AF211" s="58">
        <v>111.828186</v>
      </c>
      <c r="AG211" s="58">
        <v>113.561195</v>
      </c>
      <c r="AH211" s="58">
        <v>114.745316</v>
      </c>
      <c r="AI211" s="58">
        <v>114.339241</v>
      </c>
      <c r="AJ211" s="58">
        <v>114.991272</v>
      </c>
      <c r="AK211" s="58">
        <v>116.787994</v>
      </c>
      <c r="AL211" s="58">
        <v>117.34432200000001</v>
      </c>
      <c r="AM211" s="8">
        <v>1.379E-3</v>
      </c>
    </row>
    <row r="212" spans="1:39" ht="15" customHeight="1">
      <c r="A212" s="7" t="s">
        <v>965</v>
      </c>
      <c r="B212" s="10" t="s">
        <v>939</v>
      </c>
      <c r="C212" s="58">
        <v>51.569507999999999</v>
      </c>
      <c r="D212" s="58">
        <v>57.119385000000001</v>
      </c>
      <c r="E212" s="58">
        <v>62.358063000000001</v>
      </c>
      <c r="F212" s="58">
        <v>63.713588999999999</v>
      </c>
      <c r="G212" s="58">
        <v>62.498824999999997</v>
      </c>
      <c r="H212" s="58">
        <v>62.839390000000002</v>
      </c>
      <c r="I212" s="58">
        <v>64.788368000000006</v>
      </c>
      <c r="J212" s="58">
        <v>65.303261000000006</v>
      </c>
      <c r="K212" s="58">
        <v>65.141211999999996</v>
      </c>
      <c r="L212" s="58">
        <v>67.204207999999994</v>
      </c>
      <c r="M212" s="58">
        <v>67.618217000000001</v>
      </c>
      <c r="N212" s="58">
        <v>67.615050999999994</v>
      </c>
      <c r="O212" s="58">
        <v>69.427643000000003</v>
      </c>
      <c r="P212" s="58">
        <v>72.060066000000006</v>
      </c>
      <c r="Q212" s="58">
        <v>73.424048999999997</v>
      </c>
      <c r="R212" s="58">
        <v>74.163703999999996</v>
      </c>
      <c r="S212" s="58">
        <v>75.276527000000002</v>
      </c>
      <c r="T212" s="58">
        <v>76.297340000000005</v>
      </c>
      <c r="U212" s="58">
        <v>76.645865999999998</v>
      </c>
      <c r="V212" s="58">
        <v>78.334205999999995</v>
      </c>
      <c r="W212" s="58">
        <v>78.913284000000004</v>
      </c>
      <c r="X212" s="58">
        <v>79.687325000000001</v>
      </c>
      <c r="Y212" s="58">
        <v>80.436974000000006</v>
      </c>
      <c r="Z212" s="58">
        <v>81.122009000000006</v>
      </c>
      <c r="AA212" s="58">
        <v>79.674599000000001</v>
      </c>
      <c r="AB212" s="58">
        <v>78.954964000000004</v>
      </c>
      <c r="AC212" s="58">
        <v>78.955048000000005</v>
      </c>
      <c r="AD212" s="58">
        <v>78.000220999999996</v>
      </c>
      <c r="AE212" s="58">
        <v>76.955582000000007</v>
      </c>
      <c r="AF212" s="58">
        <v>76.843033000000005</v>
      </c>
      <c r="AG212" s="58">
        <v>76.270683000000005</v>
      </c>
      <c r="AH212" s="58">
        <v>75.289794999999998</v>
      </c>
      <c r="AI212" s="58">
        <v>73.213142000000005</v>
      </c>
      <c r="AJ212" s="58">
        <v>72.601196000000002</v>
      </c>
      <c r="AK212" s="58">
        <v>71.712463</v>
      </c>
      <c r="AL212" s="58">
        <v>69.541984999999997</v>
      </c>
      <c r="AM212" s="8">
        <v>5.8050000000000003E-3</v>
      </c>
    </row>
    <row r="213" spans="1:39" ht="15" customHeight="1">
      <c r="A213" s="7" t="s">
        <v>964</v>
      </c>
      <c r="B213" s="10" t="s">
        <v>818</v>
      </c>
      <c r="C213" s="58">
        <v>0</v>
      </c>
      <c r="D213" s="58">
        <v>0</v>
      </c>
      <c r="E213" s="58">
        <v>0</v>
      </c>
      <c r="F213" s="58">
        <v>0.17020299999999999</v>
      </c>
      <c r="G213" s="58">
        <v>0.168821</v>
      </c>
      <c r="H213" s="58">
        <v>0.17266500000000001</v>
      </c>
      <c r="I213" s="58">
        <v>0.180616</v>
      </c>
      <c r="J213" s="58">
        <v>0.184781</v>
      </c>
      <c r="K213" s="58">
        <v>0.18733</v>
      </c>
      <c r="L213" s="58">
        <v>0.19719600000000001</v>
      </c>
      <c r="M213" s="58">
        <v>0.20346900000000001</v>
      </c>
      <c r="N213" s="58">
        <v>0.20712900000000001</v>
      </c>
      <c r="O213" s="58">
        <v>0.21679300000000001</v>
      </c>
      <c r="P213" s="58">
        <v>0.23036699999999999</v>
      </c>
      <c r="Q213" s="58">
        <v>0.24094499999999999</v>
      </c>
      <c r="R213" s="58">
        <v>0.25041000000000002</v>
      </c>
      <c r="S213" s="58">
        <v>0.26181399999999999</v>
      </c>
      <c r="T213" s="58">
        <v>0.273949</v>
      </c>
      <c r="U213" s="58">
        <v>0.28712300000000002</v>
      </c>
      <c r="V213" s="58">
        <v>0.30388900000000002</v>
      </c>
      <c r="W213" s="58">
        <v>0.31793900000000003</v>
      </c>
      <c r="X213" s="58">
        <v>0.33301900000000001</v>
      </c>
      <c r="Y213" s="58">
        <v>0.34949000000000002</v>
      </c>
      <c r="Z213" s="58">
        <v>0.368091</v>
      </c>
      <c r="AA213" s="58">
        <v>0.37918800000000003</v>
      </c>
      <c r="AB213" s="58">
        <v>0.394679</v>
      </c>
      <c r="AC213" s="58">
        <v>0.41525400000000001</v>
      </c>
      <c r="AD213" s="58">
        <v>0.43240600000000001</v>
      </c>
      <c r="AE213" s="58">
        <v>0.45049899999999998</v>
      </c>
      <c r="AF213" s="58">
        <v>0.47449200000000002</v>
      </c>
      <c r="AG213" s="58">
        <v>0.49949700000000002</v>
      </c>
      <c r="AH213" s="58">
        <v>0.52318699999999996</v>
      </c>
      <c r="AI213" s="58">
        <v>0.541072</v>
      </c>
      <c r="AJ213" s="58">
        <v>0.56715199999999999</v>
      </c>
      <c r="AK213" s="58">
        <v>0.59811999999999999</v>
      </c>
      <c r="AL213" s="58">
        <v>0.62249399999999999</v>
      </c>
      <c r="AM213" s="8" t="s">
        <v>212</v>
      </c>
    </row>
    <row r="214" spans="1:39" ht="15" customHeight="1">
      <c r="A214" s="7" t="s">
        <v>963</v>
      </c>
      <c r="B214" s="10" t="s">
        <v>936</v>
      </c>
      <c r="C214" s="58">
        <v>0</v>
      </c>
      <c r="D214" s="58">
        <v>0</v>
      </c>
      <c r="E214" s="58">
        <v>0</v>
      </c>
      <c r="F214" s="58">
        <v>0.11008800000000001</v>
      </c>
      <c r="G214" s="58">
        <v>0.106014</v>
      </c>
      <c r="H214" s="58">
        <v>0.105325</v>
      </c>
      <c r="I214" s="58">
        <v>0.10825899999999999</v>
      </c>
      <c r="J214" s="58">
        <v>0.111113</v>
      </c>
      <c r="K214" s="58">
        <v>0.113814</v>
      </c>
      <c r="L214" s="58">
        <v>0.122984</v>
      </c>
      <c r="M214" s="58">
        <v>0.131358</v>
      </c>
      <c r="N214" s="58">
        <v>0.13875100000000001</v>
      </c>
      <c r="O214" s="58">
        <v>0.15070500000000001</v>
      </c>
      <c r="P214" s="58">
        <v>0.16652400000000001</v>
      </c>
      <c r="Q214" s="58">
        <v>0.18149299999999999</v>
      </c>
      <c r="R214" s="58">
        <v>0.19697799999999999</v>
      </c>
      <c r="S214" s="58">
        <v>0.21541399999999999</v>
      </c>
      <c r="T214" s="58">
        <v>0.236512</v>
      </c>
      <c r="U214" s="58">
        <v>0.26052500000000001</v>
      </c>
      <c r="V214" s="58">
        <v>0.29031000000000001</v>
      </c>
      <c r="W214" s="58">
        <v>0.320492</v>
      </c>
      <c r="X214" s="58">
        <v>0.35455799999999998</v>
      </c>
      <c r="Y214" s="58">
        <v>0.393762</v>
      </c>
      <c r="Z214" s="58">
        <v>0.43935299999999999</v>
      </c>
      <c r="AA214" s="58">
        <v>0.47980600000000001</v>
      </c>
      <c r="AB214" s="58">
        <v>0.52975899999999998</v>
      </c>
      <c r="AC214" s="58">
        <v>0.59238000000000002</v>
      </c>
      <c r="AD214" s="58">
        <v>0.65586100000000003</v>
      </c>
      <c r="AE214" s="58">
        <v>0.72680299999999998</v>
      </c>
      <c r="AF214" s="58">
        <v>0.81452800000000003</v>
      </c>
      <c r="AG214" s="58">
        <v>0.91269100000000003</v>
      </c>
      <c r="AH214" s="58">
        <v>1.017862</v>
      </c>
      <c r="AI214" s="58">
        <v>1.1211260000000001</v>
      </c>
      <c r="AJ214" s="58">
        <v>1.252197</v>
      </c>
      <c r="AK214" s="58">
        <v>1.4074169999999999</v>
      </c>
      <c r="AL214" s="58">
        <v>1.561388</v>
      </c>
      <c r="AM214" s="8" t="s">
        <v>212</v>
      </c>
    </row>
    <row r="215" spans="1:39" ht="15" customHeight="1">
      <c r="A215" s="7" t="s">
        <v>962</v>
      </c>
      <c r="B215" s="10" t="s">
        <v>934</v>
      </c>
      <c r="C215" s="58">
        <v>32.597777999999998</v>
      </c>
      <c r="D215" s="58">
        <v>34.771332000000001</v>
      </c>
      <c r="E215" s="58">
        <v>36.564632000000003</v>
      </c>
      <c r="F215" s="58">
        <v>36.816516999999997</v>
      </c>
      <c r="G215" s="58">
        <v>35.351546999999997</v>
      </c>
      <c r="H215" s="58">
        <v>35.368049999999997</v>
      </c>
      <c r="I215" s="58">
        <v>36.245220000000003</v>
      </c>
      <c r="J215" s="58">
        <v>36.409697999999999</v>
      </c>
      <c r="K215" s="58">
        <v>36.368622000000002</v>
      </c>
      <c r="L215" s="58">
        <v>38.051730999999997</v>
      </c>
      <c r="M215" s="58">
        <v>38.763897</v>
      </c>
      <c r="N215" s="58">
        <v>39.012531000000003</v>
      </c>
      <c r="O215" s="58">
        <v>40.528984000000001</v>
      </c>
      <c r="P215" s="58">
        <v>42.797173000000001</v>
      </c>
      <c r="Q215" s="58">
        <v>44.600192999999997</v>
      </c>
      <c r="R215" s="58">
        <v>46.599967999999997</v>
      </c>
      <c r="S215" s="58">
        <v>48.693232999999999</v>
      </c>
      <c r="T215" s="58">
        <v>50.950221999999997</v>
      </c>
      <c r="U215" s="58">
        <v>54.313873000000001</v>
      </c>
      <c r="V215" s="58">
        <v>57.485329</v>
      </c>
      <c r="W215" s="58">
        <v>60.143112000000002</v>
      </c>
      <c r="X215" s="58">
        <v>62.995674000000001</v>
      </c>
      <c r="Y215" s="58">
        <v>66.111542</v>
      </c>
      <c r="Z215" s="58">
        <v>69.630142000000006</v>
      </c>
      <c r="AA215" s="58">
        <v>71.729301000000007</v>
      </c>
      <c r="AB215" s="58">
        <v>74.659653000000006</v>
      </c>
      <c r="AC215" s="58">
        <v>78.551720000000003</v>
      </c>
      <c r="AD215" s="58">
        <v>81.796211</v>
      </c>
      <c r="AE215" s="58">
        <v>85.218964</v>
      </c>
      <c r="AF215" s="58">
        <v>89.757507000000004</v>
      </c>
      <c r="AG215" s="58">
        <v>94.487578999999997</v>
      </c>
      <c r="AH215" s="58">
        <v>98.832984999999994</v>
      </c>
      <c r="AI215" s="58">
        <v>102.21152499999999</v>
      </c>
      <c r="AJ215" s="58">
        <v>106.992981</v>
      </c>
      <c r="AK215" s="58">
        <v>112.79888200000001</v>
      </c>
      <c r="AL215" s="58">
        <v>117.213219</v>
      </c>
      <c r="AM215" s="8">
        <v>3.6387999999999997E-2</v>
      </c>
    </row>
    <row r="216" spans="1:39" ht="15" customHeight="1">
      <c r="A216" s="7" t="s">
        <v>961</v>
      </c>
      <c r="B216" s="10" t="s">
        <v>932</v>
      </c>
      <c r="C216" s="58">
        <v>0</v>
      </c>
      <c r="D216" s="58">
        <v>0</v>
      </c>
      <c r="E216" s="58">
        <v>0</v>
      </c>
      <c r="F216" s="58">
        <v>1.2255370000000001</v>
      </c>
      <c r="G216" s="58">
        <v>1.2155849999999999</v>
      </c>
      <c r="H216" s="58">
        <v>1.243269</v>
      </c>
      <c r="I216" s="58">
        <v>1.3005180000000001</v>
      </c>
      <c r="J216" s="58">
        <v>1.3305089999999999</v>
      </c>
      <c r="K216" s="58">
        <v>1.3488599999999999</v>
      </c>
      <c r="L216" s="58">
        <v>1.419902</v>
      </c>
      <c r="M216" s="58">
        <v>1.465069</v>
      </c>
      <c r="N216" s="58">
        <v>1.4914229999999999</v>
      </c>
      <c r="O216" s="58">
        <v>1.5610090000000001</v>
      </c>
      <c r="P216" s="58">
        <v>1.6587479999999999</v>
      </c>
      <c r="Q216" s="58">
        <v>1.73491</v>
      </c>
      <c r="R216" s="58">
        <v>1.8030679999999999</v>
      </c>
      <c r="S216" s="58">
        <v>1.885178</v>
      </c>
      <c r="T216" s="58">
        <v>1.972558</v>
      </c>
      <c r="U216" s="58">
        <v>2.0674199999999998</v>
      </c>
      <c r="V216" s="58">
        <v>2.1881390000000001</v>
      </c>
      <c r="W216" s="58">
        <v>2.2893059999999998</v>
      </c>
      <c r="X216" s="58">
        <v>2.3978869999999999</v>
      </c>
      <c r="Y216" s="58">
        <v>2.5164900000000001</v>
      </c>
      <c r="Z216" s="58">
        <v>2.6504240000000001</v>
      </c>
      <c r="AA216" s="58">
        <v>2.7303259999999998</v>
      </c>
      <c r="AB216" s="58">
        <v>2.8418679999999998</v>
      </c>
      <c r="AC216" s="58">
        <v>2.9900169999999999</v>
      </c>
      <c r="AD216" s="58">
        <v>3.1135169999999999</v>
      </c>
      <c r="AE216" s="58">
        <v>3.2438020000000001</v>
      </c>
      <c r="AF216" s="58">
        <v>3.4165580000000002</v>
      </c>
      <c r="AG216" s="58">
        <v>3.5966049999999998</v>
      </c>
      <c r="AH216" s="58">
        <v>3.767188</v>
      </c>
      <c r="AI216" s="58">
        <v>3.895966</v>
      </c>
      <c r="AJ216" s="58">
        <v>4.0837500000000002</v>
      </c>
      <c r="AK216" s="58">
        <v>4.3067359999999999</v>
      </c>
      <c r="AL216" s="58">
        <v>4.48224</v>
      </c>
      <c r="AM216" s="8" t="s">
        <v>212</v>
      </c>
    </row>
    <row r="217" spans="1:39" ht="15" customHeight="1">
      <c r="A217" s="7" t="s">
        <v>960</v>
      </c>
      <c r="B217" s="10" t="s">
        <v>930</v>
      </c>
      <c r="C217" s="58">
        <v>0</v>
      </c>
      <c r="D217" s="58">
        <v>0</v>
      </c>
      <c r="E217" s="58">
        <v>0</v>
      </c>
      <c r="F217" s="58">
        <v>0</v>
      </c>
      <c r="G217" s="58">
        <v>0</v>
      </c>
      <c r="H217" s="58">
        <v>0.27235100000000001</v>
      </c>
      <c r="I217" s="58">
        <v>0.28489199999999998</v>
      </c>
      <c r="J217" s="58">
        <v>0.291462</v>
      </c>
      <c r="K217" s="58">
        <v>0.29548200000000002</v>
      </c>
      <c r="L217" s="58">
        <v>0.31104500000000002</v>
      </c>
      <c r="M217" s="58">
        <v>0.32093899999999997</v>
      </c>
      <c r="N217" s="58">
        <v>0.326712</v>
      </c>
      <c r="O217" s="58">
        <v>0.34195500000000001</v>
      </c>
      <c r="P217" s="58">
        <v>0.36336600000000002</v>
      </c>
      <c r="Q217" s="58">
        <v>0.38005100000000003</v>
      </c>
      <c r="R217" s="58">
        <v>0.39498100000000003</v>
      </c>
      <c r="S217" s="58">
        <v>0.412968</v>
      </c>
      <c r="T217" s="58">
        <v>0.43210999999999999</v>
      </c>
      <c r="U217" s="58">
        <v>0.45289000000000001</v>
      </c>
      <c r="V217" s="58">
        <v>0.47933500000000001</v>
      </c>
      <c r="W217" s="58">
        <v>0.50149699999999997</v>
      </c>
      <c r="X217" s="58">
        <v>0.52528200000000003</v>
      </c>
      <c r="Y217" s="58">
        <v>0.55126399999999998</v>
      </c>
      <c r="Z217" s="58">
        <v>0.58060299999999998</v>
      </c>
      <c r="AA217" s="58">
        <v>0.59810700000000006</v>
      </c>
      <c r="AB217" s="58">
        <v>0.62254100000000001</v>
      </c>
      <c r="AC217" s="58">
        <v>0.65499499999999999</v>
      </c>
      <c r="AD217" s="58">
        <v>0.68204900000000002</v>
      </c>
      <c r="AE217" s="58">
        <v>0.71058900000000003</v>
      </c>
      <c r="AF217" s="58">
        <v>0.74843300000000001</v>
      </c>
      <c r="AG217" s="58">
        <v>0.78787399999999996</v>
      </c>
      <c r="AH217" s="58">
        <v>0.82524200000000003</v>
      </c>
      <c r="AI217" s="58">
        <v>0.85345300000000002</v>
      </c>
      <c r="AJ217" s="58">
        <v>0.89458899999999997</v>
      </c>
      <c r="AK217" s="58">
        <v>0.94343600000000005</v>
      </c>
      <c r="AL217" s="58">
        <v>0.98188200000000003</v>
      </c>
      <c r="AM217" s="8" t="s">
        <v>212</v>
      </c>
    </row>
    <row r="218" spans="1:39" ht="15" customHeight="1">
      <c r="A218" s="7" t="s">
        <v>959</v>
      </c>
      <c r="B218" s="10" t="s">
        <v>928</v>
      </c>
      <c r="C218" s="58">
        <v>0</v>
      </c>
      <c r="D218" s="58">
        <v>0</v>
      </c>
      <c r="E218" s="58">
        <v>0</v>
      </c>
      <c r="F218" s="58">
        <v>0</v>
      </c>
      <c r="G218" s="58">
        <v>0</v>
      </c>
      <c r="H218" s="58">
        <v>0.26835599999999998</v>
      </c>
      <c r="I218" s="58">
        <v>0.28071200000000002</v>
      </c>
      <c r="J218" s="58">
        <v>0.287186</v>
      </c>
      <c r="K218" s="58">
        <v>0.29114699999999999</v>
      </c>
      <c r="L218" s="58">
        <v>0.306481</v>
      </c>
      <c r="M218" s="58">
        <v>0.31623000000000001</v>
      </c>
      <c r="N218" s="58">
        <v>0.32191900000000001</v>
      </c>
      <c r="O218" s="58">
        <v>0.33693899999999999</v>
      </c>
      <c r="P218" s="58">
        <v>0.35803499999999999</v>
      </c>
      <c r="Q218" s="58">
        <v>0.374475</v>
      </c>
      <c r="R218" s="58">
        <v>0.38918599999999998</v>
      </c>
      <c r="S218" s="58">
        <v>0.40690900000000002</v>
      </c>
      <c r="T218" s="58">
        <v>0.42576999999999998</v>
      </c>
      <c r="U218" s="58">
        <v>0.44624599999999998</v>
      </c>
      <c r="V218" s="58">
        <v>0.47230299999999997</v>
      </c>
      <c r="W218" s="58">
        <v>0.49413899999999999</v>
      </c>
      <c r="X218" s="58">
        <v>0.51757600000000004</v>
      </c>
      <c r="Y218" s="58">
        <v>0.54317599999999999</v>
      </c>
      <c r="Z218" s="58">
        <v>0.57208499999999995</v>
      </c>
      <c r="AA218" s="58">
        <v>0.58933199999999997</v>
      </c>
      <c r="AB218" s="58">
        <v>0.61340799999999995</v>
      </c>
      <c r="AC218" s="58">
        <v>0.64538499999999999</v>
      </c>
      <c r="AD218" s="58">
        <v>0.67204200000000003</v>
      </c>
      <c r="AE218" s="58">
        <v>0.70016400000000001</v>
      </c>
      <c r="AF218" s="58">
        <v>0.73745300000000003</v>
      </c>
      <c r="AG218" s="58">
        <v>0.77631499999999998</v>
      </c>
      <c r="AH218" s="58">
        <v>0.81313500000000005</v>
      </c>
      <c r="AI218" s="58">
        <v>0.84093099999999998</v>
      </c>
      <c r="AJ218" s="58">
        <v>0.88146400000000003</v>
      </c>
      <c r="AK218" s="58">
        <v>0.92959499999999995</v>
      </c>
      <c r="AL218" s="58">
        <v>0.967476</v>
      </c>
      <c r="AM218" s="8" t="s">
        <v>212</v>
      </c>
    </row>
    <row r="219" spans="1:39" ht="15" customHeight="1">
      <c r="A219" s="7" t="s">
        <v>958</v>
      </c>
      <c r="B219" s="10" t="s">
        <v>926</v>
      </c>
      <c r="C219" s="58">
        <v>0</v>
      </c>
      <c r="D219" s="58">
        <v>0</v>
      </c>
      <c r="E219" s="58">
        <v>0</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0</v>
      </c>
      <c r="AF219" s="58">
        <v>0</v>
      </c>
      <c r="AG219" s="58">
        <v>0</v>
      </c>
      <c r="AH219" s="58">
        <v>0</v>
      </c>
      <c r="AI219" s="58">
        <v>0</v>
      </c>
      <c r="AJ219" s="58">
        <v>0</v>
      </c>
      <c r="AK219" s="58">
        <v>0</v>
      </c>
      <c r="AL219" s="58">
        <v>0</v>
      </c>
      <c r="AM219" s="8" t="s">
        <v>212</v>
      </c>
    </row>
    <row r="220" spans="1:39" ht="15" customHeight="1">
      <c r="A220" s="7" t="s">
        <v>957</v>
      </c>
      <c r="B220" s="10" t="s">
        <v>956</v>
      </c>
      <c r="C220" s="58">
        <v>187.52604700000001</v>
      </c>
      <c r="D220" s="58">
        <v>203.86180100000001</v>
      </c>
      <c r="E220" s="58">
        <v>218.07324199999999</v>
      </c>
      <c r="F220" s="58">
        <v>220.17643699999999</v>
      </c>
      <c r="G220" s="58">
        <v>212.027603</v>
      </c>
      <c r="H220" s="58">
        <v>210.540344</v>
      </c>
      <c r="I220" s="58">
        <v>213.82041899999999</v>
      </c>
      <c r="J220" s="58">
        <v>212.379929</v>
      </c>
      <c r="K220" s="58">
        <v>209.03805500000001</v>
      </c>
      <c r="L220" s="58">
        <v>213.63859600000001</v>
      </c>
      <c r="M220" s="58">
        <v>214.01388499999999</v>
      </c>
      <c r="N220" s="58">
        <v>211.51808199999999</v>
      </c>
      <c r="O220" s="58">
        <v>214.93884299999999</v>
      </c>
      <c r="P220" s="58">
        <v>221.744415</v>
      </c>
      <c r="Q220" s="58">
        <v>225.17089799999999</v>
      </c>
      <c r="R220" s="58">
        <v>227.200974</v>
      </c>
      <c r="S220" s="58">
        <v>230.628601</v>
      </c>
      <c r="T220" s="58">
        <v>234.28980999999999</v>
      </c>
      <c r="U220" s="58">
        <v>238.40477000000001</v>
      </c>
      <c r="V220" s="58">
        <v>244.97627299999999</v>
      </c>
      <c r="W220" s="58">
        <v>248.83744799999999</v>
      </c>
      <c r="X220" s="58">
        <v>253.04821799999999</v>
      </c>
      <c r="Y220" s="58">
        <v>257.82952899999998</v>
      </c>
      <c r="Z220" s="58">
        <v>263.64254799999998</v>
      </c>
      <c r="AA220" s="58">
        <v>263.68023699999998</v>
      </c>
      <c r="AB220" s="58">
        <v>266.45855699999998</v>
      </c>
      <c r="AC220" s="58">
        <v>272.18377700000002</v>
      </c>
      <c r="AD220" s="58">
        <v>275.17089800000002</v>
      </c>
      <c r="AE220" s="58">
        <v>278.33538800000002</v>
      </c>
      <c r="AF220" s="58">
        <v>284.62020899999999</v>
      </c>
      <c r="AG220" s="58">
        <v>290.892426</v>
      </c>
      <c r="AH220" s="58">
        <v>295.81469700000002</v>
      </c>
      <c r="AI220" s="58">
        <v>297.016479</v>
      </c>
      <c r="AJ220" s="58">
        <v>302.26458700000001</v>
      </c>
      <c r="AK220" s="58">
        <v>309.48464999999999</v>
      </c>
      <c r="AL220" s="58">
        <v>312.71502700000002</v>
      </c>
      <c r="AM220" s="8">
        <v>1.2663000000000001E-2</v>
      </c>
    </row>
    <row r="221" spans="1:39" ht="15" customHeight="1">
      <c r="B221" s="6" t="s">
        <v>955</v>
      </c>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spans="1:39" ht="15" customHeight="1">
      <c r="A222" s="7" t="s">
        <v>954</v>
      </c>
      <c r="B222" s="10" t="s">
        <v>941</v>
      </c>
      <c r="C222" s="58">
        <v>117.132492</v>
      </c>
      <c r="D222" s="58">
        <v>112.449997</v>
      </c>
      <c r="E222" s="58">
        <v>131.024857</v>
      </c>
      <c r="F222" s="58">
        <v>144.43885800000001</v>
      </c>
      <c r="G222" s="58">
        <v>154.796753</v>
      </c>
      <c r="H222" s="58">
        <v>158.91734299999999</v>
      </c>
      <c r="I222" s="58">
        <v>172.84565699999999</v>
      </c>
      <c r="J222" s="58">
        <v>184.340698</v>
      </c>
      <c r="K222" s="58">
        <v>183.02593999999999</v>
      </c>
      <c r="L222" s="58">
        <v>175.20509300000001</v>
      </c>
      <c r="M222" s="58">
        <v>172.778763</v>
      </c>
      <c r="N222" s="58">
        <v>167.08544900000001</v>
      </c>
      <c r="O222" s="58">
        <v>164.59477200000001</v>
      </c>
      <c r="P222" s="58">
        <v>170.79750100000001</v>
      </c>
      <c r="Q222" s="58">
        <v>178.12069700000001</v>
      </c>
      <c r="R222" s="58">
        <v>180.77430699999999</v>
      </c>
      <c r="S222" s="58">
        <v>181.764252</v>
      </c>
      <c r="T222" s="58">
        <v>184.167374</v>
      </c>
      <c r="U222" s="58">
        <v>190.792801</v>
      </c>
      <c r="V222" s="58">
        <v>199.74494899999999</v>
      </c>
      <c r="W222" s="58">
        <v>204.43452500000001</v>
      </c>
      <c r="X222" s="58">
        <v>205.06626900000001</v>
      </c>
      <c r="Y222" s="58">
        <v>206.09193400000001</v>
      </c>
      <c r="Z222" s="58">
        <v>211.3134</v>
      </c>
      <c r="AA222" s="58">
        <v>213.11468500000001</v>
      </c>
      <c r="AB222" s="58">
        <v>210.348984</v>
      </c>
      <c r="AC222" s="58">
        <v>210.34916699999999</v>
      </c>
      <c r="AD222" s="58">
        <v>214.585846</v>
      </c>
      <c r="AE222" s="58">
        <v>219.201279</v>
      </c>
      <c r="AF222" s="58">
        <v>221.533691</v>
      </c>
      <c r="AG222" s="58">
        <v>222.88789399999999</v>
      </c>
      <c r="AH222" s="58">
        <v>224.292633</v>
      </c>
      <c r="AI222" s="58">
        <v>223.88514699999999</v>
      </c>
      <c r="AJ222" s="58">
        <v>223.16885400000001</v>
      </c>
      <c r="AK222" s="58">
        <v>226.311386</v>
      </c>
      <c r="AL222" s="58">
        <v>229.995499</v>
      </c>
      <c r="AM222" s="8">
        <v>2.1269E-2</v>
      </c>
    </row>
    <row r="223" spans="1:39" ht="15" customHeight="1">
      <c r="A223" s="7" t="s">
        <v>953</v>
      </c>
      <c r="B223" s="10" t="s">
        <v>939</v>
      </c>
      <c r="C223" s="58">
        <v>55.456249</v>
      </c>
      <c r="D223" s="58">
        <v>51.381892999999998</v>
      </c>
      <c r="E223" s="58">
        <v>57.74342</v>
      </c>
      <c r="F223" s="58">
        <v>58.960929999999998</v>
      </c>
      <c r="G223" s="58">
        <v>60.832107999999998</v>
      </c>
      <c r="H223" s="58">
        <v>59.673050000000003</v>
      </c>
      <c r="I223" s="58">
        <v>62.530532999999998</v>
      </c>
      <c r="J223" s="58">
        <v>64.279228000000003</v>
      </c>
      <c r="K223" s="58">
        <v>61.162312</v>
      </c>
      <c r="L223" s="58">
        <v>56.040011999999997</v>
      </c>
      <c r="M223" s="58">
        <v>52.703262000000002</v>
      </c>
      <c r="N223" s="58">
        <v>48.607455999999999</v>
      </c>
      <c r="O223" s="58">
        <v>46.666618</v>
      </c>
      <c r="P223" s="58">
        <v>47.140194000000001</v>
      </c>
      <c r="Q223" s="58">
        <v>47.797919999999998</v>
      </c>
      <c r="R223" s="58">
        <v>47.289023999999998</v>
      </c>
      <c r="S223" s="58">
        <v>46.309704000000004</v>
      </c>
      <c r="T223" s="58">
        <v>45.654766000000002</v>
      </c>
      <c r="U223" s="58">
        <v>45.986060999999999</v>
      </c>
      <c r="V223" s="58">
        <v>47.064857000000003</v>
      </c>
      <c r="W223" s="58">
        <v>47.399731000000003</v>
      </c>
      <c r="X223" s="58">
        <v>46.820487999999997</v>
      </c>
      <c r="Y223" s="58">
        <v>46.340606999999999</v>
      </c>
      <c r="Z223" s="58">
        <v>46.791477</v>
      </c>
      <c r="AA223" s="58">
        <v>46.450015999999998</v>
      </c>
      <c r="AB223" s="58">
        <v>45.104664</v>
      </c>
      <c r="AC223" s="58">
        <v>44.348117999999999</v>
      </c>
      <c r="AD223" s="58">
        <v>44.454304</v>
      </c>
      <c r="AE223" s="58">
        <v>44.589958000000003</v>
      </c>
      <c r="AF223" s="58">
        <v>44.231926000000001</v>
      </c>
      <c r="AG223" s="58">
        <v>43.662185999999998</v>
      </c>
      <c r="AH223" s="58">
        <v>43.072333999999998</v>
      </c>
      <c r="AI223" s="58">
        <v>42.109642000000001</v>
      </c>
      <c r="AJ223" s="58">
        <v>41.068195000000003</v>
      </c>
      <c r="AK223" s="58">
        <v>40.700806</v>
      </c>
      <c r="AL223" s="58">
        <v>40.376975999999999</v>
      </c>
      <c r="AM223" s="8">
        <v>-7.064E-3</v>
      </c>
    </row>
    <row r="224" spans="1:39" ht="15" customHeight="1">
      <c r="A224" s="7" t="s">
        <v>952</v>
      </c>
      <c r="B224" s="10" t="s">
        <v>818</v>
      </c>
      <c r="C224" s="58">
        <v>0</v>
      </c>
      <c r="D224" s="58">
        <v>0</v>
      </c>
      <c r="E224" s="58">
        <v>0</v>
      </c>
      <c r="F224" s="58">
        <v>0.14854999999999999</v>
      </c>
      <c r="G224" s="58">
        <v>0.162221</v>
      </c>
      <c r="H224" s="58">
        <v>0.16941100000000001</v>
      </c>
      <c r="I224" s="58">
        <v>0.18793599999999999</v>
      </c>
      <c r="J224" s="58">
        <v>0.20452500000000001</v>
      </c>
      <c r="K224" s="58">
        <v>0.20698900000000001</v>
      </c>
      <c r="L224" s="58">
        <v>0.20207700000000001</v>
      </c>
      <c r="M224" s="58">
        <v>0.20322100000000001</v>
      </c>
      <c r="N224" s="58">
        <v>0.20058500000000001</v>
      </c>
      <c r="O224" s="58">
        <v>0.20272899999999999</v>
      </c>
      <c r="P224" s="58">
        <v>0.215836</v>
      </c>
      <c r="Q224" s="58">
        <v>0.23092399999999999</v>
      </c>
      <c r="R224" s="58">
        <v>0.240619</v>
      </c>
      <c r="S224" s="58">
        <v>0.248392</v>
      </c>
      <c r="T224" s="58">
        <v>0.25839000000000001</v>
      </c>
      <c r="U224" s="58">
        <v>0.274841</v>
      </c>
      <c r="V224" s="58">
        <v>0.29579699999999998</v>
      </c>
      <c r="W224" s="58">
        <v>0.31165599999999999</v>
      </c>
      <c r="X224" s="58">
        <v>0.32190600000000003</v>
      </c>
      <c r="Y224" s="58">
        <v>0.33317600000000003</v>
      </c>
      <c r="Z224" s="58">
        <v>0.35186099999999998</v>
      </c>
      <c r="AA224" s="58">
        <v>0.36551600000000001</v>
      </c>
      <c r="AB224" s="58">
        <v>0.37162299999999998</v>
      </c>
      <c r="AC224" s="58">
        <v>0.38281700000000002</v>
      </c>
      <c r="AD224" s="58">
        <v>0.40230700000000003</v>
      </c>
      <c r="AE224" s="58">
        <v>0.42337200000000003</v>
      </c>
      <c r="AF224" s="58">
        <v>0.44084099999999998</v>
      </c>
      <c r="AG224" s="58">
        <v>0.45701900000000001</v>
      </c>
      <c r="AH224" s="58">
        <v>0.47389999999999999</v>
      </c>
      <c r="AI224" s="58">
        <v>0.48746</v>
      </c>
      <c r="AJ224" s="58">
        <v>0.50072700000000003</v>
      </c>
      <c r="AK224" s="58">
        <v>0.52327100000000004</v>
      </c>
      <c r="AL224" s="58">
        <v>0.54803400000000002</v>
      </c>
      <c r="AM224" s="8" t="s">
        <v>212</v>
      </c>
    </row>
    <row r="225" spans="1:39" ht="15" customHeight="1">
      <c r="A225" s="7" t="s">
        <v>951</v>
      </c>
      <c r="B225" s="10" t="s">
        <v>936</v>
      </c>
      <c r="C225" s="58">
        <v>0.27735799999999999</v>
      </c>
      <c r="D225" s="58">
        <v>0.263154</v>
      </c>
      <c r="E225" s="58">
        <v>0.30306899999999998</v>
      </c>
      <c r="F225" s="58">
        <v>0.79432599999999998</v>
      </c>
      <c r="G225" s="58">
        <v>0.81642199999999998</v>
      </c>
      <c r="H225" s="58">
        <v>0.80427800000000005</v>
      </c>
      <c r="I225" s="58">
        <v>0.84346399999999999</v>
      </c>
      <c r="J225" s="58">
        <v>0.86952799999999997</v>
      </c>
      <c r="K225" s="58">
        <v>0.83522200000000002</v>
      </c>
      <c r="L225" s="58">
        <v>0.77673400000000004</v>
      </c>
      <c r="M225" s="58">
        <v>0.74640099999999998</v>
      </c>
      <c r="N225" s="58">
        <v>0.70493099999999997</v>
      </c>
      <c r="O225" s="58">
        <v>0.68259300000000001</v>
      </c>
      <c r="P225" s="58">
        <v>0.69706999999999997</v>
      </c>
      <c r="Q225" s="58">
        <v>0.71622200000000003</v>
      </c>
      <c r="R225" s="58">
        <v>0.71814100000000003</v>
      </c>
      <c r="S225" s="58">
        <v>0.713951</v>
      </c>
      <c r="T225" s="58">
        <v>0.71575900000000003</v>
      </c>
      <c r="U225" s="58">
        <v>0.73512699999999997</v>
      </c>
      <c r="V225" s="58">
        <v>0.76629100000000006</v>
      </c>
      <c r="W225" s="58">
        <v>0.78284299999999996</v>
      </c>
      <c r="X225" s="58">
        <v>0.78348799999999996</v>
      </c>
      <c r="Y225" s="58">
        <v>0.78845699999999996</v>
      </c>
      <c r="Z225" s="58">
        <v>0.81092699999999995</v>
      </c>
      <c r="AA225" s="58">
        <v>0.82072199999999995</v>
      </c>
      <c r="AB225" s="58">
        <v>0.814577</v>
      </c>
      <c r="AC225" s="58">
        <v>0.82179100000000005</v>
      </c>
      <c r="AD225" s="58">
        <v>0.84733800000000004</v>
      </c>
      <c r="AE225" s="58">
        <v>0.87618399999999996</v>
      </c>
      <c r="AF225" s="58">
        <v>0.89753799999999995</v>
      </c>
      <c r="AG225" s="58">
        <v>0.91625199999999996</v>
      </c>
      <c r="AH225" s="58">
        <v>0.93789800000000001</v>
      </c>
      <c r="AI225" s="58">
        <v>0.95373799999999997</v>
      </c>
      <c r="AJ225" s="58">
        <v>0.97049600000000003</v>
      </c>
      <c r="AK225" s="58">
        <v>0.99751999999999996</v>
      </c>
      <c r="AL225" s="58">
        <v>1.028675</v>
      </c>
      <c r="AM225" s="8">
        <v>4.0911000000000003E-2</v>
      </c>
    </row>
    <row r="226" spans="1:39" ht="15" customHeight="1">
      <c r="A226" s="7" t="s">
        <v>950</v>
      </c>
      <c r="B226" s="10" t="s">
        <v>934</v>
      </c>
      <c r="C226" s="58">
        <v>7.546468</v>
      </c>
      <c r="D226" s="58">
        <v>7.0782020000000001</v>
      </c>
      <c r="E226" s="58">
        <v>8.0650250000000003</v>
      </c>
      <c r="F226" s="58">
        <v>8.7572880000000008</v>
      </c>
      <c r="G226" s="58">
        <v>9.2290790000000005</v>
      </c>
      <c r="H226" s="58">
        <v>9.3094239999999999</v>
      </c>
      <c r="I226" s="58">
        <v>9.9840239999999998</v>
      </c>
      <c r="J226" s="58">
        <v>10.513417</v>
      </c>
      <c r="K226" s="58">
        <v>10.316071000000001</v>
      </c>
      <c r="L226" s="58">
        <v>9.869097</v>
      </c>
      <c r="M226" s="58">
        <v>9.8175559999999997</v>
      </c>
      <c r="N226" s="58">
        <v>9.6732960000000006</v>
      </c>
      <c r="O226" s="58">
        <v>9.7606120000000001</v>
      </c>
      <c r="P226" s="58">
        <v>10.391655</v>
      </c>
      <c r="Q226" s="58">
        <v>11.118080000000001</v>
      </c>
      <c r="R226" s="58">
        <v>11.584852</v>
      </c>
      <c r="S226" s="58">
        <v>11.95912</v>
      </c>
      <c r="T226" s="58">
        <v>12.440445</v>
      </c>
      <c r="U226" s="58">
        <v>13.232514</v>
      </c>
      <c r="V226" s="58">
        <v>14.241465</v>
      </c>
      <c r="W226" s="58">
        <v>15.004992</v>
      </c>
      <c r="X226" s="58">
        <v>15.498506000000001</v>
      </c>
      <c r="Y226" s="58">
        <v>16.041129999999999</v>
      </c>
      <c r="Z226" s="58">
        <v>16.940701000000001</v>
      </c>
      <c r="AA226" s="58">
        <v>17.598133000000001</v>
      </c>
      <c r="AB226" s="58">
        <v>17.892160000000001</v>
      </c>
      <c r="AC226" s="58">
        <v>18.431121999999998</v>
      </c>
      <c r="AD226" s="58">
        <v>19.369484</v>
      </c>
      <c r="AE226" s="58">
        <v>20.383704999999999</v>
      </c>
      <c r="AF226" s="58">
        <v>21.224755999999999</v>
      </c>
      <c r="AG226" s="58">
        <v>22.003653</v>
      </c>
      <c r="AH226" s="58">
        <v>22.816433</v>
      </c>
      <c r="AI226" s="58">
        <v>23.469256999999999</v>
      </c>
      <c r="AJ226" s="58">
        <v>24.108035999999998</v>
      </c>
      <c r="AK226" s="58">
        <v>25.193429999999999</v>
      </c>
      <c r="AL226" s="58">
        <v>26.385672</v>
      </c>
      <c r="AM226" s="8">
        <v>3.9459000000000001E-2</v>
      </c>
    </row>
    <row r="227" spans="1:39" ht="15" customHeight="1">
      <c r="A227" s="7" t="s">
        <v>949</v>
      </c>
      <c r="B227" s="10" t="s">
        <v>932</v>
      </c>
      <c r="C227" s="58">
        <v>0</v>
      </c>
      <c r="D227" s="58">
        <v>0</v>
      </c>
      <c r="E227" s="58">
        <v>0</v>
      </c>
      <c r="F227" s="58">
        <v>1.204788</v>
      </c>
      <c r="G227" s="58">
        <v>1.315672</v>
      </c>
      <c r="H227" s="58">
        <v>1.37398</v>
      </c>
      <c r="I227" s="58">
        <v>1.5242230000000001</v>
      </c>
      <c r="J227" s="58">
        <v>1.6587700000000001</v>
      </c>
      <c r="K227" s="58">
        <v>1.678752</v>
      </c>
      <c r="L227" s="58">
        <v>1.638911</v>
      </c>
      <c r="M227" s="58">
        <v>1.648188</v>
      </c>
      <c r="N227" s="58">
        <v>1.6268100000000001</v>
      </c>
      <c r="O227" s="58">
        <v>1.6442030000000001</v>
      </c>
      <c r="P227" s="58">
        <v>1.7505040000000001</v>
      </c>
      <c r="Q227" s="58">
        <v>1.872873</v>
      </c>
      <c r="R227" s="58">
        <v>1.9515020000000001</v>
      </c>
      <c r="S227" s="58">
        <v>2.014548</v>
      </c>
      <c r="T227" s="58">
        <v>2.0956290000000002</v>
      </c>
      <c r="U227" s="58">
        <v>2.2290549999999998</v>
      </c>
      <c r="V227" s="58">
        <v>2.399016</v>
      </c>
      <c r="W227" s="58">
        <v>2.5276350000000001</v>
      </c>
      <c r="X227" s="58">
        <v>2.6107680000000002</v>
      </c>
      <c r="Y227" s="58">
        <v>2.702175</v>
      </c>
      <c r="Z227" s="58">
        <v>2.85371</v>
      </c>
      <c r="AA227" s="58">
        <v>2.9644569999999999</v>
      </c>
      <c r="AB227" s="58">
        <v>3.0139860000000001</v>
      </c>
      <c r="AC227" s="58">
        <v>3.1047760000000002</v>
      </c>
      <c r="AD227" s="58">
        <v>3.2628460000000001</v>
      </c>
      <c r="AE227" s="58">
        <v>3.433694</v>
      </c>
      <c r="AF227" s="58">
        <v>3.5753720000000002</v>
      </c>
      <c r="AG227" s="58">
        <v>3.7065790000000001</v>
      </c>
      <c r="AH227" s="58">
        <v>3.8434940000000002</v>
      </c>
      <c r="AI227" s="58">
        <v>3.953465</v>
      </c>
      <c r="AJ227" s="58">
        <v>4.0610689999999998</v>
      </c>
      <c r="AK227" s="58">
        <v>4.243906</v>
      </c>
      <c r="AL227" s="58">
        <v>4.4447429999999999</v>
      </c>
      <c r="AM227" s="8" t="s">
        <v>212</v>
      </c>
    </row>
    <row r="228" spans="1:39" ht="15" customHeight="1">
      <c r="A228" s="7" t="s">
        <v>948</v>
      </c>
      <c r="B228" s="10" t="s">
        <v>930</v>
      </c>
      <c r="C228" s="58">
        <v>0</v>
      </c>
      <c r="D228" s="58">
        <v>0</v>
      </c>
      <c r="E228" s="58">
        <v>0</v>
      </c>
      <c r="F228" s="58">
        <v>0.56984400000000002</v>
      </c>
      <c r="G228" s="58">
        <v>0.62229100000000004</v>
      </c>
      <c r="H228" s="58">
        <v>0.64986999999999995</v>
      </c>
      <c r="I228" s="58">
        <v>0.72093200000000002</v>
      </c>
      <c r="J228" s="58">
        <v>0.78456999999999999</v>
      </c>
      <c r="K228" s="58">
        <v>0.79402200000000001</v>
      </c>
      <c r="L228" s="58">
        <v>0.775177</v>
      </c>
      <c r="M228" s="58">
        <v>0.77956499999999995</v>
      </c>
      <c r="N228" s="58">
        <v>0.76945399999999997</v>
      </c>
      <c r="O228" s="58">
        <v>0.77768099999999996</v>
      </c>
      <c r="P228" s="58">
        <v>0.827959</v>
      </c>
      <c r="Q228" s="58">
        <v>0.88583699999999999</v>
      </c>
      <c r="R228" s="58">
        <v>0.92302799999999996</v>
      </c>
      <c r="S228" s="58">
        <v>0.952847</v>
      </c>
      <c r="T228" s="58">
        <v>0.99119699999999999</v>
      </c>
      <c r="U228" s="58">
        <v>1.054306</v>
      </c>
      <c r="V228" s="58">
        <v>1.1346940000000001</v>
      </c>
      <c r="W228" s="58">
        <v>1.1955290000000001</v>
      </c>
      <c r="X228" s="58">
        <v>1.2348490000000001</v>
      </c>
      <c r="Y228" s="58">
        <v>1.2780830000000001</v>
      </c>
      <c r="Z228" s="58">
        <v>1.3497570000000001</v>
      </c>
      <c r="AA228" s="58">
        <v>1.4021380000000001</v>
      </c>
      <c r="AB228" s="58">
        <v>1.425565</v>
      </c>
      <c r="AC228" s="58">
        <v>1.468507</v>
      </c>
      <c r="AD228" s="58">
        <v>1.5432710000000001</v>
      </c>
      <c r="AE228" s="58">
        <v>1.62408</v>
      </c>
      <c r="AF228" s="58">
        <v>1.6910909999999999</v>
      </c>
      <c r="AG228" s="58">
        <v>1.75315</v>
      </c>
      <c r="AH228" s="58">
        <v>1.8179080000000001</v>
      </c>
      <c r="AI228" s="58">
        <v>1.869923</v>
      </c>
      <c r="AJ228" s="58">
        <v>1.920817</v>
      </c>
      <c r="AK228" s="58">
        <v>2.0072960000000002</v>
      </c>
      <c r="AL228" s="58">
        <v>2.1022889999999999</v>
      </c>
      <c r="AM228" s="8" t="s">
        <v>212</v>
      </c>
    </row>
    <row r="229" spans="1:39" ht="15" customHeight="1">
      <c r="A229" s="7" t="s">
        <v>947</v>
      </c>
      <c r="B229" s="10" t="s">
        <v>928</v>
      </c>
      <c r="C229" s="58">
        <v>0</v>
      </c>
      <c r="D229" s="58">
        <v>0</v>
      </c>
      <c r="E229" s="58">
        <v>0</v>
      </c>
      <c r="F229" s="58">
        <v>0.50151100000000004</v>
      </c>
      <c r="G229" s="58">
        <v>0.54766800000000004</v>
      </c>
      <c r="H229" s="58">
        <v>0.57194</v>
      </c>
      <c r="I229" s="58">
        <v>0.63448099999999996</v>
      </c>
      <c r="J229" s="58">
        <v>0.69048799999999999</v>
      </c>
      <c r="K229" s="58">
        <v>0.69880600000000004</v>
      </c>
      <c r="L229" s="58">
        <v>0.68222099999999997</v>
      </c>
      <c r="M229" s="58">
        <v>0.686083</v>
      </c>
      <c r="N229" s="58">
        <v>0.67718400000000001</v>
      </c>
      <c r="O229" s="58">
        <v>0.68442400000000003</v>
      </c>
      <c r="P229" s="58">
        <v>0.72867400000000004</v>
      </c>
      <c r="Q229" s="58">
        <v>0.77961100000000005</v>
      </c>
      <c r="R229" s="58">
        <v>0.81234200000000001</v>
      </c>
      <c r="S229" s="58">
        <v>0.83858600000000005</v>
      </c>
      <c r="T229" s="58">
        <v>0.87233700000000003</v>
      </c>
      <c r="U229" s="58">
        <v>0.92787799999999998</v>
      </c>
      <c r="V229" s="58">
        <v>0.99862700000000004</v>
      </c>
      <c r="W229" s="58">
        <v>1.0521659999999999</v>
      </c>
      <c r="X229" s="58">
        <v>1.0867720000000001</v>
      </c>
      <c r="Y229" s="58">
        <v>1.1248210000000001</v>
      </c>
      <c r="Z229" s="58">
        <v>1.1879</v>
      </c>
      <c r="AA229" s="58">
        <v>1.234</v>
      </c>
      <c r="AB229" s="58">
        <v>1.2546170000000001</v>
      </c>
      <c r="AC229" s="58">
        <v>1.2924100000000001</v>
      </c>
      <c r="AD229" s="58">
        <v>1.358209</v>
      </c>
      <c r="AE229" s="58">
        <v>1.429327</v>
      </c>
      <c r="AF229" s="58">
        <v>1.488302</v>
      </c>
      <c r="AG229" s="58">
        <v>1.5429189999999999</v>
      </c>
      <c r="AH229" s="58">
        <v>1.599912</v>
      </c>
      <c r="AI229" s="58">
        <v>1.645689</v>
      </c>
      <c r="AJ229" s="58">
        <v>1.6904809999999999</v>
      </c>
      <c r="AK229" s="58">
        <v>1.7665900000000001</v>
      </c>
      <c r="AL229" s="58">
        <v>1.8501909999999999</v>
      </c>
      <c r="AM229" s="8" t="s">
        <v>212</v>
      </c>
    </row>
    <row r="230" spans="1:39" ht="15" customHeight="1">
      <c r="A230" s="7" t="s">
        <v>946</v>
      </c>
      <c r="B230" s="10" t="s">
        <v>926</v>
      </c>
      <c r="C230" s="58">
        <v>0</v>
      </c>
      <c r="D230" s="58">
        <v>0</v>
      </c>
      <c r="E230" s="58">
        <v>0</v>
      </c>
      <c r="F230" s="58">
        <v>0.81101199999999996</v>
      </c>
      <c r="G230" s="58">
        <v>0.88565499999999997</v>
      </c>
      <c r="H230" s="58">
        <v>0.92490600000000001</v>
      </c>
      <c r="I230" s="58">
        <v>1.026043</v>
      </c>
      <c r="J230" s="58">
        <v>1.116614</v>
      </c>
      <c r="K230" s="58">
        <v>1.1300650000000001</v>
      </c>
      <c r="L230" s="58">
        <v>1.1032459999999999</v>
      </c>
      <c r="M230" s="58">
        <v>1.109491</v>
      </c>
      <c r="N230" s="58">
        <v>1.0951</v>
      </c>
      <c r="O230" s="58">
        <v>1.106808</v>
      </c>
      <c r="P230" s="58">
        <v>1.178366</v>
      </c>
      <c r="Q230" s="58">
        <v>1.2607390000000001</v>
      </c>
      <c r="R230" s="58">
        <v>1.313669</v>
      </c>
      <c r="S230" s="58">
        <v>1.356109</v>
      </c>
      <c r="T230" s="58">
        <v>1.4106890000000001</v>
      </c>
      <c r="U230" s="58">
        <v>1.5005059999999999</v>
      </c>
      <c r="V230" s="58">
        <v>1.614916</v>
      </c>
      <c r="W230" s="58">
        <v>1.701497</v>
      </c>
      <c r="X230" s="58">
        <v>1.7574590000000001</v>
      </c>
      <c r="Y230" s="58">
        <v>1.8189900000000001</v>
      </c>
      <c r="Z230" s="58">
        <v>1.9209970000000001</v>
      </c>
      <c r="AA230" s="58">
        <v>1.995547</v>
      </c>
      <c r="AB230" s="58">
        <v>2.0288879999999998</v>
      </c>
      <c r="AC230" s="58">
        <v>2.090004</v>
      </c>
      <c r="AD230" s="58">
        <v>2.1964100000000002</v>
      </c>
      <c r="AE230" s="58">
        <v>2.3114180000000002</v>
      </c>
      <c r="AF230" s="58">
        <v>2.4067889999999998</v>
      </c>
      <c r="AG230" s="58">
        <v>2.4951129999999999</v>
      </c>
      <c r="AH230" s="58">
        <v>2.587278</v>
      </c>
      <c r="AI230" s="58">
        <v>2.6613060000000002</v>
      </c>
      <c r="AJ230" s="58">
        <v>2.7337400000000001</v>
      </c>
      <c r="AK230" s="58">
        <v>2.8568180000000001</v>
      </c>
      <c r="AL230" s="58">
        <v>2.992013</v>
      </c>
      <c r="AM230" s="8" t="s">
        <v>212</v>
      </c>
    </row>
    <row r="231" spans="1:39" ht="15" customHeight="1">
      <c r="A231" s="7" t="s">
        <v>945</v>
      </c>
      <c r="B231" s="10" t="s">
        <v>944</v>
      </c>
      <c r="C231" s="58">
        <v>180.412598</v>
      </c>
      <c r="D231" s="58">
        <v>171.173248</v>
      </c>
      <c r="E231" s="58">
        <v>197.136368</v>
      </c>
      <c r="F231" s="58">
        <v>216.18710300000001</v>
      </c>
      <c r="G231" s="58">
        <v>229.20787000000001</v>
      </c>
      <c r="H231" s="58">
        <v>232.394226</v>
      </c>
      <c r="I231" s="58">
        <v>250.29727199999999</v>
      </c>
      <c r="J231" s="58">
        <v>264.457855</v>
      </c>
      <c r="K231" s="58">
        <v>259.84814499999999</v>
      </c>
      <c r="L231" s="58">
        <v>246.292587</v>
      </c>
      <c r="M231" s="58">
        <v>240.47251900000001</v>
      </c>
      <c r="N231" s="58">
        <v>230.44027700000001</v>
      </c>
      <c r="O231" s="58">
        <v>226.12043800000001</v>
      </c>
      <c r="P231" s="58">
        <v>233.72775300000001</v>
      </c>
      <c r="Q231" s="58">
        <v>242.782928</v>
      </c>
      <c r="R231" s="58">
        <v>245.60749799999999</v>
      </c>
      <c r="S231" s="58">
        <v>246.157501</v>
      </c>
      <c r="T231" s="58">
        <v>248.60659799999999</v>
      </c>
      <c r="U231" s="58">
        <v>256.733093</v>
      </c>
      <c r="V231" s="58">
        <v>268.26062000000002</v>
      </c>
      <c r="W231" s="58">
        <v>274.41058299999997</v>
      </c>
      <c r="X231" s="58">
        <v>275.18048099999999</v>
      </c>
      <c r="Y231" s="58">
        <v>276.519409</v>
      </c>
      <c r="Z231" s="58">
        <v>283.52072099999998</v>
      </c>
      <c r="AA231" s="58">
        <v>285.94515999999999</v>
      </c>
      <c r="AB231" s="58">
        <v>282.255066</v>
      </c>
      <c r="AC231" s="58">
        <v>282.28872699999999</v>
      </c>
      <c r="AD231" s="58">
        <v>288.01998900000001</v>
      </c>
      <c r="AE231" s="58">
        <v>294.27304099999998</v>
      </c>
      <c r="AF231" s="58">
        <v>297.49032599999998</v>
      </c>
      <c r="AG231" s="58">
        <v>299.42474399999998</v>
      </c>
      <c r="AH231" s="58">
        <v>301.44180299999999</v>
      </c>
      <c r="AI231" s="58">
        <v>301.03561400000001</v>
      </c>
      <c r="AJ231" s="58">
        <v>300.22241200000002</v>
      </c>
      <c r="AK231" s="58">
        <v>304.60098299999999</v>
      </c>
      <c r="AL231" s="58">
        <v>309.72412100000003</v>
      </c>
      <c r="AM231" s="8">
        <v>1.7593999999999999E-2</v>
      </c>
    </row>
    <row r="232" spans="1:39" ht="15" customHeight="1">
      <c r="B232" s="6" t="s">
        <v>943</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spans="1:39" ht="15" customHeight="1">
      <c r="A233" s="7" t="s">
        <v>942</v>
      </c>
      <c r="B233" s="10" t="s">
        <v>941</v>
      </c>
      <c r="C233" s="58">
        <v>262.05361900000003</v>
      </c>
      <c r="D233" s="58">
        <v>235.06733700000001</v>
      </c>
      <c r="E233" s="58">
        <v>256.08212300000002</v>
      </c>
      <c r="F233" s="58">
        <v>264.955872</v>
      </c>
      <c r="G233" s="58">
        <v>266.318085</v>
      </c>
      <c r="H233" s="58">
        <v>256.00177000000002</v>
      </c>
      <c r="I233" s="58">
        <v>261.395782</v>
      </c>
      <c r="J233" s="58">
        <v>261.81744400000002</v>
      </c>
      <c r="K233" s="58">
        <v>243.84730500000001</v>
      </c>
      <c r="L233" s="58">
        <v>237.472992</v>
      </c>
      <c r="M233" s="58">
        <v>232.00199900000001</v>
      </c>
      <c r="N233" s="58">
        <v>222.43786600000001</v>
      </c>
      <c r="O233" s="58">
        <v>218.36257900000001</v>
      </c>
      <c r="P233" s="58">
        <v>225.789444</v>
      </c>
      <c r="Q233" s="58">
        <v>234.601913</v>
      </c>
      <c r="R233" s="58">
        <v>237.37725800000001</v>
      </c>
      <c r="S233" s="58">
        <v>237.93400600000001</v>
      </c>
      <c r="T233" s="58">
        <v>240.305161</v>
      </c>
      <c r="U233" s="58">
        <v>248.141739</v>
      </c>
      <c r="V233" s="58">
        <v>259.24069200000002</v>
      </c>
      <c r="W233" s="58">
        <v>265.115723</v>
      </c>
      <c r="X233" s="58">
        <v>265.75747699999999</v>
      </c>
      <c r="Y233" s="58">
        <v>266.90835600000003</v>
      </c>
      <c r="Z233" s="58">
        <v>273.47769199999999</v>
      </c>
      <c r="AA233" s="58">
        <v>275.59756499999997</v>
      </c>
      <c r="AB233" s="58">
        <v>271.78329500000001</v>
      </c>
      <c r="AC233" s="58">
        <v>271.51928700000002</v>
      </c>
      <c r="AD233" s="58">
        <v>276.69223</v>
      </c>
      <c r="AE233" s="58">
        <v>282.32275399999997</v>
      </c>
      <c r="AF233" s="58">
        <v>285.005157</v>
      </c>
      <c r="AG233" s="58">
        <v>286.42770400000001</v>
      </c>
      <c r="AH233" s="58">
        <v>287.91568000000001</v>
      </c>
      <c r="AI233" s="58">
        <v>287.04028299999999</v>
      </c>
      <c r="AJ233" s="58">
        <v>285.69732699999997</v>
      </c>
      <c r="AK233" s="58">
        <v>289.246735</v>
      </c>
      <c r="AL233" s="58">
        <v>293.42450000000002</v>
      </c>
      <c r="AM233" s="8">
        <v>6.5430000000000002E-3</v>
      </c>
    </row>
    <row r="234" spans="1:39" ht="15" customHeight="1">
      <c r="A234" s="7" t="s">
        <v>940</v>
      </c>
      <c r="B234" s="10" t="s">
        <v>939</v>
      </c>
      <c r="C234" s="58">
        <v>1.043995</v>
      </c>
      <c r="D234" s="58">
        <v>0.91001699999999996</v>
      </c>
      <c r="E234" s="58">
        <v>0.96712600000000004</v>
      </c>
      <c r="F234" s="58">
        <v>0.89551899999999995</v>
      </c>
      <c r="G234" s="58">
        <v>0.94277900000000003</v>
      </c>
      <c r="H234" s="58">
        <v>0.92474699999999999</v>
      </c>
      <c r="I234" s="58">
        <v>0.973495</v>
      </c>
      <c r="J234" s="58">
        <v>1.0038100000000001</v>
      </c>
      <c r="K234" s="58">
        <v>0.95381199999999999</v>
      </c>
      <c r="L234" s="58">
        <v>0.94189199999999995</v>
      </c>
      <c r="M234" s="58">
        <v>0.91797799999999996</v>
      </c>
      <c r="N234" s="58">
        <v>0.86754500000000001</v>
      </c>
      <c r="O234" s="58">
        <v>0.83952599999999999</v>
      </c>
      <c r="P234" s="58">
        <v>0.85596099999999997</v>
      </c>
      <c r="Q234" s="58">
        <v>0.87689700000000004</v>
      </c>
      <c r="R234" s="58">
        <v>0.88003299999999995</v>
      </c>
      <c r="S234" s="58">
        <v>0.87215500000000001</v>
      </c>
      <c r="T234" s="58">
        <v>0.861572</v>
      </c>
      <c r="U234" s="58">
        <v>0.85640499999999997</v>
      </c>
      <c r="V234" s="58">
        <v>0.86327699999999996</v>
      </c>
      <c r="W234" s="58">
        <v>0.84590799999999999</v>
      </c>
      <c r="X234" s="58">
        <v>0.79312099999999996</v>
      </c>
      <c r="Y234" s="58">
        <v>0.75129800000000002</v>
      </c>
      <c r="Z234" s="58">
        <v>0.72165699999999999</v>
      </c>
      <c r="AA234" s="58">
        <v>0.68173899999999998</v>
      </c>
      <c r="AB234" s="58">
        <v>0.630525</v>
      </c>
      <c r="AC234" s="58">
        <v>0.60079400000000005</v>
      </c>
      <c r="AD234" s="58">
        <v>0.58682900000000005</v>
      </c>
      <c r="AE234" s="58">
        <v>0.58344099999999999</v>
      </c>
      <c r="AF234" s="58">
        <v>0.58768399999999998</v>
      </c>
      <c r="AG234" s="58">
        <v>0.58306500000000006</v>
      </c>
      <c r="AH234" s="58">
        <v>0.57577199999999995</v>
      </c>
      <c r="AI234" s="58">
        <v>0.54564900000000005</v>
      </c>
      <c r="AJ234" s="58">
        <v>0.52831799999999995</v>
      </c>
      <c r="AK234" s="58">
        <v>0.52734199999999998</v>
      </c>
      <c r="AL234" s="58">
        <v>0.50696600000000003</v>
      </c>
      <c r="AM234" s="8">
        <v>-1.7059000000000001E-2</v>
      </c>
    </row>
    <row r="235" spans="1:39" ht="15" customHeight="1">
      <c r="A235" s="7" t="s">
        <v>938</v>
      </c>
      <c r="B235" s="10" t="s">
        <v>818</v>
      </c>
      <c r="C235" s="58">
        <v>2.5538999999999999E-2</v>
      </c>
      <c r="D235" s="58">
        <v>2.2907E-2</v>
      </c>
      <c r="E235" s="58">
        <v>2.4951999999999998E-2</v>
      </c>
      <c r="F235" s="58">
        <v>7.1282999999999999E-2</v>
      </c>
      <c r="G235" s="58">
        <v>7.2236999999999996E-2</v>
      </c>
      <c r="H235" s="58">
        <v>7.0079000000000002E-2</v>
      </c>
      <c r="I235" s="58">
        <v>7.2331999999999994E-2</v>
      </c>
      <c r="J235" s="58">
        <v>7.3400000000000007E-2</v>
      </c>
      <c r="K235" s="58">
        <v>6.9316000000000003E-2</v>
      </c>
      <c r="L235" s="58">
        <v>6.8499000000000004E-2</v>
      </c>
      <c r="M235" s="58">
        <v>6.7957000000000004E-2</v>
      </c>
      <c r="N235" s="58">
        <v>6.6323999999999994E-2</v>
      </c>
      <c r="O235" s="58">
        <v>6.6352999999999995E-2</v>
      </c>
      <c r="P235" s="58">
        <v>6.9998000000000005E-2</v>
      </c>
      <c r="Q235" s="58">
        <v>7.4241000000000001E-2</v>
      </c>
      <c r="R235" s="58">
        <v>7.6755000000000004E-2</v>
      </c>
      <c r="S235" s="58">
        <v>7.8752000000000003E-2</v>
      </c>
      <c r="T235" s="58">
        <v>8.1684999999999994E-2</v>
      </c>
      <c r="U235" s="58">
        <v>8.6649000000000004E-2</v>
      </c>
      <c r="V235" s="58">
        <v>9.3016000000000001E-2</v>
      </c>
      <c r="W235" s="58">
        <v>9.8003000000000007E-2</v>
      </c>
      <c r="X235" s="58">
        <v>0.101226</v>
      </c>
      <c r="Y235" s="58">
        <v>0.10477</v>
      </c>
      <c r="Z235" s="58">
        <v>0.11064599999999999</v>
      </c>
      <c r="AA235" s="58">
        <v>0.114939</v>
      </c>
      <c r="AB235" s="58">
        <v>0.11686000000000001</v>
      </c>
      <c r="AC235" s="58">
        <v>0.12038</v>
      </c>
      <c r="AD235" s="58">
        <v>0.12650900000000001</v>
      </c>
      <c r="AE235" s="58">
        <v>0.133133</v>
      </c>
      <c r="AF235" s="58">
        <v>0.138626</v>
      </c>
      <c r="AG235" s="58">
        <v>0.14371400000000001</v>
      </c>
      <c r="AH235" s="58">
        <v>0.14902199999999999</v>
      </c>
      <c r="AI235" s="58">
        <v>0.15328600000000001</v>
      </c>
      <c r="AJ235" s="58">
        <v>0.15745799999999999</v>
      </c>
      <c r="AK235" s="58">
        <v>0.164547</v>
      </c>
      <c r="AL235" s="58">
        <v>0.17233399999999999</v>
      </c>
      <c r="AM235" s="8">
        <v>6.1150000000000003E-2</v>
      </c>
    </row>
    <row r="236" spans="1:39" ht="15" customHeight="1">
      <c r="A236" s="7" t="s">
        <v>937</v>
      </c>
      <c r="B236" s="10" t="s">
        <v>936</v>
      </c>
      <c r="C236" s="58">
        <v>5.7976089999999996</v>
      </c>
      <c r="D236" s="58">
        <v>5.1999890000000004</v>
      </c>
      <c r="E236" s="58">
        <v>5.6643280000000003</v>
      </c>
      <c r="F236" s="58">
        <v>5.4965299999999999</v>
      </c>
      <c r="G236" s="58">
        <v>5.0246190000000004</v>
      </c>
      <c r="H236" s="58">
        <v>4.4289800000000001</v>
      </c>
      <c r="I236" s="58">
        <v>4.1638799999999998</v>
      </c>
      <c r="J236" s="58">
        <v>3.8533140000000001</v>
      </c>
      <c r="K236" s="58">
        <v>3.3301729999999998</v>
      </c>
      <c r="L236" s="58">
        <v>3.020956</v>
      </c>
      <c r="M236" s="58">
        <v>2.7714159999999999</v>
      </c>
      <c r="N236" s="58">
        <v>2.514364</v>
      </c>
      <c r="O236" s="58">
        <v>2.3453029999999999</v>
      </c>
      <c r="P236" s="58">
        <v>2.313501</v>
      </c>
      <c r="Q236" s="58">
        <v>2.305717</v>
      </c>
      <c r="R236" s="58">
        <v>2.246845</v>
      </c>
      <c r="S236" s="58">
        <v>2.1882069999999998</v>
      </c>
      <c r="T236" s="58">
        <v>2.174855</v>
      </c>
      <c r="U236" s="58">
        <v>2.2439990000000001</v>
      </c>
      <c r="V236" s="58">
        <v>2.3612299999999999</v>
      </c>
      <c r="W236" s="58">
        <v>2.459368</v>
      </c>
      <c r="X236" s="58">
        <v>2.5603069999999999</v>
      </c>
      <c r="Y236" s="58">
        <v>2.6950289999999999</v>
      </c>
      <c r="Z236" s="58">
        <v>2.9314740000000001</v>
      </c>
      <c r="AA236" s="58">
        <v>3.1494270000000002</v>
      </c>
      <c r="AB236" s="58">
        <v>3.33589</v>
      </c>
      <c r="AC236" s="58">
        <v>3.5873210000000002</v>
      </c>
      <c r="AD236" s="58">
        <v>3.9468130000000001</v>
      </c>
      <c r="AE236" s="58">
        <v>4.3420069999999997</v>
      </c>
      <c r="AF236" s="58">
        <v>4.7091770000000004</v>
      </c>
      <c r="AG236" s="58">
        <v>5.0892039999999996</v>
      </c>
      <c r="AH236" s="58">
        <v>5.4828950000000001</v>
      </c>
      <c r="AI236" s="58">
        <v>5.8965740000000002</v>
      </c>
      <c r="AJ236" s="58">
        <v>6.3655590000000002</v>
      </c>
      <c r="AK236" s="58">
        <v>6.9817179999999999</v>
      </c>
      <c r="AL236" s="58">
        <v>7.7076760000000002</v>
      </c>
      <c r="AM236" s="8">
        <v>1.1643000000000001E-2</v>
      </c>
    </row>
    <row r="237" spans="1:39" ht="15" customHeight="1">
      <c r="A237" s="7" t="s">
        <v>935</v>
      </c>
      <c r="B237" s="10" t="s">
        <v>934</v>
      </c>
      <c r="C237" s="58">
        <v>0</v>
      </c>
      <c r="D237" s="58">
        <v>0</v>
      </c>
      <c r="E237" s="58">
        <v>0</v>
      </c>
      <c r="F237" s="58">
        <v>0</v>
      </c>
      <c r="G237" s="58">
        <v>0</v>
      </c>
      <c r="H237" s="58">
        <v>0</v>
      </c>
      <c r="I237" s="58">
        <v>0</v>
      </c>
      <c r="J237" s="58">
        <v>0</v>
      </c>
      <c r="K237" s="58">
        <v>0</v>
      </c>
      <c r="L237" s="58">
        <v>0</v>
      </c>
      <c r="M237" s="58">
        <v>0</v>
      </c>
      <c r="N237" s="58">
        <v>0</v>
      </c>
      <c r="O237" s="58">
        <v>0</v>
      </c>
      <c r="P237" s="58">
        <v>0</v>
      </c>
      <c r="Q237" s="58">
        <v>0</v>
      </c>
      <c r="R237" s="58">
        <v>0</v>
      </c>
      <c r="S237" s="58">
        <v>0</v>
      </c>
      <c r="T237" s="58">
        <v>0</v>
      </c>
      <c r="U237" s="58">
        <v>0</v>
      </c>
      <c r="V237" s="58">
        <v>0</v>
      </c>
      <c r="W237" s="58">
        <v>0</v>
      </c>
      <c r="X237" s="58">
        <v>0</v>
      </c>
      <c r="Y237" s="58">
        <v>0</v>
      </c>
      <c r="Z237" s="58">
        <v>0</v>
      </c>
      <c r="AA237" s="58">
        <v>0</v>
      </c>
      <c r="AB237" s="58">
        <v>0</v>
      </c>
      <c r="AC237" s="58">
        <v>0</v>
      </c>
      <c r="AD237" s="58">
        <v>0</v>
      </c>
      <c r="AE237" s="58">
        <v>0</v>
      </c>
      <c r="AF237" s="58">
        <v>0</v>
      </c>
      <c r="AG237" s="58">
        <v>0</v>
      </c>
      <c r="AH237" s="58">
        <v>0</v>
      </c>
      <c r="AI237" s="58">
        <v>0</v>
      </c>
      <c r="AJ237" s="58">
        <v>0</v>
      </c>
      <c r="AK237" s="58">
        <v>0</v>
      </c>
      <c r="AL237" s="58">
        <v>0</v>
      </c>
      <c r="AM237" s="8" t="s">
        <v>212</v>
      </c>
    </row>
    <row r="238" spans="1:39" ht="15" customHeight="1">
      <c r="A238" s="7" t="s">
        <v>933</v>
      </c>
      <c r="B238" s="10" t="s">
        <v>932</v>
      </c>
      <c r="C238" s="58">
        <v>0</v>
      </c>
      <c r="D238" s="58">
        <v>0</v>
      </c>
      <c r="E238" s="58">
        <v>0</v>
      </c>
      <c r="F238" s="58">
        <v>0.46885900000000003</v>
      </c>
      <c r="G238" s="58">
        <v>0.48465999999999998</v>
      </c>
      <c r="H238" s="58">
        <v>0.47922900000000002</v>
      </c>
      <c r="I238" s="58">
        <v>0.50345899999999999</v>
      </c>
      <c r="J238" s="58">
        <v>0.51891600000000004</v>
      </c>
      <c r="K238" s="58">
        <v>0.497396</v>
      </c>
      <c r="L238" s="58">
        <v>0.49857400000000002</v>
      </c>
      <c r="M238" s="58">
        <v>0.50139599999999995</v>
      </c>
      <c r="N238" s="58">
        <v>0.49489300000000003</v>
      </c>
      <c r="O238" s="58">
        <v>0.50018399999999996</v>
      </c>
      <c r="P238" s="58">
        <v>0.53252200000000005</v>
      </c>
      <c r="Q238" s="58">
        <v>0.56974800000000003</v>
      </c>
      <c r="R238" s="58">
        <v>0.59366699999999994</v>
      </c>
      <c r="S238" s="58">
        <v>0.61284700000000003</v>
      </c>
      <c r="T238" s="58">
        <v>0.637513</v>
      </c>
      <c r="U238" s="58">
        <v>0.67810199999999998</v>
      </c>
      <c r="V238" s="58">
        <v>0.72980599999999995</v>
      </c>
      <c r="W238" s="58">
        <v>0.76893299999999998</v>
      </c>
      <c r="X238" s="58">
        <v>0.79422300000000001</v>
      </c>
      <c r="Y238" s="58">
        <v>0.82203000000000004</v>
      </c>
      <c r="Z238" s="58">
        <v>0.86812900000000004</v>
      </c>
      <c r="AA238" s="58">
        <v>0.90181900000000004</v>
      </c>
      <c r="AB238" s="58">
        <v>0.91688700000000001</v>
      </c>
      <c r="AC238" s="58">
        <v>0.94450599999999996</v>
      </c>
      <c r="AD238" s="58">
        <v>0.99259200000000003</v>
      </c>
      <c r="AE238" s="58">
        <v>1.0445660000000001</v>
      </c>
      <c r="AF238" s="58">
        <v>1.087666</v>
      </c>
      <c r="AG238" s="58">
        <v>1.1275809999999999</v>
      </c>
      <c r="AH238" s="58">
        <v>1.1692309999999999</v>
      </c>
      <c r="AI238" s="58">
        <v>1.2026859999999999</v>
      </c>
      <c r="AJ238" s="58">
        <v>1.23542</v>
      </c>
      <c r="AK238" s="58">
        <v>1.291042</v>
      </c>
      <c r="AL238" s="58">
        <v>1.3521380000000001</v>
      </c>
      <c r="AM238" s="8" t="s">
        <v>212</v>
      </c>
    </row>
    <row r="239" spans="1:39" ht="15" customHeight="1">
      <c r="A239" s="7" t="s">
        <v>931</v>
      </c>
      <c r="B239" s="10" t="s">
        <v>930</v>
      </c>
      <c r="C239" s="58">
        <v>0</v>
      </c>
      <c r="D239" s="58">
        <v>0</v>
      </c>
      <c r="E239" s="58">
        <v>0</v>
      </c>
      <c r="F239" s="58">
        <v>0.219138</v>
      </c>
      <c r="G239" s="58">
        <v>0.226523</v>
      </c>
      <c r="H239" s="58">
        <v>0.22398499999999999</v>
      </c>
      <c r="I239" s="58">
        <v>0.23530899999999999</v>
      </c>
      <c r="J239" s="58">
        <v>0.242534</v>
      </c>
      <c r="K239" s="58">
        <v>0.23247599999999999</v>
      </c>
      <c r="L239" s="58">
        <v>0.23302600000000001</v>
      </c>
      <c r="M239" s="58">
        <v>0.234345</v>
      </c>
      <c r="N239" s="58">
        <v>0.23130600000000001</v>
      </c>
      <c r="O239" s="58">
        <v>0.23377899999999999</v>
      </c>
      <c r="P239" s="58">
        <v>0.248893</v>
      </c>
      <c r="Q239" s="58">
        <v>0.26629199999999997</v>
      </c>
      <c r="R239" s="58">
        <v>0.277472</v>
      </c>
      <c r="S239" s="58">
        <v>0.28643600000000002</v>
      </c>
      <c r="T239" s="58">
        <v>0.29796400000000001</v>
      </c>
      <c r="U239" s="58">
        <v>0.31693500000000002</v>
      </c>
      <c r="V239" s="58">
        <v>0.34110099999999999</v>
      </c>
      <c r="W239" s="58">
        <v>0.35938799999999999</v>
      </c>
      <c r="X239" s="58">
        <v>0.37120900000000001</v>
      </c>
      <c r="Y239" s="58">
        <v>0.38420500000000002</v>
      </c>
      <c r="Z239" s="58">
        <v>0.40575099999999997</v>
      </c>
      <c r="AA239" s="58">
        <v>0.42149700000000001</v>
      </c>
      <c r="AB239" s="58">
        <v>0.42853999999999998</v>
      </c>
      <c r="AC239" s="58">
        <v>0.44144800000000001</v>
      </c>
      <c r="AD239" s="58">
        <v>0.46392299999999997</v>
      </c>
      <c r="AE239" s="58">
        <v>0.48821500000000001</v>
      </c>
      <c r="AF239" s="58">
        <v>0.50835900000000001</v>
      </c>
      <c r="AG239" s="58">
        <v>0.52701500000000001</v>
      </c>
      <c r="AH239" s="58">
        <v>0.54648200000000002</v>
      </c>
      <c r="AI239" s="58">
        <v>0.56211800000000001</v>
      </c>
      <c r="AJ239" s="58">
        <v>0.57741799999999999</v>
      </c>
      <c r="AK239" s="58">
        <v>0.60341400000000001</v>
      </c>
      <c r="AL239" s="58">
        <v>0.63197000000000003</v>
      </c>
      <c r="AM239" s="8" t="s">
        <v>212</v>
      </c>
    </row>
    <row r="240" spans="1:39" ht="15" customHeight="1">
      <c r="A240" s="7" t="s">
        <v>929</v>
      </c>
      <c r="B240" s="10" t="s">
        <v>928</v>
      </c>
      <c r="C240" s="58">
        <v>0</v>
      </c>
      <c r="D240" s="58">
        <v>0</v>
      </c>
      <c r="E240" s="58">
        <v>0</v>
      </c>
      <c r="F240" s="58">
        <v>0.21871399999999999</v>
      </c>
      <c r="G240" s="58">
        <v>0.22608500000000001</v>
      </c>
      <c r="H240" s="58">
        <v>0.223551</v>
      </c>
      <c r="I240" s="58">
        <v>0.23485400000000001</v>
      </c>
      <c r="J240" s="58">
        <v>0.242064</v>
      </c>
      <c r="K240" s="58">
        <v>0.23202600000000001</v>
      </c>
      <c r="L240" s="58">
        <v>0.232575</v>
      </c>
      <c r="M240" s="58">
        <v>0.23389199999999999</v>
      </c>
      <c r="N240" s="58">
        <v>0.23085800000000001</v>
      </c>
      <c r="O240" s="58">
        <v>0.23332600000000001</v>
      </c>
      <c r="P240" s="58">
        <v>0.24841099999999999</v>
      </c>
      <c r="Q240" s="58">
        <v>0.26577600000000001</v>
      </c>
      <c r="R240" s="58">
        <v>0.27693400000000001</v>
      </c>
      <c r="S240" s="58">
        <v>0.285881</v>
      </c>
      <c r="T240" s="58">
        <v>0.29738700000000001</v>
      </c>
      <c r="U240" s="58">
        <v>0.31632199999999999</v>
      </c>
      <c r="V240" s="58">
        <v>0.34044099999999999</v>
      </c>
      <c r="W240" s="58">
        <v>0.35869299999999998</v>
      </c>
      <c r="X240" s="58">
        <v>0.37048999999999999</v>
      </c>
      <c r="Y240" s="58">
        <v>0.383461</v>
      </c>
      <c r="Z240" s="58">
        <v>0.40496500000000002</v>
      </c>
      <c r="AA240" s="58">
        <v>0.42068100000000003</v>
      </c>
      <c r="AB240" s="58">
        <v>0.42770999999999998</v>
      </c>
      <c r="AC240" s="58">
        <v>0.44059399999999999</v>
      </c>
      <c r="AD240" s="58">
        <v>0.46302500000000002</v>
      </c>
      <c r="AE240" s="58">
        <v>0.48726999999999998</v>
      </c>
      <c r="AF240" s="58">
        <v>0.50737500000000002</v>
      </c>
      <c r="AG240" s="58">
        <v>0.52599499999999999</v>
      </c>
      <c r="AH240" s="58">
        <v>0.54542400000000002</v>
      </c>
      <c r="AI240" s="58">
        <v>0.56103000000000003</v>
      </c>
      <c r="AJ240" s="58">
        <v>0.57630000000000003</v>
      </c>
      <c r="AK240" s="58">
        <v>0.60224599999999995</v>
      </c>
      <c r="AL240" s="58">
        <v>0.63074600000000003</v>
      </c>
      <c r="AM240" s="8" t="s">
        <v>212</v>
      </c>
    </row>
    <row r="241" spans="1:39" ht="15" customHeight="1">
      <c r="A241" s="7" t="s">
        <v>927</v>
      </c>
      <c r="B241" s="10" t="s">
        <v>926</v>
      </c>
      <c r="C241" s="58">
        <v>0</v>
      </c>
      <c r="D241" s="58">
        <v>0</v>
      </c>
      <c r="E241" s="58">
        <v>0</v>
      </c>
      <c r="F241" s="58">
        <v>0.31608799999999998</v>
      </c>
      <c r="G241" s="58">
        <v>0.32673999999999997</v>
      </c>
      <c r="H241" s="58">
        <v>0.32307900000000001</v>
      </c>
      <c r="I241" s="58">
        <v>0.33941300000000002</v>
      </c>
      <c r="J241" s="58">
        <v>0.34983399999999998</v>
      </c>
      <c r="K241" s="58">
        <v>0.33532600000000001</v>
      </c>
      <c r="L241" s="58">
        <v>0.336121</v>
      </c>
      <c r="M241" s="58">
        <v>0.33802300000000002</v>
      </c>
      <c r="N241" s="58">
        <v>0.33363900000000002</v>
      </c>
      <c r="O241" s="58">
        <v>0.33720600000000001</v>
      </c>
      <c r="P241" s="58">
        <v>0.35900700000000002</v>
      </c>
      <c r="Q241" s="58">
        <v>0.38410300000000003</v>
      </c>
      <c r="R241" s="58">
        <v>0.400229</v>
      </c>
      <c r="S241" s="58">
        <v>0.413159</v>
      </c>
      <c r="T241" s="58">
        <v>0.429788</v>
      </c>
      <c r="U241" s="58">
        <v>0.457152</v>
      </c>
      <c r="V241" s="58">
        <v>0.49200899999999997</v>
      </c>
      <c r="W241" s="58">
        <v>0.51838700000000004</v>
      </c>
      <c r="X241" s="58">
        <v>0.53543600000000002</v>
      </c>
      <c r="Y241" s="58">
        <v>0.55418299999999998</v>
      </c>
      <c r="Z241" s="58">
        <v>0.58526100000000003</v>
      </c>
      <c r="AA241" s="58">
        <v>0.60797299999999999</v>
      </c>
      <c r="AB241" s="58">
        <v>0.61813099999999999</v>
      </c>
      <c r="AC241" s="58">
        <v>0.63675099999999996</v>
      </c>
      <c r="AD241" s="58">
        <v>0.66917000000000004</v>
      </c>
      <c r="AE241" s="58">
        <v>0.70420799999999995</v>
      </c>
      <c r="AF241" s="58">
        <v>0.73326499999999994</v>
      </c>
      <c r="AG241" s="58">
        <v>0.76017400000000002</v>
      </c>
      <c r="AH241" s="58">
        <v>0.78825299999999998</v>
      </c>
      <c r="AI241" s="58">
        <v>0.81080700000000006</v>
      </c>
      <c r="AJ241" s="58">
        <v>0.83287500000000003</v>
      </c>
      <c r="AK241" s="58">
        <v>0.87037299999999995</v>
      </c>
      <c r="AL241" s="58">
        <v>0.91156199999999998</v>
      </c>
      <c r="AM241" s="8" t="s">
        <v>212</v>
      </c>
    </row>
    <row r="242" spans="1:39" ht="15" customHeight="1">
      <c r="A242" s="7" t="s">
        <v>925</v>
      </c>
      <c r="B242" s="10" t="s">
        <v>924</v>
      </c>
      <c r="C242" s="58">
        <v>268.92077599999999</v>
      </c>
      <c r="D242" s="58">
        <v>241.200256</v>
      </c>
      <c r="E242" s="58">
        <v>262.738495</v>
      </c>
      <c r="F242" s="58">
        <v>272.64202899999998</v>
      </c>
      <c r="G242" s="58">
        <v>273.62170400000002</v>
      </c>
      <c r="H242" s="58">
        <v>262.67550699999998</v>
      </c>
      <c r="I242" s="58">
        <v>267.91845699999999</v>
      </c>
      <c r="J242" s="58">
        <v>268.10128800000001</v>
      </c>
      <c r="K242" s="58">
        <v>249.497818</v>
      </c>
      <c r="L242" s="58">
        <v>242.804642</v>
      </c>
      <c r="M242" s="58">
        <v>237.06701699999999</v>
      </c>
      <c r="N242" s="58">
        <v>227.17678799999999</v>
      </c>
      <c r="O242" s="58">
        <v>222.918274</v>
      </c>
      <c r="P242" s="58">
        <v>230.41774000000001</v>
      </c>
      <c r="Q242" s="58">
        <v>239.34466599999999</v>
      </c>
      <c r="R242" s="58">
        <v>242.12919600000001</v>
      </c>
      <c r="S242" s="58">
        <v>242.671448</v>
      </c>
      <c r="T242" s="58">
        <v>245.08592200000001</v>
      </c>
      <c r="U242" s="58">
        <v>253.09732099999999</v>
      </c>
      <c r="V242" s="58">
        <v>264.46157799999997</v>
      </c>
      <c r="W242" s="58">
        <v>270.52441399999998</v>
      </c>
      <c r="X242" s="58">
        <v>271.283478</v>
      </c>
      <c r="Y242" s="58">
        <v>272.60327100000001</v>
      </c>
      <c r="Z242" s="58">
        <v>279.50555400000002</v>
      </c>
      <c r="AA242" s="58">
        <v>281.89572099999998</v>
      </c>
      <c r="AB242" s="58">
        <v>278.25784299999998</v>
      </c>
      <c r="AC242" s="58">
        <v>278.29110700000001</v>
      </c>
      <c r="AD242" s="58">
        <v>283.941101</v>
      </c>
      <c r="AE242" s="58">
        <v>290.10562099999999</v>
      </c>
      <c r="AF242" s="58">
        <v>293.27728300000001</v>
      </c>
      <c r="AG242" s="58">
        <v>295.18444799999997</v>
      </c>
      <c r="AH242" s="58">
        <v>297.17279100000002</v>
      </c>
      <c r="AI242" s="58">
        <v>296.77242999999999</v>
      </c>
      <c r="AJ242" s="58">
        <v>295.97061200000002</v>
      </c>
      <c r="AK242" s="58">
        <v>300.28744499999999</v>
      </c>
      <c r="AL242" s="58">
        <v>305.33789100000001</v>
      </c>
      <c r="AM242" s="8">
        <v>6.9589999999999999E-3</v>
      </c>
    </row>
    <row r="243" spans="1:39" ht="15" customHeight="1">
      <c r="A243" s="7" t="s">
        <v>923</v>
      </c>
      <c r="B243" s="6" t="s">
        <v>922</v>
      </c>
      <c r="C243" s="57">
        <v>636.859375</v>
      </c>
      <c r="D243" s="57">
        <v>616.23529099999996</v>
      </c>
      <c r="E243" s="57">
        <v>677.94818099999998</v>
      </c>
      <c r="F243" s="57">
        <v>709.00555399999996</v>
      </c>
      <c r="G243" s="57">
        <v>714.85723900000005</v>
      </c>
      <c r="H243" s="57">
        <v>705.60998500000005</v>
      </c>
      <c r="I243" s="57">
        <v>732.03619400000002</v>
      </c>
      <c r="J243" s="57">
        <v>744.93908699999997</v>
      </c>
      <c r="K243" s="57">
        <v>718.38403300000004</v>
      </c>
      <c r="L243" s="57">
        <v>702.73571800000002</v>
      </c>
      <c r="M243" s="57">
        <v>691.55346699999996</v>
      </c>
      <c r="N243" s="57">
        <v>669.13500999999997</v>
      </c>
      <c r="O243" s="57">
        <v>663.97747800000002</v>
      </c>
      <c r="P243" s="57">
        <v>685.89001499999995</v>
      </c>
      <c r="Q243" s="57">
        <v>707.29840100000001</v>
      </c>
      <c r="R243" s="57">
        <v>714.93762200000003</v>
      </c>
      <c r="S243" s="57">
        <v>719.45745799999997</v>
      </c>
      <c r="T243" s="57">
        <v>727.98236099999997</v>
      </c>
      <c r="U243" s="57">
        <v>748.23498500000005</v>
      </c>
      <c r="V243" s="57">
        <v>777.698486</v>
      </c>
      <c r="W243" s="57">
        <v>793.77239999999995</v>
      </c>
      <c r="X243" s="57">
        <v>799.51220699999999</v>
      </c>
      <c r="Y243" s="57">
        <v>806.95214799999997</v>
      </c>
      <c r="Z243" s="57">
        <v>826.66882299999997</v>
      </c>
      <c r="AA243" s="57">
        <v>831.52124000000003</v>
      </c>
      <c r="AB243" s="57">
        <v>826.97155799999996</v>
      </c>
      <c r="AC243" s="57">
        <v>832.76355000000001</v>
      </c>
      <c r="AD243" s="57">
        <v>847.13226299999997</v>
      </c>
      <c r="AE243" s="57">
        <v>862.71405000000004</v>
      </c>
      <c r="AF243" s="57">
        <v>875.38781700000004</v>
      </c>
      <c r="AG243" s="57">
        <v>885.50164800000005</v>
      </c>
      <c r="AH243" s="57">
        <v>894.42919900000004</v>
      </c>
      <c r="AI243" s="57">
        <v>894.82470699999999</v>
      </c>
      <c r="AJ243" s="57">
        <v>898.45770300000004</v>
      </c>
      <c r="AK243" s="57">
        <v>914.37304700000004</v>
      </c>
      <c r="AL243" s="57">
        <v>927.77703899999995</v>
      </c>
      <c r="AM243" s="4">
        <v>1.2107E-2</v>
      </c>
    </row>
    <row r="245" spans="1:39" ht="15" customHeight="1">
      <c r="B245" s="6" t="s">
        <v>921</v>
      </c>
    </row>
    <row r="246" spans="1:39" ht="15" customHeight="1">
      <c r="A246" s="7" t="s">
        <v>920</v>
      </c>
      <c r="B246" s="10" t="s">
        <v>919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918</v>
      </c>
      <c r="B247" s="10" t="s">
        <v>909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897</v>
      </c>
    </row>
    <row r="249" spans="1:39" ht="15" customHeight="1">
      <c r="A249" s="7" t="s">
        <v>917</v>
      </c>
      <c r="B249" s="10" t="s">
        <v>895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916</v>
      </c>
      <c r="B250" s="10" t="s">
        <v>893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212</v>
      </c>
    </row>
    <row r="251" spans="1:39" ht="15" customHeight="1">
      <c r="A251" s="7" t="s">
        <v>915</v>
      </c>
      <c r="B251" s="10" t="s">
        <v>891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212</v>
      </c>
    </row>
    <row r="252" spans="1:39" ht="15" customHeight="1">
      <c r="A252" s="7" t="s">
        <v>914</v>
      </c>
      <c r="B252" s="10" t="s">
        <v>889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212</v>
      </c>
    </row>
    <row r="254" spans="1:39" ht="15" customHeight="1">
      <c r="B254" s="6" t="s">
        <v>913</v>
      </c>
    </row>
    <row r="255" spans="1:39" ht="15" customHeight="1">
      <c r="A255" s="7" t="s">
        <v>912</v>
      </c>
      <c r="B255" s="10" t="s">
        <v>911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910</v>
      </c>
      <c r="B256" s="10" t="s">
        <v>909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897</v>
      </c>
    </row>
    <row r="258" spans="1:39" ht="15" customHeight="1">
      <c r="A258" s="7" t="s">
        <v>908</v>
      </c>
      <c r="B258" s="10" t="s">
        <v>895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907</v>
      </c>
      <c r="B259" s="10" t="s">
        <v>893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906</v>
      </c>
      <c r="B260" s="10" t="s">
        <v>891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212</v>
      </c>
    </row>
    <row r="261" spans="1:39" ht="15" customHeight="1">
      <c r="A261" s="7" t="s">
        <v>905</v>
      </c>
      <c r="B261" s="10" t="s">
        <v>889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904</v>
      </c>
    </row>
    <row r="264" spans="1:39" ht="15" customHeight="1">
      <c r="A264" s="7" t="s">
        <v>903</v>
      </c>
      <c r="B264" s="10" t="s">
        <v>902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901</v>
      </c>
      <c r="B265" s="10" t="s">
        <v>900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899</v>
      </c>
      <c r="B266" s="10" t="s">
        <v>898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897</v>
      </c>
    </row>
    <row r="268" spans="1:39" ht="15" customHeight="1">
      <c r="A268" s="7" t="s">
        <v>896</v>
      </c>
      <c r="B268" s="10" t="s">
        <v>895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894</v>
      </c>
      <c r="B269" s="10" t="s">
        <v>893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892</v>
      </c>
      <c r="B270" s="10" t="s">
        <v>891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212</v>
      </c>
    </row>
    <row r="271" spans="1:39" ht="15" customHeight="1">
      <c r="A271" s="7" t="s">
        <v>890</v>
      </c>
      <c r="B271" s="10" t="s">
        <v>889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8" t="s">
        <v>888</v>
      </c>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row>
    <row r="274" spans="2:39" ht="15" customHeight="1">
      <c r="B274" s="3" t="s">
        <v>13</v>
      </c>
    </row>
    <row r="275" spans="2:39" ht="15" customHeight="1">
      <c r="B275" s="3" t="s">
        <v>152</v>
      </c>
    </row>
    <row r="276" spans="2:39" ht="15" customHeight="1">
      <c r="B276" s="3" t="s">
        <v>841</v>
      </c>
    </row>
    <row r="277" spans="2:39" ht="15" customHeight="1">
      <c r="B277" s="3" t="s">
        <v>887</v>
      </c>
    </row>
    <row r="278" spans="2:39" ht="15" customHeight="1">
      <c r="B278" s="3" t="s">
        <v>886</v>
      </c>
    </row>
    <row r="279" spans="2:39" ht="15" customHeight="1">
      <c r="B279" s="3" t="s">
        <v>885</v>
      </c>
    </row>
    <row r="280" spans="2:39" ht="15" customHeight="1">
      <c r="B280" s="3" t="s">
        <v>884</v>
      </c>
    </row>
    <row r="281" spans="2:39" ht="15" customHeight="1">
      <c r="B281" s="3" t="s">
        <v>883</v>
      </c>
    </row>
    <row r="282" spans="2:39" ht="15" customHeight="1">
      <c r="B282" s="3" t="s">
        <v>882</v>
      </c>
    </row>
    <row r="283" spans="2:39" ht="15" customHeight="1">
      <c r="B283" s="3" t="s">
        <v>881</v>
      </c>
    </row>
    <row r="284" spans="2:39" ht="15" customHeight="1">
      <c r="B284" s="3" t="s">
        <v>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84"/>
  <sheetViews>
    <sheetView zoomScaleNormal="100" workbookViewId="0">
      <selection sqref="A1:AG1"/>
    </sheetView>
  </sheetViews>
  <sheetFormatPr defaultColWidth="9.140625" defaultRowHeight="12.75"/>
  <cols>
    <col min="1" max="1" width="37.7109375" style="28" customWidth="1"/>
    <col min="2" max="33" width="8.7109375" style="28" customWidth="1"/>
    <col min="34" max="16384" width="9.140625" style="28"/>
  </cols>
  <sheetData>
    <row r="1" spans="1:33" s="54" customFormat="1" ht="16.5" customHeight="1" thickBot="1">
      <c r="A1" s="82" t="s">
        <v>718</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717</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716</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715</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714</v>
      </c>
      <c r="B6" s="38" t="s">
        <v>709</v>
      </c>
      <c r="C6" s="38" t="s">
        <v>709</v>
      </c>
      <c r="D6" s="38" t="s">
        <v>709</v>
      </c>
      <c r="E6" s="38" t="s">
        <v>709</v>
      </c>
      <c r="F6" s="38" t="s">
        <v>709</v>
      </c>
      <c r="G6" s="38" t="s">
        <v>709</v>
      </c>
      <c r="H6" s="38" t="s">
        <v>709</v>
      </c>
      <c r="I6" s="38" t="s">
        <v>709</v>
      </c>
      <c r="J6" s="38" t="s">
        <v>709</v>
      </c>
      <c r="K6" s="38" t="s">
        <v>709</v>
      </c>
      <c r="L6" s="38" t="s">
        <v>709</v>
      </c>
      <c r="M6" s="38" t="s">
        <v>709</v>
      </c>
      <c r="N6" s="38" t="s">
        <v>709</v>
      </c>
      <c r="O6" s="38" t="s">
        <v>709</v>
      </c>
      <c r="P6" s="38" t="s">
        <v>709</v>
      </c>
      <c r="Q6" s="38" t="s">
        <v>709</v>
      </c>
      <c r="R6" s="48" t="s">
        <v>709</v>
      </c>
      <c r="S6" s="48" t="s">
        <v>709</v>
      </c>
      <c r="T6" s="48" t="s">
        <v>709</v>
      </c>
      <c r="U6" s="48" t="s">
        <v>709</v>
      </c>
      <c r="V6" s="48" t="s">
        <v>709</v>
      </c>
      <c r="W6" s="48" t="s">
        <v>709</v>
      </c>
      <c r="X6" s="48" t="s">
        <v>709</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713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709</v>
      </c>
      <c r="Z7" s="37" t="s">
        <v>709</v>
      </c>
      <c r="AA7" s="37" t="s">
        <v>709</v>
      </c>
      <c r="AB7" s="37" t="s">
        <v>709</v>
      </c>
      <c r="AC7" s="37" t="s">
        <v>709</v>
      </c>
      <c r="AD7" s="37" t="s">
        <v>709</v>
      </c>
      <c r="AE7" s="37" t="s">
        <v>709</v>
      </c>
      <c r="AF7" s="37" t="s">
        <v>709</v>
      </c>
      <c r="AG7" s="37" t="s">
        <v>709</v>
      </c>
    </row>
    <row r="8" spans="1:33" ht="16.5" customHeight="1">
      <c r="A8" s="40" t="s">
        <v>712</v>
      </c>
      <c r="B8" s="35" t="s">
        <v>692</v>
      </c>
      <c r="C8" s="35" t="s">
        <v>692</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711</v>
      </c>
      <c r="B9" s="38" t="s">
        <v>709</v>
      </c>
      <c r="C9" s="38" t="s">
        <v>709</v>
      </c>
      <c r="D9" s="38" t="s">
        <v>709</v>
      </c>
      <c r="E9" s="38" t="s">
        <v>709</v>
      </c>
      <c r="F9" s="38" t="s">
        <v>709</v>
      </c>
      <c r="G9" s="38" t="s">
        <v>709</v>
      </c>
      <c r="H9" s="38" t="s">
        <v>709</v>
      </c>
      <c r="I9" s="38" t="s">
        <v>709</v>
      </c>
      <c r="J9" s="38" t="s">
        <v>709</v>
      </c>
      <c r="K9" s="38" t="s">
        <v>709</v>
      </c>
      <c r="L9" s="38" t="s">
        <v>709</v>
      </c>
      <c r="M9" s="38" t="s">
        <v>709</v>
      </c>
      <c r="N9" s="38" t="s">
        <v>709</v>
      </c>
      <c r="O9" s="38" t="s">
        <v>709</v>
      </c>
      <c r="P9" s="38" t="s">
        <v>709</v>
      </c>
      <c r="Q9" s="38" t="s">
        <v>709</v>
      </c>
      <c r="R9" s="48" t="s">
        <v>709</v>
      </c>
      <c r="S9" s="48" t="s">
        <v>709</v>
      </c>
      <c r="T9" s="48" t="s">
        <v>709</v>
      </c>
      <c r="U9" s="48" t="s">
        <v>709</v>
      </c>
      <c r="V9" s="48" t="s">
        <v>709</v>
      </c>
      <c r="W9" s="48" t="s">
        <v>709</v>
      </c>
      <c r="X9" s="48" t="s">
        <v>709</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710</v>
      </c>
      <c r="B10" s="35" t="s">
        <v>692</v>
      </c>
      <c r="C10" s="35" t="s">
        <v>692</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709</v>
      </c>
      <c r="Z10" s="37" t="s">
        <v>709</v>
      </c>
      <c r="AA10" s="37" t="s">
        <v>709</v>
      </c>
      <c r="AB10" s="37" t="s">
        <v>709</v>
      </c>
      <c r="AC10" s="37" t="s">
        <v>709</v>
      </c>
      <c r="AD10" s="37" t="s">
        <v>709</v>
      </c>
      <c r="AE10" s="37" t="s">
        <v>709</v>
      </c>
      <c r="AF10" s="37" t="s">
        <v>709</v>
      </c>
      <c r="AG10" s="37" t="s">
        <v>709</v>
      </c>
    </row>
    <row r="11" spans="1:33" ht="16.5" customHeight="1">
      <c r="A11" s="36" t="s">
        <v>708</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707</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706</v>
      </c>
      <c r="B13" s="35" t="s">
        <v>692</v>
      </c>
      <c r="C13" s="35" t="s">
        <v>692</v>
      </c>
      <c r="D13" s="35" t="s">
        <v>692</v>
      </c>
      <c r="E13" s="35" t="s">
        <v>692</v>
      </c>
      <c r="F13" s="35" t="s">
        <v>692</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705</v>
      </c>
      <c r="B14" s="43" t="s">
        <v>692</v>
      </c>
      <c r="C14" s="43" t="s">
        <v>692</v>
      </c>
      <c r="D14" s="43" t="s">
        <v>692</v>
      </c>
      <c r="E14" s="43" t="s">
        <v>692</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692</v>
      </c>
    </row>
    <row r="15" spans="1:33" s="32" customFormat="1" ht="16.5" customHeight="1">
      <c r="A15" s="36" t="s">
        <v>704</v>
      </c>
      <c r="B15" s="35" t="s">
        <v>692</v>
      </c>
      <c r="C15" s="35" t="s">
        <v>692</v>
      </c>
      <c r="D15" s="35" t="s">
        <v>692</v>
      </c>
      <c r="E15" s="35" t="s">
        <v>692</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692</v>
      </c>
    </row>
    <row r="16" spans="1:33" ht="16.5" customHeight="1">
      <c r="A16" s="36" t="s">
        <v>703</v>
      </c>
      <c r="B16" s="35" t="s">
        <v>692</v>
      </c>
      <c r="C16" s="35" t="s">
        <v>692</v>
      </c>
      <c r="D16" s="35" t="s">
        <v>692</v>
      </c>
      <c r="E16" s="35" t="s">
        <v>692</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692</v>
      </c>
    </row>
    <row r="17" spans="1:33" ht="16.5" customHeight="1">
      <c r="A17" s="36" t="s">
        <v>702</v>
      </c>
      <c r="B17" s="35" t="s">
        <v>692</v>
      </c>
      <c r="C17" s="35" t="s">
        <v>692</v>
      </c>
      <c r="D17" s="35" t="s">
        <v>692</v>
      </c>
      <c r="E17" s="35" t="s">
        <v>692</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692</v>
      </c>
    </row>
    <row r="18" spans="1:33" ht="16.5" customHeight="1">
      <c r="A18" s="36" t="s">
        <v>701</v>
      </c>
      <c r="B18" s="35" t="s">
        <v>692</v>
      </c>
      <c r="C18" s="35" t="s">
        <v>692</v>
      </c>
      <c r="D18" s="35" t="s">
        <v>692</v>
      </c>
      <c r="E18" s="35" t="s">
        <v>692</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692</v>
      </c>
    </row>
    <row r="19" spans="1:33" ht="16.5" customHeight="1">
      <c r="A19" s="36" t="s">
        <v>695</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692</v>
      </c>
    </row>
    <row r="20" spans="1:33" ht="16.5" customHeight="1">
      <c r="A20" s="40" t="s">
        <v>700</v>
      </c>
      <c r="B20" s="35" t="s">
        <v>692</v>
      </c>
      <c r="C20" s="35" t="s">
        <v>692</v>
      </c>
      <c r="D20" s="35" t="s">
        <v>692</v>
      </c>
      <c r="E20" s="35" t="s">
        <v>692</v>
      </c>
      <c r="F20" s="35" t="s">
        <v>692</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692</v>
      </c>
    </row>
    <row r="21" spans="1:33" ht="16.5" customHeight="1">
      <c r="A21" s="36" t="s">
        <v>699</v>
      </c>
      <c r="B21" s="35" t="s">
        <v>692</v>
      </c>
      <c r="C21" s="35" t="s">
        <v>692</v>
      </c>
      <c r="D21" s="35" t="s">
        <v>692</v>
      </c>
      <c r="E21" s="35" t="s">
        <v>692</v>
      </c>
      <c r="F21" s="35" t="s">
        <v>692</v>
      </c>
      <c r="G21" s="35" t="s">
        <v>692</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692</v>
      </c>
    </row>
    <row r="22" spans="1:33" s="32" customFormat="1" ht="16.5" customHeight="1">
      <c r="A22" s="36" t="s">
        <v>698</v>
      </c>
      <c r="B22" s="35" t="s">
        <v>692</v>
      </c>
      <c r="C22" s="35" t="s">
        <v>692</v>
      </c>
      <c r="D22" s="35" t="s">
        <v>692</v>
      </c>
      <c r="E22" s="35" t="s">
        <v>692</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692</v>
      </c>
    </row>
    <row r="23" spans="1:33" ht="16.5" customHeight="1">
      <c r="A23" s="41" t="s">
        <v>697</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696</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695</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692</v>
      </c>
    </row>
    <row r="26" spans="1:33" s="32" customFormat="1" ht="16.5" customHeight="1">
      <c r="A26" s="36" t="s">
        <v>694</v>
      </c>
      <c r="B26" s="35" t="s">
        <v>692</v>
      </c>
      <c r="C26" s="35" t="s">
        <v>692</v>
      </c>
      <c r="D26" s="35" t="s">
        <v>692</v>
      </c>
      <c r="E26" s="35" t="s">
        <v>692</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692</v>
      </c>
    </row>
    <row r="27" spans="1:33" s="32" customFormat="1" ht="16.5" customHeight="1" thickBot="1">
      <c r="A27" s="36" t="s">
        <v>693</v>
      </c>
      <c r="B27" s="35" t="s">
        <v>692</v>
      </c>
      <c r="C27" s="35" t="s">
        <v>692</v>
      </c>
      <c r="D27" s="35" t="s">
        <v>692</v>
      </c>
      <c r="E27" s="35" t="s">
        <v>692</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692</v>
      </c>
    </row>
    <row r="28" spans="1:33" s="29" customFormat="1" ht="12.75" customHeight="1">
      <c r="A28" s="83" t="s">
        <v>691</v>
      </c>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33" s="31"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3" s="29" customFormat="1" ht="12.75" customHeight="1">
      <c r="A30" s="85" t="s">
        <v>690</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3" s="29" customFormat="1" ht="38.25" customHeight="1">
      <c r="A31" s="85" t="s">
        <v>689</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3" s="29" customFormat="1" ht="12.75" customHeight="1">
      <c r="A32" s="78" t="s">
        <v>688</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s="29" customFormat="1" ht="12.75" customHeight="1">
      <c r="A33" s="78" t="s">
        <v>687</v>
      </c>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s="29" customFormat="1" ht="12.75" customHeight="1">
      <c r="A34" s="78" t="s">
        <v>686</v>
      </c>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s="29" customFormat="1" ht="25.5" customHeight="1">
      <c r="A35" s="85" t="s">
        <v>685</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29" customFormat="1" ht="12.75" customHeight="1">
      <c r="A36" s="86" t="s">
        <v>684</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29" customFormat="1" ht="12.75" customHeight="1">
      <c r="A37" s="78" t="s">
        <v>683</v>
      </c>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s="29" customFormat="1" ht="12.75" customHeight="1">
      <c r="A38" s="78" t="s">
        <v>682</v>
      </c>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s="29" customFormat="1" ht="12.75" customHeight="1">
      <c r="A39" s="78" t="s">
        <v>681</v>
      </c>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s="29" customFormat="1" ht="12.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s="29" customFormat="1" ht="12.75" customHeight="1">
      <c r="A41" s="80" t="s">
        <v>680</v>
      </c>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s="29" customFormat="1" ht="38.25" customHeight="1">
      <c r="A42" s="73" t="s">
        <v>679</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29" customFormat="1" ht="51" customHeight="1">
      <c r="A43" s="73" t="s">
        <v>678</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29" customFormat="1" ht="12.75" customHeight="1">
      <c r="A44" s="70" t="s">
        <v>677</v>
      </c>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s="29" customFormat="1" ht="12.75" customHeight="1">
      <c r="A45" s="71" t="s">
        <v>676</v>
      </c>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s="29" customFormat="1" ht="12.75" customHeight="1">
      <c r="A46" s="72" t="s">
        <v>675</v>
      </c>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s="29" customFormat="1" ht="12.75" customHeight="1">
      <c r="A47" s="73" t="s">
        <v>674</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29" customFormat="1"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s="29" customFormat="1" ht="12.75" customHeight="1">
      <c r="A49" s="87" t="s">
        <v>673</v>
      </c>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1:26" s="29" customFormat="1" ht="12.75" customHeight="1">
      <c r="A50" s="87" t="s">
        <v>672</v>
      </c>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1:26" s="29" customFormat="1" ht="12.75" customHeight="1">
      <c r="A51" s="77" t="s">
        <v>671</v>
      </c>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s="29" customFormat="1" ht="12.75" customHeight="1">
      <c r="A52" s="75" t="s">
        <v>670</v>
      </c>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s="29" customFormat="1" ht="12.75" customHeight="1">
      <c r="A53" s="75" t="s">
        <v>669</v>
      </c>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s="29" customFormat="1" ht="12.75" customHeight="1">
      <c r="A54" s="81" t="s">
        <v>668</v>
      </c>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s="29" customFormat="1" ht="12.75" customHeight="1">
      <c r="A55" s="76" t="s">
        <v>667</v>
      </c>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s="29" customFormat="1" ht="12.75" customHeight="1">
      <c r="A56" s="77" t="s">
        <v>666</v>
      </c>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s="29" customFormat="1" ht="12.75" customHeight="1">
      <c r="A57" s="81" t="s">
        <v>665</v>
      </c>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s="29" customFormat="1" ht="12.75" customHeight="1">
      <c r="A58" s="75" t="s">
        <v>657</v>
      </c>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s="29" customFormat="1" ht="12.75" customHeight="1">
      <c r="A59" s="77" t="s">
        <v>664</v>
      </c>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s="29" customFormat="1" ht="12.75" customHeight="1">
      <c r="A60" s="75" t="s">
        <v>663</v>
      </c>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s="29" customFormat="1" ht="12.75" customHeight="1">
      <c r="A61" s="77" t="s">
        <v>662</v>
      </c>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s="29" customFormat="1" ht="12.75" customHeight="1">
      <c r="A62" s="75" t="s">
        <v>661</v>
      </c>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s="29" customFormat="1" ht="12.75" customHeight="1">
      <c r="A63" s="75" t="s">
        <v>660</v>
      </c>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s="29" customFormat="1" ht="12.75" customHeight="1">
      <c r="A64" s="77" t="s">
        <v>659</v>
      </c>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s="29" customFormat="1" ht="12.75" customHeight="1">
      <c r="A65" s="81" t="s">
        <v>658</v>
      </c>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s="29" customFormat="1" ht="12.75" customHeight="1">
      <c r="A66" s="75" t="s">
        <v>657</v>
      </c>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s="29" customFormat="1" ht="12.75" customHeight="1">
      <c r="A67" s="77" t="s">
        <v>656</v>
      </c>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s="29" customFormat="1" ht="12.75" customHeight="1">
      <c r="A68" s="75" t="s">
        <v>655</v>
      </c>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s="29" customFormat="1" ht="12.75" customHeight="1">
      <c r="A69" s="77" t="s">
        <v>654</v>
      </c>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s="29" customFormat="1" ht="12.75" customHeight="1">
      <c r="A70" s="81" t="s">
        <v>653</v>
      </c>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s="29" customFormat="1" ht="12.75" customHeight="1">
      <c r="A71" s="75" t="s">
        <v>652</v>
      </c>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s="30" customFormat="1" ht="12.75" customHeight="1">
      <c r="A72" s="76" t="s">
        <v>651</v>
      </c>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s="30" customFormat="1" ht="12.75" customHeight="1">
      <c r="A73" s="77" t="s">
        <v>650</v>
      </c>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s="30" customFormat="1" ht="12.75" customHeight="1">
      <c r="A74" s="75" t="s">
        <v>649</v>
      </c>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s="30" customFormat="1" ht="12.75" customHeight="1">
      <c r="A75" s="75" t="s">
        <v>648</v>
      </c>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s="29" customFormat="1" ht="12.75" customHeight="1">
      <c r="A76" s="75" t="s">
        <v>645</v>
      </c>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77" t="s">
        <v>647</v>
      </c>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s="29" customFormat="1" ht="12.75" customHeight="1">
      <c r="A78" s="75" t="s">
        <v>646</v>
      </c>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s="30" customFormat="1" ht="12.75" customHeight="1">
      <c r="A79" s="75" t="s">
        <v>645</v>
      </c>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s="29" customFormat="1" ht="12.75" customHeight="1">
      <c r="A80" s="76" t="s">
        <v>644</v>
      </c>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s="29" customFormat="1" ht="12.75" customHeight="1">
      <c r="A81" s="75" t="s">
        <v>643</v>
      </c>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s="29" customFormat="1" ht="12.75" customHeight="1">
      <c r="A82" s="75" t="s">
        <v>642</v>
      </c>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75" t="s">
        <v>641</v>
      </c>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69" t="s">
        <v>640</v>
      </c>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601</v>
      </c>
    </row>
    <row r="2" spans="1:7">
      <c r="A2" s="1"/>
    </row>
    <row r="3" spans="1:7" ht="45">
      <c r="A3" s="24" t="s">
        <v>602</v>
      </c>
      <c r="B3" s="24" t="s">
        <v>603</v>
      </c>
      <c r="C3" s="24" t="s">
        <v>604</v>
      </c>
      <c r="D3" s="24" t="s">
        <v>605</v>
      </c>
      <c r="E3" s="24" t="s">
        <v>606</v>
      </c>
      <c r="F3" s="24" t="s">
        <v>607</v>
      </c>
      <c r="G3" s="24" t="s">
        <v>608</v>
      </c>
    </row>
    <row r="4" spans="1:7">
      <c r="A4" t="s">
        <v>609</v>
      </c>
      <c r="B4" s="25">
        <v>21611</v>
      </c>
      <c r="C4" s="25">
        <v>244203</v>
      </c>
      <c r="D4" s="25">
        <v>3584</v>
      </c>
      <c r="E4">
        <v>11.3</v>
      </c>
      <c r="F4">
        <v>5.7</v>
      </c>
      <c r="G4">
        <v>2.4</v>
      </c>
    </row>
    <row r="5" spans="1:7">
      <c r="A5" t="s">
        <v>610</v>
      </c>
      <c r="B5" s="25">
        <v>10147</v>
      </c>
      <c r="C5" s="25">
        <v>121865</v>
      </c>
      <c r="D5" s="25">
        <v>2035</v>
      </c>
      <c r="E5">
        <v>12</v>
      </c>
      <c r="F5">
        <v>6</v>
      </c>
      <c r="G5">
        <v>2.7</v>
      </c>
    </row>
    <row r="6" spans="1:7">
      <c r="A6" t="s">
        <v>611</v>
      </c>
      <c r="B6">
        <v>735</v>
      </c>
      <c r="C6" s="25">
        <v>8137</v>
      </c>
      <c r="D6">
        <v>154</v>
      </c>
      <c r="E6">
        <v>11.1</v>
      </c>
      <c r="F6">
        <v>7.8</v>
      </c>
      <c r="G6">
        <v>2.4</v>
      </c>
    </row>
    <row r="7" spans="1:7">
      <c r="A7" t="s">
        <v>612</v>
      </c>
      <c r="B7">
        <v>854</v>
      </c>
      <c r="C7" s="25">
        <v>12694</v>
      </c>
      <c r="D7">
        <v>220</v>
      </c>
      <c r="E7">
        <v>14.9</v>
      </c>
      <c r="F7">
        <v>4.0999999999999996</v>
      </c>
      <c r="G7">
        <v>3.8</v>
      </c>
    </row>
    <row r="8" spans="1:7">
      <c r="A8" t="s">
        <v>613</v>
      </c>
      <c r="B8" s="25">
        <v>1704</v>
      </c>
      <c r="C8" s="25">
        <v>18728</v>
      </c>
      <c r="D8">
        <v>212</v>
      </c>
      <c r="E8">
        <v>11</v>
      </c>
      <c r="F8">
        <v>4.7</v>
      </c>
      <c r="G8">
        <v>2.2999999999999998</v>
      </c>
    </row>
    <row r="9" spans="1:7">
      <c r="A9" t="s">
        <v>614</v>
      </c>
      <c r="B9" s="25">
        <v>2508</v>
      </c>
      <c r="C9" s="25">
        <v>21580</v>
      </c>
      <c r="D9">
        <v>362</v>
      </c>
      <c r="E9">
        <v>8.6</v>
      </c>
      <c r="F9">
        <v>6.3</v>
      </c>
      <c r="G9">
        <v>2.2999999999999998</v>
      </c>
    </row>
    <row r="10" spans="1:7">
      <c r="A10" t="s">
        <v>615</v>
      </c>
      <c r="B10" s="25">
        <v>3916</v>
      </c>
      <c r="C10" s="25">
        <v>43741</v>
      </c>
      <c r="D10">
        <v>280</v>
      </c>
      <c r="E10">
        <v>11.2</v>
      </c>
      <c r="F10">
        <v>4.5999999999999996</v>
      </c>
      <c r="G10">
        <v>1.3</v>
      </c>
    </row>
    <row r="11" spans="1:7">
      <c r="A11" t="s">
        <v>616</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4"/>
  <sheetViews>
    <sheetView workbookViewId="0"/>
  </sheetViews>
  <sheetFormatPr defaultRowHeight="15"/>
  <cols>
    <col min="1" max="1" width="41.140625" customWidth="1"/>
    <col min="2" max="6" width="10.42578125" style="62" customWidth="1"/>
  </cols>
  <sheetData>
    <row r="1" spans="1:7">
      <c r="A1" s="20" t="s">
        <v>1164</v>
      </c>
      <c r="B1" s="66"/>
      <c r="C1" s="66"/>
      <c r="D1" s="66"/>
      <c r="E1" s="66"/>
      <c r="F1" s="66"/>
    </row>
    <row r="2" spans="1:7">
      <c r="B2" s="64">
        <v>2010</v>
      </c>
      <c r="C2" s="64" t="s">
        <v>1165</v>
      </c>
      <c r="D2" s="64" t="s">
        <v>1166</v>
      </c>
      <c r="E2" s="64" t="s">
        <v>1167</v>
      </c>
      <c r="F2" s="64" t="s">
        <v>1168</v>
      </c>
      <c r="G2" s="65"/>
    </row>
    <row r="3" spans="1:7">
      <c r="A3" t="s">
        <v>1169</v>
      </c>
      <c r="B3" s="62">
        <v>130</v>
      </c>
      <c r="C3" s="62">
        <v>130</v>
      </c>
      <c r="D3" s="62">
        <v>130</v>
      </c>
      <c r="E3" s="62">
        <v>130</v>
      </c>
      <c r="F3" s="62">
        <v>130</v>
      </c>
    </row>
    <row r="4" spans="1:7">
      <c r="A4" t="s">
        <v>1170</v>
      </c>
      <c r="B4" s="62">
        <v>110.8</v>
      </c>
      <c r="C4" s="62">
        <v>91.6</v>
      </c>
      <c r="D4" s="62">
        <v>85.6</v>
      </c>
      <c r="E4" s="62">
        <v>81</v>
      </c>
      <c r="F4" s="62">
        <v>71.2</v>
      </c>
    </row>
    <row r="5" spans="1:7">
      <c r="A5" t="s">
        <v>1171</v>
      </c>
      <c r="C5" s="62">
        <v>87.5</v>
      </c>
      <c r="D5" s="62">
        <v>90.2</v>
      </c>
      <c r="E5" s="62">
        <v>92.5</v>
      </c>
      <c r="F5" s="62">
        <v>94</v>
      </c>
    </row>
    <row r="6" spans="1:7">
      <c r="A6" t="s">
        <v>1172</v>
      </c>
      <c r="C6" s="62">
        <v>90.7</v>
      </c>
      <c r="D6" s="62">
        <v>91.6</v>
      </c>
      <c r="E6" s="62">
        <v>92.5</v>
      </c>
      <c r="F6" s="62">
        <v>93.5</v>
      </c>
    </row>
    <row r="7" spans="1:7">
      <c r="A7" t="s">
        <v>1173</v>
      </c>
      <c r="C7" s="62">
        <v>86.7</v>
      </c>
      <c r="D7" s="62">
        <v>87.8</v>
      </c>
      <c r="E7" s="62">
        <v>88</v>
      </c>
    </row>
    <row r="8" spans="1:7">
      <c r="A8" t="s">
        <v>1174</v>
      </c>
      <c r="B8" s="62">
        <v>152</v>
      </c>
      <c r="C8" s="62">
        <v>104.1</v>
      </c>
      <c r="D8" s="62">
        <v>98.2</v>
      </c>
      <c r="E8" s="62">
        <v>92.3</v>
      </c>
      <c r="F8" s="62">
        <v>84.6</v>
      </c>
    </row>
    <row r="9" spans="1:7">
      <c r="A9" t="s">
        <v>1175</v>
      </c>
      <c r="B9" s="62">
        <v>80</v>
      </c>
      <c r="C9" s="62">
        <v>88</v>
      </c>
      <c r="D9" s="62">
        <v>92</v>
      </c>
      <c r="E9" s="62">
        <v>90</v>
      </c>
      <c r="F9" s="62">
        <v>94</v>
      </c>
    </row>
    <row r="10" spans="1:7">
      <c r="A10" t="s">
        <v>1176</v>
      </c>
      <c r="B10" s="62">
        <v>37.6</v>
      </c>
      <c r="C10" s="62">
        <v>25.8</v>
      </c>
      <c r="D10" s="62">
        <v>21.7</v>
      </c>
      <c r="E10" s="62">
        <v>19.899999999999999</v>
      </c>
      <c r="F10" s="62">
        <v>15.9</v>
      </c>
    </row>
    <row r="11" spans="1:7">
      <c r="A11" t="s">
        <v>1183</v>
      </c>
      <c r="B11" s="62">
        <v>152</v>
      </c>
      <c r="C11" s="62">
        <v>195</v>
      </c>
      <c r="D11" s="62">
        <v>225</v>
      </c>
      <c r="E11" s="62">
        <v>250</v>
      </c>
      <c r="F11" s="62">
        <v>303</v>
      </c>
    </row>
    <row r="12" spans="1:7">
      <c r="A12" t="s">
        <v>1177</v>
      </c>
      <c r="B12" s="62">
        <v>22.1</v>
      </c>
      <c r="C12" s="62">
        <v>17.3</v>
      </c>
      <c r="D12" s="62">
        <v>15</v>
      </c>
      <c r="E12" s="62">
        <v>13.5</v>
      </c>
      <c r="F12" s="62">
        <v>11.1</v>
      </c>
    </row>
    <row r="13" spans="1:7">
      <c r="A13" t="s">
        <v>1178</v>
      </c>
      <c r="B13" s="62">
        <v>450</v>
      </c>
      <c r="C13" s="62">
        <v>250</v>
      </c>
      <c r="D13" s="62">
        <v>200</v>
      </c>
      <c r="E13" s="62">
        <v>160</v>
      </c>
      <c r="F13" s="62">
        <v>150</v>
      </c>
    </row>
    <row r="14" spans="1:7">
      <c r="A14" t="s">
        <v>1179</v>
      </c>
      <c r="B14" s="63">
        <v>15979</v>
      </c>
      <c r="C14" s="63">
        <v>5401</v>
      </c>
      <c r="D14" s="63">
        <v>4384</v>
      </c>
      <c r="E14" s="63">
        <v>3184</v>
      </c>
      <c r="F14" s="63">
        <v>2050</v>
      </c>
    </row>
    <row r="15" spans="1:7">
      <c r="A15" t="s">
        <v>1180</v>
      </c>
      <c r="B15" s="63">
        <v>15979</v>
      </c>
      <c r="C15" s="63">
        <v>2968</v>
      </c>
      <c r="D15" s="63">
        <v>2139</v>
      </c>
      <c r="E15" s="62" t="s">
        <v>1181</v>
      </c>
      <c r="F15" s="62" t="s">
        <v>1182</v>
      </c>
    </row>
    <row r="17" spans="1:4">
      <c r="A17" s="20" t="s">
        <v>1185</v>
      </c>
      <c r="B17" s="66"/>
      <c r="C17" s="66"/>
      <c r="D17" s="66"/>
    </row>
    <row r="18" spans="1:4">
      <c r="B18" s="62">
        <v>2010</v>
      </c>
      <c r="C18" s="62">
        <v>2030</v>
      </c>
      <c r="D18" s="62">
        <v>2050</v>
      </c>
    </row>
    <row r="19" spans="1:4">
      <c r="A19" t="s">
        <v>1183</v>
      </c>
      <c r="B19" s="62">
        <f>B11</f>
        <v>152</v>
      </c>
      <c r="C19" s="62">
        <f>C11</f>
        <v>195</v>
      </c>
      <c r="D19" s="62">
        <f>E11</f>
        <v>250</v>
      </c>
    </row>
    <row r="21" spans="1:4">
      <c r="B21" s="62">
        <v>2016</v>
      </c>
    </row>
    <row r="22" spans="1:4">
      <c r="A22" t="s">
        <v>1184</v>
      </c>
      <c r="B22" s="62">
        <f>TREND(B19:C19,B18:C18,B21)</f>
        <v>164.89999999999964</v>
      </c>
    </row>
    <row r="24" spans="1:4">
      <c r="A24" t="s">
        <v>1186</v>
      </c>
      <c r="B24" s="67">
        <f>(D19-B22)/B22</f>
        <v>0.5160703456640422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FFB22B-54DD-4AF7-B2AA-39C32CB3E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C413DE-A74E-4AAF-971A-B01573F6463E}">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B1BB261F-B941-4F6D-A19F-0358153335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2017-06-26T22:04:22Z</dcterms:created>
  <dcterms:modified xsi:type="dcterms:W3CDTF">2019-10-16T02:24:10Z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