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P\InputData\trans\ECpV\"/>
    </mc:Choice>
  </mc:AlternateContent>
  <bookViews>
    <workbookView xWindow="480" yWindow="90" windowWidth="23955" windowHeight="13110"/>
  </bookViews>
  <sheets>
    <sheet name="About" sheetId="1" r:id="rId1"/>
    <sheet name="PE 8-8" sheetId="4" r:id="rId2"/>
    <sheet name="Data from BNVP" sheetId="5" r:id="rId3"/>
    <sheet name="ECpV-psgr" sheetId="2" r:id="rId4"/>
    <sheet name="ECpV-frgt" sheetId="3" r:id="rId5"/>
  </sheets>
  <calcPr calcId="162913"/>
</workbook>
</file>

<file path=xl/calcChain.xml><?xml version="1.0" encoding="utf-8"?>
<calcChain xmlns="http://schemas.openxmlformats.org/spreadsheetml/2006/main">
  <c r="G2" i="2" l="1"/>
  <c r="G3" i="2" s="1"/>
  <c r="G3" i="3" l="1"/>
  <c r="G2" i="3"/>
  <c r="F2" i="2"/>
  <c r="H2" i="2" s="1"/>
  <c r="E2" i="2"/>
  <c r="D2" i="2"/>
  <c r="C2" i="2"/>
  <c r="B2" i="2"/>
  <c r="B7" i="2" l="1"/>
  <c r="B3" i="2"/>
  <c r="B3" i="3"/>
  <c r="B2" i="3"/>
  <c r="C3" i="3"/>
  <c r="C2" i="3"/>
  <c r="C3" i="2"/>
  <c r="D3" i="3"/>
  <c r="D7" i="2"/>
  <c r="E6" i="2"/>
  <c r="E6" i="3"/>
  <c r="E5" i="2"/>
  <c r="E5" i="3"/>
  <c r="E4" i="2"/>
  <c r="E4" i="3"/>
  <c r="D2" i="3"/>
  <c r="D3" i="2"/>
  <c r="E2" i="3"/>
  <c r="E3" i="2"/>
  <c r="E3" i="3"/>
  <c r="F2" i="3"/>
  <c r="H2" i="3" s="1"/>
  <c r="F3" i="2"/>
  <c r="H3" i="2" s="1"/>
  <c r="F3" i="3"/>
  <c r="H3" i="3" s="1"/>
  <c r="D4" i="3" l="1"/>
  <c r="H4" i="3"/>
  <c r="C4" i="3"/>
  <c r="B4" i="3"/>
  <c r="B5" i="3"/>
  <c r="H5" i="3"/>
  <c r="C5" i="3"/>
  <c r="D5" i="3"/>
  <c r="H4" i="2"/>
  <c r="C4" i="2"/>
  <c r="D4" i="2"/>
  <c r="B4" i="2"/>
  <c r="H6" i="3"/>
  <c r="B6" i="3"/>
  <c r="C6" i="3"/>
  <c r="D6" i="3"/>
  <c r="H5" i="2"/>
  <c r="D5" i="2"/>
  <c r="C5" i="2"/>
  <c r="B5" i="2"/>
  <c r="C6" i="2"/>
  <c r="B6" i="2"/>
  <c r="H6" i="2"/>
  <c r="D6" i="2"/>
</calcChain>
</file>

<file path=xl/sharedStrings.xml><?xml version="1.0" encoding="utf-8"?>
<sst xmlns="http://schemas.openxmlformats.org/spreadsheetml/2006/main" count="79" uniqueCount="58">
  <si>
    <t>PE International</t>
  </si>
  <si>
    <t>Live Cycle CO2e Assessment of Low Carbon Cars 2020-2030</t>
  </si>
  <si>
    <t>http://www.lowcvp.org.uk/assets/reports/CONFERENCE%202013%20Final%20Report_Lifecycle%20CO2%20Assessment%20of%20Low%20Carbon%20Cars%202020-2030_PEJuly2013.pdf</t>
  </si>
  <si>
    <t>Page 70, Table 8-8</t>
  </si>
  <si>
    <t>ECpV Embedded Carbon per Vehicle</t>
  </si>
  <si>
    <t>Source:</t>
  </si>
  <si>
    <t>passenger LDVs</t>
  </si>
  <si>
    <t>Values in tons CO2e</t>
  </si>
  <si>
    <t>Component production</t>
  </si>
  <si>
    <t>Vehicle assembly</t>
  </si>
  <si>
    <t>Bioethanol production, WTT</t>
  </si>
  <si>
    <t>Gasoline production, WTT</t>
  </si>
  <si>
    <t>Electricity production, WTW</t>
  </si>
  <si>
    <t>Use phase, gasoline TTW</t>
  </si>
  <si>
    <t>Use phase, bioethanol TTW</t>
  </si>
  <si>
    <t>End of life</t>
  </si>
  <si>
    <t>ICEV</t>
  </si>
  <si>
    <t>HEV</t>
  </si>
  <si>
    <t>PHEV</t>
  </si>
  <si>
    <t>BEV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</si>
  <si>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</si>
  <si>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</si>
  <si>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</si>
  <si>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</si>
  <si>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</si>
  <si>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</si>
  <si>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</si>
  <si>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</si>
  <si>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</si>
  <si>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</si>
  <si>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</si>
  <si>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</si>
  <si>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We estimate embedded carbon in vehicle types other than passenger LDVs by scaling the embedded carbon in</t>
  </si>
  <si>
    <t>We only have explicit data for passenger LDVs.</t>
  </si>
  <si>
    <t>passenger LDVs by the ratio of the average price of the other vehicle to the average price of a passenger LDV</t>
  </si>
  <si>
    <t>in the start year.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</si>
  <si>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</si>
  <si>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</si>
  <si>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</si>
  <si>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</si>
  <si>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</si>
  <si>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</si>
  <si>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</si>
  <si>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</si>
  <si>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</si>
  <si>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</si>
  <si>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</si>
  <si>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</si>
  <si>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new vehicle prices</t>
  </si>
  <si>
    <t>See BNVP variable.</t>
  </si>
  <si>
    <t>LPG vehicle</t>
  </si>
  <si>
    <t>hydrogen vehicle</t>
  </si>
  <si>
    <t>We don't have data for hydrogen fuel cell vehicles, so we assume</t>
  </si>
  <si>
    <t>their embedded carbon is similar to that of PHEVs.</t>
  </si>
  <si>
    <t>Embedded Carbon (metric tons CO2e/vehicle</t>
  </si>
  <si>
    <t>This variable represents the GHG emissions associated with vehicle</t>
  </si>
  <si>
    <t>production, reported in metric tons CO2e per vehicle.</t>
  </si>
  <si>
    <t>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</si>
</sst>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2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3" applyNumberFormat="0" applyProtection="0">
      <alignment vertical="top" wrapText="1"/>
    </xf>
    <xf numFmtId="0" fontId="5" fillId="0" borderId="1" applyNumberFormat="0" applyProtection="0">
      <alignment wrapText="1"/>
    </xf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20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Font="1"/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1" fontId="7" fillId="0" borderId="0" xfId="0" applyNumberFormat="1" applyFont="1" applyFill="1" applyBorder="1"/>
    <xf numFmtId="0" fontId="7" fillId="0" borderId="0" xfId="0" applyFont="1" applyFill="1" applyBorder="1"/>
    <xf numFmtId="1" fontId="0" fillId="4" borderId="0" xfId="0" applyNumberFormat="1" applyFill="1"/>
  </cellXfs>
  <cellStyles count="8">
    <cellStyle name="Body: normal cell" xfId="2"/>
    <cellStyle name="Font: Calibri, 9pt regular" xfId="3"/>
    <cellStyle name="Footnotes: top row" xfId="4"/>
    <cellStyle name="Header: bottom row" xfId="5"/>
    <cellStyle name="Hyperlink" xfId="1" builtinId="8"/>
    <cellStyle name="Normal" xfId="0" builtinId="0"/>
    <cellStyle name="Parent row" xfId="6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owcvp.org.uk/assets/reports/CONFERENCE%202013%20Final%20Report_Lifecycle%20CO2%20Assessment%20of%20Low%20Carbon%20Cars%202020-2030_PEJuly20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defaultRowHeight="15" x14ac:dyDescent="0.25"/>
  <cols>
    <col min="2" max="2" width="58.7109375" customWidth="1"/>
  </cols>
  <sheetData>
    <row r="1" spans="1:2" x14ac:dyDescent="0.25">
      <c r="A1" s="4" t="s">
        <v>4</v>
      </c>
    </row>
    <row r="3" spans="1:2" x14ac:dyDescent="0.25">
      <c r="A3" s="4" t="s">
        <v>5</v>
      </c>
      <c r="B3" s="1" t="s">
        <v>6</v>
      </c>
    </row>
    <row r="4" spans="1:2" x14ac:dyDescent="0.25">
      <c r="B4" s="2" t="s">
        <v>0</v>
      </c>
    </row>
    <row r="5" spans="1:2" x14ac:dyDescent="0.25">
      <c r="B5" s="2">
        <v>2013</v>
      </c>
    </row>
    <row r="6" spans="1:2" x14ac:dyDescent="0.25">
      <c r="B6" s="2" t="s">
        <v>1</v>
      </c>
    </row>
    <row r="7" spans="1:2" x14ac:dyDescent="0.25">
      <c r="B7" s="3" t="s">
        <v>2</v>
      </c>
    </row>
    <row r="8" spans="1:2" x14ac:dyDescent="0.25">
      <c r="B8" t="s">
        <v>3</v>
      </c>
    </row>
    <row r="10" spans="1:2" x14ac:dyDescent="0.25">
      <c r="B10" s="12" t="s">
        <v>48</v>
      </c>
    </row>
    <row r="11" spans="1:2" x14ac:dyDescent="0.25">
      <c r="B11" s="5" t="s">
        <v>49</v>
      </c>
    </row>
    <row r="13" spans="1:2" x14ac:dyDescent="0.25">
      <c r="A13" s="4" t="s">
        <v>31</v>
      </c>
    </row>
    <row r="14" spans="1:2" x14ac:dyDescent="0.25">
      <c r="A14" s="14" t="s">
        <v>55</v>
      </c>
    </row>
    <row r="15" spans="1:2" x14ac:dyDescent="0.25">
      <c r="A15" s="14" t="s">
        <v>56</v>
      </c>
    </row>
    <row r="16" spans="1:2" x14ac:dyDescent="0.25">
      <c r="A16" s="4"/>
    </row>
    <row r="17" spans="1:1" x14ac:dyDescent="0.25">
      <c r="A17" t="s">
        <v>33</v>
      </c>
    </row>
    <row r="18" spans="1:1" x14ac:dyDescent="0.25">
      <c r="A18" t="s">
        <v>32</v>
      </c>
    </row>
    <row r="19" spans="1:1" x14ac:dyDescent="0.25">
      <c r="A19" t="s">
        <v>34</v>
      </c>
    </row>
    <row r="20" spans="1:1" x14ac:dyDescent="0.25">
      <c r="A20" t="s">
        <v>35</v>
      </c>
    </row>
    <row r="22" spans="1:1" x14ac:dyDescent="0.25">
      <c r="A22" t="s">
        <v>52</v>
      </c>
    </row>
    <row r="23" spans="1:1" x14ac:dyDescent="0.25">
      <c r="A23" t="s">
        <v>53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9" width="12.28515625" customWidth="1"/>
  </cols>
  <sheetData>
    <row r="1" spans="1:9" x14ac:dyDescent="0.25">
      <c r="A1" s="5" t="s">
        <v>7</v>
      </c>
    </row>
    <row r="2" spans="1:9" s="6" customFormat="1" ht="45" x14ac:dyDescent="0.25"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</row>
    <row r="3" spans="1:9" x14ac:dyDescent="0.25">
      <c r="A3" s="4" t="s">
        <v>16</v>
      </c>
      <c r="B3">
        <v>5.04</v>
      </c>
      <c r="C3">
        <v>1.4</v>
      </c>
      <c r="D3">
        <v>0.51</v>
      </c>
      <c r="E3">
        <v>5.01</v>
      </c>
      <c r="F3">
        <v>0</v>
      </c>
      <c r="G3">
        <v>18.18</v>
      </c>
      <c r="H3">
        <v>0.02</v>
      </c>
      <c r="I3">
        <v>0.55000000000000004</v>
      </c>
    </row>
    <row r="4" spans="1:9" x14ac:dyDescent="0.25">
      <c r="A4" s="4" t="s">
        <v>17</v>
      </c>
      <c r="B4">
        <v>6.11</v>
      </c>
      <c r="C4">
        <v>1.4</v>
      </c>
      <c r="D4">
        <v>0.35</v>
      </c>
      <c r="E4">
        <v>3.44</v>
      </c>
      <c r="F4">
        <v>0</v>
      </c>
      <c r="G4">
        <v>12.47</v>
      </c>
      <c r="H4">
        <v>0.01</v>
      </c>
      <c r="I4">
        <v>0.55000000000000004</v>
      </c>
    </row>
    <row r="5" spans="1:9" x14ac:dyDescent="0.25">
      <c r="A5" s="4" t="s">
        <v>18</v>
      </c>
      <c r="B5">
        <v>6.61</v>
      </c>
      <c r="C5">
        <v>1.4</v>
      </c>
      <c r="D5">
        <v>0.18</v>
      </c>
      <c r="E5">
        <v>1.81</v>
      </c>
      <c r="F5">
        <v>4.57</v>
      </c>
      <c r="G5">
        <v>6.55</v>
      </c>
      <c r="H5">
        <v>0.01</v>
      </c>
      <c r="I5">
        <v>0.55000000000000004</v>
      </c>
    </row>
    <row r="6" spans="1:9" x14ac:dyDescent="0.25">
      <c r="A6" s="4" t="s">
        <v>19</v>
      </c>
      <c r="B6">
        <v>9.56</v>
      </c>
      <c r="C6">
        <v>1.4</v>
      </c>
      <c r="D6">
        <v>0</v>
      </c>
      <c r="E6">
        <v>0</v>
      </c>
      <c r="F6">
        <v>13.19</v>
      </c>
      <c r="G6">
        <v>0</v>
      </c>
      <c r="H6">
        <v>0</v>
      </c>
      <c r="I6">
        <v>0.27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8" customFormat="1" x14ac:dyDescent="0.25">
      <c r="A1" s="15" t="s">
        <v>57</v>
      </c>
      <c r="B1" s="16" t="s">
        <v>36</v>
      </c>
      <c r="C1" s="16" t="s">
        <v>37</v>
      </c>
      <c r="D1" s="16" t="s">
        <v>38</v>
      </c>
      <c r="E1" s="16" t="s">
        <v>39</v>
      </c>
      <c r="F1" s="16" t="s">
        <v>40</v>
      </c>
      <c r="G1" s="16" t="s">
        <v>41</v>
      </c>
      <c r="H1" s="16" t="s">
        <v>42</v>
      </c>
      <c r="I1" s="16" t="s">
        <v>43</v>
      </c>
      <c r="J1" s="16" t="s">
        <v>44</v>
      </c>
      <c r="K1" s="16" t="s">
        <v>45</v>
      </c>
      <c r="L1" s="16" t="s">
        <v>46</v>
      </c>
      <c r="M1" s="16" t="s">
        <v>47</v>
      </c>
    </row>
    <row r="2" spans="1:13" x14ac:dyDescent="0.25">
      <c r="A2" s="4" t="s">
        <v>26</v>
      </c>
      <c r="B2" s="10">
        <v>50758.840541774327</v>
      </c>
      <c r="C2" s="10">
        <v>80512.080109999981</v>
      </c>
      <c r="D2" s="10">
        <v>703780</v>
      </c>
      <c r="E2" s="10">
        <v>206127.38518562954</v>
      </c>
      <c r="F2" s="17">
        <v>94933107.191416278</v>
      </c>
      <c r="G2" s="17">
        <v>94933107.191416278</v>
      </c>
      <c r="H2" s="10">
        <v>3660659.6603373885</v>
      </c>
      <c r="I2" s="10">
        <v>3660659.6603373885</v>
      </c>
      <c r="J2" s="10">
        <v>43927.915924048662</v>
      </c>
      <c r="K2" s="10">
        <v>14642638.641349554</v>
      </c>
      <c r="L2" s="10">
        <v>14759.423945652174</v>
      </c>
      <c r="M2">
        <v>0</v>
      </c>
    </row>
    <row r="3" spans="1:13" x14ac:dyDescent="0.25">
      <c r="A3" s="4" t="s">
        <v>27</v>
      </c>
      <c r="B3" s="10">
        <v>38287.706053517766</v>
      </c>
      <c r="C3" s="10">
        <v>65223.591570561439</v>
      </c>
      <c r="D3" s="10">
        <v>489601.85316835809</v>
      </c>
      <c r="E3" s="10">
        <v>135407.27428151103</v>
      </c>
      <c r="F3" s="18">
        <v>0</v>
      </c>
      <c r="G3" s="18">
        <v>0</v>
      </c>
      <c r="H3" s="10">
        <v>0</v>
      </c>
      <c r="I3" s="10">
        <v>0</v>
      </c>
      <c r="J3" s="10">
        <v>0</v>
      </c>
      <c r="K3" s="10">
        <v>0</v>
      </c>
      <c r="L3">
        <v>0</v>
      </c>
      <c r="M3">
        <v>0</v>
      </c>
    </row>
    <row r="4" spans="1:13" x14ac:dyDescent="0.25">
      <c r="A4" s="4" t="s">
        <v>28</v>
      </c>
      <c r="B4" s="19">
        <v>30882.93891032293</v>
      </c>
      <c r="C4" s="10">
        <v>58361.792809999999</v>
      </c>
      <c r="D4" s="10">
        <v>480637.41599999997</v>
      </c>
      <c r="E4" s="10">
        <v>132928.01486984815</v>
      </c>
      <c r="F4" s="18">
        <v>0</v>
      </c>
      <c r="G4" s="18">
        <v>0</v>
      </c>
      <c r="H4" s="10">
        <v>0</v>
      </c>
      <c r="I4" s="10">
        <v>0</v>
      </c>
      <c r="J4" s="10">
        <v>30000</v>
      </c>
      <c r="K4" s="10">
        <v>0</v>
      </c>
      <c r="L4" s="19">
        <v>8980</v>
      </c>
      <c r="M4">
        <v>0</v>
      </c>
    </row>
    <row r="5" spans="1:13" x14ac:dyDescent="0.25">
      <c r="A5" s="4" t="s">
        <v>29</v>
      </c>
      <c r="B5" s="10">
        <v>32733.505566166878</v>
      </c>
      <c r="C5" s="10">
        <v>64029.370624000003</v>
      </c>
      <c r="D5" s="10">
        <v>480637.41599999997</v>
      </c>
      <c r="E5" s="19">
        <v>132928.01486984815</v>
      </c>
      <c r="F5" s="17">
        <v>64833333.333333336</v>
      </c>
      <c r="G5" s="17">
        <v>64833333.333333336</v>
      </c>
      <c r="H5" s="10">
        <v>2500000</v>
      </c>
      <c r="I5" s="10">
        <v>2500000</v>
      </c>
      <c r="J5" s="10">
        <v>30000</v>
      </c>
      <c r="K5" s="10">
        <v>10000000</v>
      </c>
      <c r="L5">
        <v>0</v>
      </c>
      <c r="M5">
        <v>0</v>
      </c>
    </row>
    <row r="6" spans="1:13" x14ac:dyDescent="0.25">
      <c r="A6" s="4" t="s">
        <v>30</v>
      </c>
      <c r="B6" s="10">
        <v>38021.991142086437</v>
      </c>
      <c r="C6" s="10">
        <v>54775.354912666604</v>
      </c>
      <c r="D6" s="10">
        <v>558290.08404758247</v>
      </c>
      <c r="E6" s="10">
        <v>154404.11029915701</v>
      </c>
      <c r="F6" s="18">
        <v>0</v>
      </c>
      <c r="G6" s="18">
        <v>0</v>
      </c>
      <c r="H6" s="10">
        <v>0</v>
      </c>
      <c r="I6" s="10">
        <v>0</v>
      </c>
      <c r="J6" s="10">
        <v>0</v>
      </c>
      <c r="K6" s="10">
        <v>0</v>
      </c>
      <c r="L6">
        <v>0</v>
      </c>
      <c r="M6">
        <v>0</v>
      </c>
    </row>
    <row r="7" spans="1:13" x14ac:dyDescent="0.25">
      <c r="A7" s="4" t="s">
        <v>50</v>
      </c>
      <c r="B7" s="10">
        <v>39464.208493999999</v>
      </c>
      <c r="C7" s="10">
        <v>72501.771649563496</v>
      </c>
      <c r="D7" s="10">
        <v>614189.4477763311</v>
      </c>
      <c r="E7" s="10">
        <v>150517.12184581585</v>
      </c>
      <c r="F7" s="18">
        <v>0</v>
      </c>
      <c r="G7" s="18">
        <v>0</v>
      </c>
      <c r="H7" s="10">
        <v>0</v>
      </c>
      <c r="I7" s="10">
        <v>0</v>
      </c>
      <c r="J7" s="10">
        <v>0</v>
      </c>
      <c r="K7" s="10">
        <v>0</v>
      </c>
      <c r="L7">
        <v>0</v>
      </c>
      <c r="M7">
        <v>0</v>
      </c>
    </row>
    <row r="8" spans="1:13" x14ac:dyDescent="0.25">
      <c r="A8" s="4" t="s">
        <v>51</v>
      </c>
      <c r="B8" s="10">
        <v>71671.802858802301</v>
      </c>
      <c r="C8" s="10">
        <v>82293.84992932812</v>
      </c>
      <c r="D8" s="10">
        <v>1115442.7441684157</v>
      </c>
      <c r="E8" s="10">
        <v>170845.9414873973</v>
      </c>
      <c r="F8" s="17">
        <v>150462425.18688756</v>
      </c>
      <c r="G8" s="17">
        <v>150462425.18688756</v>
      </c>
      <c r="H8" s="10">
        <v>5801893.0020650728</v>
      </c>
      <c r="I8" s="10">
        <v>5801893.0020650728</v>
      </c>
      <c r="J8" s="10">
        <v>69622.716024780879</v>
      </c>
      <c r="K8" s="10">
        <v>23207572.008260291</v>
      </c>
      <c r="L8">
        <v>0</v>
      </c>
      <c r="M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/>
  </sheetViews>
  <sheetFormatPr defaultRowHeight="15" x14ac:dyDescent="0.25"/>
  <cols>
    <col min="1" max="1" width="20.710937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45" x14ac:dyDescent="0.25">
      <c r="A1" s="13" t="s">
        <v>54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50</v>
      </c>
      <c r="H1" s="8" t="s">
        <v>51</v>
      </c>
    </row>
    <row r="2" spans="1:8" x14ac:dyDescent="0.25">
      <c r="A2" t="s">
        <v>20</v>
      </c>
      <c r="B2" s="9">
        <f>SUM('PE 8-8'!B6:C6)</f>
        <v>10.96</v>
      </c>
      <c r="C2" s="9">
        <f>SUM('PE 8-8'!B3:C3)</f>
        <v>6.4399999999999995</v>
      </c>
      <c r="D2" s="9">
        <f>SUM('PE 8-8'!B3:C3)</f>
        <v>6.4399999999999995</v>
      </c>
      <c r="E2" s="9">
        <f>SUM('PE 8-8'!B3:C3)</f>
        <v>6.4399999999999995</v>
      </c>
      <c r="F2" s="9">
        <f>SUM('PE 8-8'!B5:C5)</f>
        <v>8.01</v>
      </c>
      <c r="G2" s="9">
        <f>SUM('PE 8-8'!B3:C3)</f>
        <v>6.4399999999999995</v>
      </c>
      <c r="H2" s="9">
        <f>F2</f>
        <v>8.01</v>
      </c>
    </row>
    <row r="3" spans="1:8" x14ac:dyDescent="0.25">
      <c r="A3" t="s">
        <v>21</v>
      </c>
      <c r="B3" s="9">
        <f>B2*('Data from BNVP'!D2/'Data from BNVP'!B2)</f>
        <v>151.96227332363668</v>
      </c>
      <c r="C3" s="9">
        <f>C2*('Data from BNVP'!D3/'Data from BNVP'!B3)</f>
        <v>82.351131979465606</v>
      </c>
      <c r="D3" s="9">
        <f>D2*('Data from BNVP'!D4/'Data from BNVP'!B4)</f>
        <v>100.22702075175117</v>
      </c>
      <c r="E3" s="9">
        <f>E2*('Data from BNVP'!D5/'Data from BNVP'!B5)</f>
        <v>94.560753744606117</v>
      </c>
      <c r="F3" s="9">
        <f>F2*('Data from BNVP'!D6/'Data from BNVP'!B6)</f>
        <v>117.61360830656756</v>
      </c>
      <c r="G3" s="9">
        <f>G2*('Data from BNVP'!D7/'Data from BNVP'!B7)</f>
        <v>100.22702075175116</v>
      </c>
      <c r="H3" s="9">
        <f>F3</f>
        <v>117.61360830656756</v>
      </c>
    </row>
    <row r="4" spans="1:8" x14ac:dyDescent="0.25">
      <c r="A4" t="s">
        <v>22</v>
      </c>
      <c r="B4" s="9">
        <f t="shared" ref="B4:D5" si="0">$E4</f>
        <v>13519.654585953418</v>
      </c>
      <c r="C4" s="9">
        <f t="shared" si="0"/>
        <v>13519.654585953418</v>
      </c>
      <c r="D4" s="9">
        <f t="shared" si="0"/>
        <v>13519.654585953418</v>
      </c>
      <c r="E4" s="9">
        <f>D2*('Data from BNVP'!F5/'Data from BNVP'!B4)</f>
        <v>13519.654585953418</v>
      </c>
      <c r="F4">
        <v>0</v>
      </c>
      <c r="G4">
        <v>0</v>
      </c>
      <c r="H4" s="9">
        <f>$E4</f>
        <v>13519.654585953418</v>
      </c>
    </row>
    <row r="5" spans="1:8" x14ac:dyDescent="0.25">
      <c r="A5" t="s">
        <v>23</v>
      </c>
      <c r="B5" s="9">
        <f t="shared" si="0"/>
        <v>521.32344161774108</v>
      </c>
      <c r="C5" s="9">
        <f t="shared" si="0"/>
        <v>521.32344161774108</v>
      </c>
      <c r="D5" s="9">
        <f t="shared" si="0"/>
        <v>521.32344161774108</v>
      </c>
      <c r="E5" s="9">
        <f>D2*('Data from BNVP'!H5/'Data from BNVP'!B4)</f>
        <v>521.32344161774108</v>
      </c>
      <c r="F5">
        <v>0</v>
      </c>
      <c r="G5">
        <v>0</v>
      </c>
      <c r="H5" s="9">
        <f>$E5</f>
        <v>521.32344161774108</v>
      </c>
    </row>
    <row r="6" spans="1:8" x14ac:dyDescent="0.25">
      <c r="A6" t="s">
        <v>24</v>
      </c>
      <c r="B6" s="9">
        <f t="shared" ref="B6:D6" si="1">$E6</f>
        <v>6.2558812994128923</v>
      </c>
      <c r="C6" s="9">
        <f t="shared" si="1"/>
        <v>6.2558812994128923</v>
      </c>
      <c r="D6" s="9">
        <f t="shared" si="1"/>
        <v>6.2558812994128923</v>
      </c>
      <c r="E6" s="9">
        <f>D2*('Data from BNVP'!J5/'Data from BNVP'!B4)</f>
        <v>6.2558812994128923</v>
      </c>
      <c r="F6">
        <v>0</v>
      </c>
      <c r="G6">
        <v>0</v>
      </c>
      <c r="H6" s="9">
        <f>$E6</f>
        <v>6.2558812994128923</v>
      </c>
    </row>
    <row r="7" spans="1:8" x14ac:dyDescent="0.25">
      <c r="A7" t="s">
        <v>25</v>
      </c>
      <c r="B7" s="9">
        <f>B2*('Data from BNVP'!L2/'Data from BNVP'!B2)</f>
        <v>3.1868987691162349</v>
      </c>
      <c r="C7">
        <v>0</v>
      </c>
      <c r="D7" s="9">
        <f>D2*('Data from BNVP'!L4/'Data from BNVP'!B4)</f>
        <v>1.8725938022909256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/>
  </sheetViews>
  <sheetFormatPr defaultRowHeight="15" x14ac:dyDescent="0.25"/>
  <cols>
    <col min="1" max="1" width="20.710937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45" x14ac:dyDescent="0.25">
      <c r="A1" s="13" t="s">
        <v>54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50</v>
      </c>
      <c r="H1" s="8" t="s">
        <v>51</v>
      </c>
    </row>
    <row r="2" spans="1:8" x14ac:dyDescent="0.25">
      <c r="A2" t="s">
        <v>20</v>
      </c>
      <c r="B2" s="9">
        <f>'ECpV-psgr'!B2*('Data from BNVP'!C2/'Data from BNVP'!B2)</f>
        <v>17.384408087087369</v>
      </c>
      <c r="C2" s="9">
        <f>'ECpV-psgr'!C2*('Data from BNVP'!C3/'Data from BNVP'!B3)</f>
        <v>10.970621460771049</v>
      </c>
      <c r="D2" s="9">
        <f>'ECpV-psgr'!D2*('Data from BNVP'!C4/'Data from BNVP'!B4)</f>
        <v>12.170148274676293</v>
      </c>
      <c r="E2" s="9">
        <f>'ECpV-psgr'!E2*('Data from BNVP'!C5/'Data from BNVP'!B5)</f>
        <v>12.597158162148119</v>
      </c>
      <c r="F2" s="9">
        <f>'ECpV-psgr'!F2*('Data from BNVP'!C6/'Data from BNVP'!B6)</f>
        <v>11.539390223170289</v>
      </c>
      <c r="G2" s="9">
        <f>'ECpV-psgr'!G2*('Data from BNVP'!C7/'Data from BNVP'!B7)</f>
        <v>11.831262484186816</v>
      </c>
      <c r="H2" s="9">
        <f>F2</f>
        <v>11.539390223170289</v>
      </c>
    </row>
    <row r="3" spans="1:8" x14ac:dyDescent="0.25">
      <c r="A3" t="s">
        <v>21</v>
      </c>
      <c r="B3" s="9">
        <f>'ECpV-psgr'!B2*('Data from BNVP'!E2/'Data from BNVP'!B2)</f>
        <v>44.507638817620816</v>
      </c>
      <c r="C3" s="9">
        <f>'ECpV-psgr'!C2*('Data from BNVP'!E3/'Data from BNVP'!B3)</f>
        <v>22.775531267243728</v>
      </c>
      <c r="D3" s="9">
        <f>'ECpV-psgr'!D2*('Data from BNVP'!E4/'Data from BNVP'!B4)</f>
        <v>27.719396079745398</v>
      </c>
      <c r="E3" s="9">
        <f>'ECpV-psgr'!E2*('Data from BNVP'!E5/'Data from BNVP'!B5)</f>
        <v>26.152298721302735</v>
      </c>
      <c r="F3" s="9">
        <f>'ECpV-psgr'!F2*('Data from BNVP'!E6/'Data from BNVP'!B6)</f>
        <v>32.527936763607912</v>
      </c>
      <c r="G3" s="9">
        <f>'ECpV-psgr'!G2*('Data from BNVP'!E7/'Data from BNVP'!B7)</f>
        <v>24.562262913100806</v>
      </c>
      <c r="H3" s="9">
        <f>F3</f>
        <v>32.527936763607912</v>
      </c>
    </row>
    <row r="4" spans="1:8" x14ac:dyDescent="0.25">
      <c r="A4" t="s">
        <v>22</v>
      </c>
      <c r="B4" s="9">
        <f t="shared" ref="B4:D6" si="0">$E4</f>
        <v>13519.654585953418</v>
      </c>
      <c r="C4" s="9">
        <f t="shared" si="0"/>
        <v>13519.654585953418</v>
      </c>
      <c r="D4" s="9">
        <f t="shared" si="0"/>
        <v>13519.654585953418</v>
      </c>
      <c r="E4" s="9">
        <f>'ECpV-psgr'!D2*('Data from BNVP'!G5/'Data from BNVP'!B4)</f>
        <v>13519.654585953418</v>
      </c>
      <c r="F4">
        <v>0</v>
      </c>
      <c r="G4">
        <v>0</v>
      </c>
      <c r="H4" s="9">
        <f>$E4</f>
        <v>13519.654585953418</v>
      </c>
    </row>
    <row r="5" spans="1:8" x14ac:dyDescent="0.25">
      <c r="A5" t="s">
        <v>23</v>
      </c>
      <c r="B5" s="9">
        <f t="shared" si="0"/>
        <v>521.32344161774108</v>
      </c>
      <c r="C5" s="9">
        <f t="shared" si="0"/>
        <v>521.32344161774108</v>
      </c>
      <c r="D5" s="9">
        <f t="shared" si="0"/>
        <v>521.32344161774108</v>
      </c>
      <c r="E5" s="9">
        <f>'ECpV-psgr'!D2*('Data from BNVP'!I5/'Data from BNVP'!B4)</f>
        <v>521.32344161774108</v>
      </c>
      <c r="F5">
        <v>0</v>
      </c>
      <c r="G5">
        <v>0</v>
      </c>
      <c r="H5" s="9">
        <f>$E5</f>
        <v>521.32344161774108</v>
      </c>
    </row>
    <row r="6" spans="1:8" x14ac:dyDescent="0.25">
      <c r="A6" t="s">
        <v>24</v>
      </c>
      <c r="B6" s="9">
        <f t="shared" si="0"/>
        <v>2085.2937664709643</v>
      </c>
      <c r="C6" s="9">
        <f t="shared" si="0"/>
        <v>2085.2937664709643</v>
      </c>
      <c r="D6" s="9">
        <f t="shared" si="0"/>
        <v>2085.2937664709643</v>
      </c>
      <c r="E6" s="9">
        <f>'ECpV-psgr'!D2*('Data from BNVP'!K5/'Data from BNVP'!B4)</f>
        <v>2085.2937664709643</v>
      </c>
      <c r="F6">
        <v>0</v>
      </c>
      <c r="G6">
        <v>0</v>
      </c>
      <c r="H6" s="9">
        <f>$E6</f>
        <v>2085.2937664709643</v>
      </c>
    </row>
    <row r="7" spans="1:8" x14ac:dyDescent="0.25">
      <c r="A7" t="s">
        <v>25</v>
      </c>
      <c r="B7" s="11">
        <v>0</v>
      </c>
      <c r="C7">
        <v>0</v>
      </c>
      <c r="D7" s="11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85ABF02-61FD-4B1F-9B06-41E8683FAD04}"/>
</file>

<file path=customXml/itemProps2.xml><?xml version="1.0" encoding="utf-8"?>
<ds:datastoreItem xmlns:ds="http://schemas.openxmlformats.org/officeDocument/2006/customXml" ds:itemID="{43C811D3-418D-43F0-A2A1-9FD7788AFEBA}"/>
</file>

<file path=customXml/itemProps3.xml><?xml version="1.0" encoding="utf-8"?>
<ds:datastoreItem xmlns:ds="http://schemas.openxmlformats.org/officeDocument/2006/customXml" ds:itemID="{6FCDFBD3-BB82-4194-9CD5-2D096F0803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PE 8-8</vt:lpstr>
      <vt:lpstr>Data from BNVP</vt:lpstr>
      <vt:lpstr>ECpV-psgr</vt:lpstr>
      <vt:lpstr>ECpV-frgt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2017-07-06T22:00:06Z</dcterms:created>
  <dcterms:modified xsi:type="dcterms:W3CDTF">2019-09-03T22:28:09Z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