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5.0-us-wipM\InputData\trans\SYFAFE\"/>
    </mc:Choice>
  </mc:AlternateContent>
  <bookViews>
    <workbookView xWindow="360" yWindow="90" windowWidth="19425" windowHeight="11025"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62913"/>
</workbook>
</file>

<file path=xl/calcChain.xml><?xml version="1.0" encoding="utf-8"?>
<calcChain xmlns="http://schemas.openxmlformats.org/spreadsheetml/2006/main">
  <c r="H4" i="24" l="1"/>
  <c r="H5" i="24"/>
  <c r="H6" i="24"/>
  <c r="B4" i="24"/>
  <c r="C4" i="24"/>
  <c r="D4" i="24"/>
  <c r="B5" i="24"/>
  <c r="C5" i="24"/>
  <c r="D5" i="24"/>
  <c r="B6" i="24"/>
  <c r="C6" i="24"/>
  <c r="D6" i="24"/>
  <c r="H4" i="23"/>
  <c r="H5" i="23"/>
  <c r="H6" i="23"/>
  <c r="B4" i="23"/>
  <c r="B5" i="23"/>
  <c r="B6" i="23"/>
  <c r="D6" i="23"/>
  <c r="D5" i="23"/>
  <c r="D4" i="23"/>
  <c r="C6" i="23"/>
  <c r="C5" i="23"/>
  <c r="C4" i="23"/>
  <c r="E6" i="24"/>
  <c r="E5" i="24"/>
  <c r="E4" i="24"/>
  <c r="E6" i="23"/>
  <c r="E5" i="23"/>
  <c r="E4" i="23"/>
  <c r="B44" i="18" l="1"/>
  <c r="B40" i="18"/>
  <c r="AE31" i="20" l="1"/>
  <c r="AD31" i="20"/>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E3" i="23" l="1"/>
  <c r="D2" i="24"/>
  <c r="E3" i="24"/>
  <c r="D7" i="23"/>
  <c r="G7" i="23" s="1"/>
  <c r="D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B3" i="18"/>
  <c r="AI5" i="20"/>
  <c r="AI6" i="20"/>
  <c r="AI8" i="20"/>
  <c r="AI9" i="20"/>
  <c r="AI11" i="20"/>
  <c r="AI12" i="20"/>
  <c r="AI13" i="20"/>
  <c r="AI14" i="20"/>
  <c r="AI15" i="20"/>
  <c r="AI16" i="20"/>
  <c r="AI17" i="20"/>
  <c r="AI18" i="20"/>
  <c r="AI19" i="20"/>
  <c r="AI20" i="20"/>
  <c r="AI21" i="20"/>
  <c r="AI22" i="20"/>
  <c r="AI24" i="20"/>
  <c r="AI25" i="20"/>
  <c r="AI26" i="20"/>
  <c r="AI27" i="20"/>
  <c r="AI4" i="20"/>
  <c r="G3" i="24" l="1"/>
  <c r="H3" i="24"/>
  <c r="B3" i="23"/>
  <c r="H3" i="23"/>
  <c r="G3" i="23"/>
  <c r="F2" i="24"/>
  <c r="H2" i="24"/>
  <c r="G2" i="24"/>
  <c r="H2" i="23"/>
  <c r="G2" i="23"/>
  <c r="F2" i="23"/>
  <c r="F7" i="23"/>
  <c r="H7" i="23"/>
  <c r="F3" i="23"/>
  <c r="B2" i="23"/>
  <c r="B7" i="23"/>
  <c r="D3" i="24"/>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F3" i="24" l="1"/>
  <c r="B2" i="24"/>
  <c r="D3" i="23"/>
  <c r="C3" i="23"/>
  <c r="C7" i="23"/>
  <c r="E7" i="23"/>
  <c r="B3" i="24"/>
  <c r="C3" i="24"/>
</calcChain>
</file>

<file path=xl/sharedStrings.xml><?xml version="1.0" encoding="utf-8"?>
<sst xmlns="http://schemas.openxmlformats.org/spreadsheetml/2006/main" count="2176" uniqueCount="1208">
  <si>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</si>
  <si>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</si>
  <si>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</si>
  <si>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</si>
  <si>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</si>
  <si>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</si>
  <si>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</si>
  <si>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</si>
  <si>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</si>
  <si>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</si>
  <si>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</si>
  <si>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</si>
  <si>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</si>
  <si>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</si>
  <si>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</si>
  <si>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</si>
  <si>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</si>
  <si>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</si>
  <si>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</si>
  <si>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</si>
  <si>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</si>
  <si>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</si>
  <si>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</si>
  <si>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</si>
  <si>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</si>
  <si>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</si>
  <si>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</si>
  <si>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</si>
  <si>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</si>
  <si>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</si>
  <si>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</si>
  <si>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</si>
  <si>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</si>
  <si>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</si>
  <si>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</si>
  <si>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</si>
  <si>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</si>
  <si>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</si>
  <si>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</si>
  <si>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</si>
  <si>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</si>
  <si>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</si>
  <si>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</si>
  <si>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</si>
  <si>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</si>
  <si>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</si>
  <si>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</si>
  <si>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</si>
  <si>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</si>
  <si>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</si>
  <si>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</si>
  <si>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</si>
  <si>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</si>
  <si>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</si>
  <si>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</si>
  <si>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</si>
  <si>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</si>
  <si>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</si>
  <si>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</si>
  <si>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</si>
  <si>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</si>
  <si>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</si>
  <si>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</si>
  <si>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</si>
  <si>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</si>
  <si>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</si>
  <si>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</si>
  <si>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</si>
  <si>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</si>
  <si>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</si>
  <si>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</si>
  <si>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</si>
  <si>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</si>
  <si>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</si>
  <si>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</si>
  <si>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</si>
  <si>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</si>
  <si>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</si>
  <si>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</si>
  <si>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</si>
  <si>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</si>
  <si>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</si>
  <si>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</si>
  <si>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</si>
  <si>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</si>
  <si>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</si>
  <si>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</si>
  <si>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</si>
  <si>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</si>
  <si>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</si>
  <si>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</si>
  <si>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</si>
  <si>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</si>
  <si>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</si>
  <si>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</si>
  <si>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</si>
  <si>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</si>
  <si>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</si>
  <si>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</si>
  <si>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</si>
  <si>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</si>
  <si>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</si>
  <si>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</si>
  <si>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</si>
  <si>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</si>
  <si>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</si>
  <si>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</si>
  <si>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</si>
  <si>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</si>
  <si>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</si>
  <si>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</si>
  <si>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</si>
  <si>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</si>
  <si>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</si>
  <si>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</si>
  <si>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</si>
  <si>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</si>
  <si>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</si>
  <si>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</si>
  <si>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</si>
  <si>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</si>
  <si>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</si>
  <si>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</si>
  <si>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</si>
  <si>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</si>
  <si>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</si>
  <si>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</si>
  <si>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</si>
  <si>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</si>
  <si>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</si>
  <si>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</si>
  <si>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</si>
  <si>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</si>
  <si>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</si>
  <si>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</si>
  <si>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</si>
  <si>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</si>
  <si>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</si>
  <si>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</si>
  <si>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</si>
  <si>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</si>
  <si>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</si>
  <si>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</si>
  <si>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</si>
  <si>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</si>
  <si>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</si>
  <si>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</si>
  <si>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</si>
  <si>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</si>
  <si>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</si>
  <si>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</si>
  <si>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</si>
  <si>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</si>
  <si>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</si>
  <si>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</si>
  <si>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</si>
  <si>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</si>
  <si>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</si>
  <si>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</si>
  <si>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</si>
  <si>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</si>
  <si>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</si>
  <si>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</si>
  <si>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</si>
  <si>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</si>
  <si>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</si>
  <si>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</si>
  <si>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</si>
  <si>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</si>
  <si>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</si>
  <si>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</si>
  <si>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</si>
  <si>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</si>
  <si>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</si>
  <si>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</si>
  <si>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</si>
  <si>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</si>
  <si>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</si>
  <si>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</si>
  <si>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</si>
  <si>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</si>
  <si>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</si>
  <si>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</si>
  <si>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</si>
  <si>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</si>
  <si>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</si>
  <si>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</si>
  <si>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</si>
  <si>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</si>
  <si>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</si>
  <si>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</si>
  <si>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</si>
  <si>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</si>
  <si>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</si>
  <si>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</si>
  <si>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</si>
  <si>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</si>
  <si>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</si>
  <si>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</si>
  <si>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</si>
  <si>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</si>
  <si>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</si>
  <si>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</si>
  <si>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</si>
  <si>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</si>
  <si>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</si>
  <si>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</si>
  <si>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</si>
  <si>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</si>
  <si>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</si>
  <si>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</si>
  <si>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</si>
  <si>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</si>
  <si>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</si>
  <si>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</si>
  <si>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</si>
  <si>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</si>
  <si>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</si>
  <si>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</si>
  <si>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</si>
  <si>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</si>
  <si>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</si>
  <si>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</si>
  <si>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</si>
  <si>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</si>
  <si>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</si>
  <si>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</si>
  <si>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</si>
  <si>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</si>
  <si>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</si>
  <si>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</si>
  <si>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</si>
  <si>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</si>
  <si>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</si>
  <si>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</si>
  <si>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</si>
  <si>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</si>
  <si>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</si>
  <si>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</si>
  <si>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</si>
  <si>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</si>
  <si>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</si>
  <si>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</si>
  <si>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</si>
  <si>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</si>
  <si>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</si>
  <si>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</si>
  <si>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</si>
  <si>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</si>
  <si>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</si>
  <si>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</si>
  <si>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</si>
  <si>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</si>
  <si>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</si>
  <si>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</si>
  <si>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</si>
  <si>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</si>
  <si>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</si>
  <si>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</si>
  <si>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</si>
  <si>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</si>
  <si>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</si>
  <si>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</si>
  <si>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</si>
  <si>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</si>
  <si>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</si>
  <si>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</si>
  <si>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</si>
  <si>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</si>
  <si>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</si>
  <si>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</si>
  <si>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</si>
  <si>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</si>
  <si>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</si>
  <si>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</si>
  <si>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</si>
  <si>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</si>
  <si>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</si>
  <si>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</si>
  <si>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</si>
  <si>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</si>
  <si>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</si>
  <si>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</si>
  <si>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</si>
  <si>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</si>
  <si>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</si>
  <si>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</si>
  <si>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</si>
  <si>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</si>
  <si>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</si>
  <si>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</si>
  <si>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</si>
  <si>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</si>
  <si>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</si>
  <si>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</si>
  <si>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</si>
  <si>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</si>
  <si>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</si>
  <si>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</si>
  <si>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</si>
  <si>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</si>
  <si>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</si>
  <si>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</si>
  <si>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</si>
  <si>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</si>
  <si>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</si>
  <si>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</si>
  <si>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</si>
  <si>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</si>
  <si>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</si>
  <si>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</si>
  <si>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</si>
  <si>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</si>
  <si>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</si>
  <si>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</si>
  <si>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</si>
  <si>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</si>
  <si>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</si>
  <si>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</si>
  <si>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</si>
  <si>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</si>
  <si>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</si>
  <si>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</si>
  <si>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</si>
  <si>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</si>
  <si>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</si>
  <si>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</si>
  <si>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</si>
  <si>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</si>
  <si>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</si>
  <si>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</si>
  <si>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</si>
  <si>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</si>
  <si>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</si>
  <si>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</si>
  <si>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</si>
  <si>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</si>
  <si>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</si>
  <si>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</si>
  <si>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</si>
  <si>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</si>
  <si>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</si>
  <si>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</si>
  <si>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</si>
  <si>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</si>
  <si>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</si>
  <si>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</si>
  <si>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</si>
  <si>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</si>
  <si>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</si>
  <si>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</si>
  <si>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</si>
  <si>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</si>
  <si>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</si>
  <si>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</si>
  <si>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</si>
  <si>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</si>
  <si>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</si>
  <si>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</si>
  <si>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</si>
  <si>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</si>
  <si>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</si>
  <si>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</si>
  <si>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</si>
  <si>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</si>
  <si>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</si>
  <si>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</si>
  <si>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</si>
  <si>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</si>
  <si>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</si>
  <si>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</si>
  <si>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</si>
  <si>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</si>
  <si>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</si>
  <si>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</si>
  <si>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</si>
  <si>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</si>
  <si>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</si>
  <si>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</si>
  <si>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</si>
  <si>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</si>
  <si>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</si>
  <si>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</si>
  <si>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</si>
  <si>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</si>
  <si>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</si>
  <si>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</si>
  <si>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</si>
  <si>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</si>
  <si>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</si>
  <si>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</si>
  <si>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</si>
  <si>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</si>
  <si>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</si>
  <si>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</si>
  <si>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</si>
  <si>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</si>
  <si>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</si>
  <si>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</si>
  <si>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</si>
  <si>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</si>
  <si>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</si>
  <si>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</si>
  <si>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</si>
  <si>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</si>
  <si>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</si>
  <si>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</si>
  <si>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</si>
  <si>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</si>
  <si>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</si>
  <si>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</si>
  <si>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</si>
  <si>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</si>
  <si>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</si>
  <si>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</si>
  <si>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</si>
  <si>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</si>
  <si>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</si>
  <si>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</si>
  <si>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</si>
  <si>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</si>
  <si>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</si>
  <si>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</si>
  <si>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</si>
  <si>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</si>
  <si>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</si>
  <si>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</si>
  <si>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</si>
  <si>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</si>
  <si>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</si>
  <si>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</si>
  <si>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</si>
  <si>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</si>
  <si>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</si>
  <si>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</si>
  <si>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</si>
  <si>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</si>
  <si>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</si>
  <si>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</si>
  <si>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</si>
  <si>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</si>
  <si>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</si>
  <si>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</si>
  <si>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</si>
  <si>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</si>
  <si>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</si>
  <si>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</si>
  <si>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</si>
  <si>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</si>
  <si>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</si>
  <si>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</si>
  <si>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</si>
  <si>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</si>
  <si>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</si>
  <si>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</si>
  <si>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</si>
  <si>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</si>
  <si>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</si>
  <si>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</si>
  <si>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</si>
  <si>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</si>
  <si>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</si>
  <si>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</si>
  <si>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</si>
  <si>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</si>
  <si>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</si>
  <si>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</si>
  <si>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</si>
  <si>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</si>
  <si>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</si>
  <si>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</si>
  <si>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</si>
  <si>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</si>
  <si>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</si>
  <si>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</si>
  <si>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</si>
  <si>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</si>
  <si>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</si>
  <si>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</si>
  <si>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</si>
  <si>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</si>
  <si>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</si>
  <si>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</si>
  <si>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</si>
  <si>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</si>
  <si>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</si>
  <si>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</si>
  <si>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</si>
  <si>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</si>
  <si>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</si>
  <si>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</si>
  <si>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</si>
  <si>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</si>
  <si>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</si>
  <si>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</si>
  <si>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</si>
  <si>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</si>
  <si>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</si>
  <si>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</si>
  <si>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</si>
  <si>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</si>
  <si>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</si>
  <si>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</si>
  <si>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</si>
  <si>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</si>
  <si>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</si>
  <si>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</si>
  <si>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</si>
  <si>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</si>
  <si>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</si>
  <si>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</si>
  <si>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</si>
  <si>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</si>
  <si>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</si>
  <si>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</si>
  <si>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</si>
  <si>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</si>
  <si>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</si>
  <si>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</si>
  <si>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</si>
  <si>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</si>
  <si>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</si>
  <si>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</si>
  <si>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</si>
  <si>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</si>
  <si>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</si>
  <si>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</si>
  <si>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</si>
  <si>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</si>
  <si>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</si>
  <si>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</si>
  <si>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</si>
  <si>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</si>
  <si>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</si>
  <si>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</si>
  <si>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</si>
  <si>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</si>
  <si>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</si>
  <si>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</si>
  <si>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</si>
  <si>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</si>
  <si>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</si>
  <si>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</si>
  <si>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</si>
  <si>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</si>
  <si>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</si>
  <si>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</si>
  <si>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</si>
  <si>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</si>
  <si>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</si>
  <si>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</si>
  <si>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</si>
  <si>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</si>
  <si>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</si>
  <si>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</si>
  <si>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</si>
  <si>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</si>
  <si>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</si>
  <si>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</si>
  <si>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</si>
  <si>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</si>
  <si>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</si>
  <si>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</si>
  <si>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</si>
  <si>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</si>
  <si>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</si>
  <si>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</si>
  <si>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</si>
  <si>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</si>
  <si>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</si>
  <si>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</si>
  <si>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</si>
  <si>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</si>
  <si>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</si>
  <si>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</si>
  <si>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</si>
  <si>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</si>
  <si>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</si>
  <si>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</si>
  <si>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</si>
  <si>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</si>
  <si>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</si>
  <si>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</si>
  <si>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</si>
  <si>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</si>
  <si>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</si>
  <si>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</si>
  <si>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</si>
  <si>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</si>
  <si>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</si>
  <si>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</si>
  <si>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</si>
  <si>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</si>
  <si>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</si>
  <si>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</si>
  <si>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</si>
  <si>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</si>
  <si>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</si>
  <si>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</si>
  <si>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</si>
  <si>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</si>
  <si>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</si>
  <si>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</si>
  <si>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</si>
  <si>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</si>
  <si>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</si>
  <si>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</si>
  <si>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</si>
  <si>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</si>
  <si>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</si>
  <si>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</si>
  <si>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</si>
  <si>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</si>
  <si>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</si>
  <si>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</si>
  <si>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</si>
  <si>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</si>
  <si>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</si>
  <si>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</si>
  <si>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</si>
  <si>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</si>
  <si>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</si>
  <si>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</si>
  <si>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</si>
  <si>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</si>
  <si>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</si>
  <si>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</si>
  <si>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</si>
  <si>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</si>
  <si>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</si>
  <si>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</si>
  <si>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</si>
  <si>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</si>
  <si>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</si>
  <si>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</si>
  <si>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</si>
  <si>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</si>
  <si>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</si>
  <si>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</si>
  <si>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</si>
  <si>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</si>
  <si>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</si>
  <si>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</si>
  <si>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</si>
  <si>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</si>
  <si>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</si>
  <si>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</si>
  <si>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</si>
  <si>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</si>
  <si>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</si>
  <si>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</si>
  <si>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</si>
  <si>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</si>
  <si>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</si>
  <si>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</si>
  <si>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</si>
  <si>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</si>
  <si>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</si>
  <si>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</si>
  <si>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</si>
  <si>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</si>
  <si>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</si>
  <si>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</si>
  <si>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</si>
  <si>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</si>
  <si>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</si>
  <si>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</si>
  <si>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</si>
  <si>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</si>
  <si>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</si>
  <si>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</si>
  <si>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</si>
  <si>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</si>
  <si>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</si>
  <si>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</si>
  <si>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</si>
  <si>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</si>
  <si>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</si>
  <si>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</si>
  <si>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</si>
  <si>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</si>
  <si>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</si>
  <si>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</si>
  <si>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</si>
  <si>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</si>
  <si>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</si>
  <si>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</si>
  <si>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</si>
  <si>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</si>
  <si>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</si>
  <si>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</si>
  <si>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</si>
  <si>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</si>
  <si>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</si>
  <si>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</si>
  <si>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</si>
  <si>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</si>
  <si>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</si>
  <si>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</si>
  <si>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</si>
  <si>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</si>
  <si>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</si>
  <si>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</si>
  <si>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</si>
  <si>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</si>
  <si>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</si>
  <si>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</si>
  <si>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</si>
  <si>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</si>
  <si>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</si>
  <si>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</si>
  <si>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</si>
  <si>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</si>
  <si>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</si>
  <si>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</si>
  <si>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</si>
  <si>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</si>
  <si>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</si>
  <si>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</si>
  <si>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</si>
  <si>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</si>
  <si>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</si>
  <si>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</si>
  <si>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</si>
  <si>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</si>
  <si>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</si>
  <si>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</si>
  <si>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</si>
  <si>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</si>
  <si>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</si>
  <si>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</si>
  <si>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</si>
  <si>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</si>
  <si>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</si>
  <si>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</si>
  <si>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</si>
  <si>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</si>
  <si>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</si>
  <si>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</si>
  <si>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</si>
  <si>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</si>
  <si>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</si>
  <si>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</si>
  <si>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</si>
  <si>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</si>
  <si>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</si>
  <si>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</si>
  <si>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</si>
  <si>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</si>
  <si>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</si>
  <si>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</si>
  <si>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</si>
  <si>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</si>
  <si>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</si>
  <si>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</si>
  <si>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</si>
  <si>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</si>
  <si>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</si>
  <si>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</si>
  <si>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</si>
  <si>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</si>
  <si>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</si>
  <si>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</si>
  <si>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</si>
  <si>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</si>
  <si>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</si>
  <si>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</si>
  <si>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</si>
  <si>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</si>
  <si>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</si>
  <si>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</si>
  <si>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</si>
  <si>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</si>
  <si>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</si>
  <si>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</si>
  <si>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</si>
  <si>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</si>
  <si>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</si>
  <si>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</si>
  <si>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</si>
  <si>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</si>
  <si>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</si>
  <si>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</si>
  <si>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</si>
  <si>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</si>
  <si>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</si>
  <si>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</si>
  <si>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</si>
  <si>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</si>
  <si>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</si>
  <si>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</si>
  <si>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</si>
  <si>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</si>
  <si>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</si>
  <si>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</si>
  <si>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</si>
  <si>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</si>
  <si>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</si>
  <si>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</si>
  <si>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</si>
  <si>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</si>
  <si>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</si>
  <si>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</si>
  <si>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</si>
  <si>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</si>
  <si>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</si>
  <si>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</si>
  <si>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</si>
  <si>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</si>
  <si>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</si>
  <si>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</si>
  <si>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</si>
  <si>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</si>
  <si>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</si>
  <si>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</si>
  <si>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</si>
  <si>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</si>
  <si>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</si>
  <si>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</si>
  <si>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</si>
  <si>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</si>
  <si>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</si>
  <si>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</si>
  <si>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</si>
  <si>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</si>
  <si>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</si>
  <si>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</si>
  <si>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</si>
  <si>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</si>
  <si>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</si>
  <si>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</si>
  <si>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</si>
  <si>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</si>
  <si>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</si>
  <si>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</si>
  <si>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</si>
  <si>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</si>
  <si>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</si>
  <si>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</si>
  <si>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</si>
  <si>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</si>
  <si>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</si>
  <si>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</si>
  <si>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</si>
  <si>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</si>
  <si>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</si>
  <si>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</si>
  <si>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</si>
  <si>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</si>
  <si>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</si>
  <si>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</si>
  <si>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</si>
  <si>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</si>
  <si>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</si>
  <si>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</si>
  <si>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</si>
  <si>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</si>
  <si>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</si>
  <si>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</si>
  <si>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</si>
  <si>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</si>
  <si>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</si>
  <si>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</si>
  <si>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</si>
  <si>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</si>
  <si>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</si>
  <si>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</si>
  <si>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</si>
  <si>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</si>
  <si>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</si>
  <si>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</si>
  <si>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</si>
  <si>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</si>
  <si>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</si>
  <si>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</si>
  <si>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</si>
  <si>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</si>
  <si>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</si>
  <si>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</si>
  <si>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</si>
  <si>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</si>
  <si>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</si>
  <si>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</si>
  <si>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</si>
  <si>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</si>
  <si>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</si>
  <si>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</si>
  <si>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</si>
  <si>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</si>
  <si>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</si>
  <si>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</si>
  <si>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</si>
  <si>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</si>
  <si>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</si>
  <si>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</si>
  <si>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</si>
  <si>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</si>
  <si>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</si>
  <si>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</si>
  <si>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</si>
  <si>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</si>
  <si>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</si>
  <si>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</si>
  <si>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</si>
  <si>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</si>
  <si>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</si>
  <si>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</si>
  <si>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</si>
  <si>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</si>
  <si>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</si>
  <si>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</si>
  <si>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</si>
  <si>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</si>
  <si>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</si>
  <si>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</si>
  <si>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</si>
  <si>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</si>
  <si>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</si>
  <si>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</si>
  <si>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</si>
  <si>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</si>
  <si>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</si>
  <si>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</si>
  <si>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</si>
  <si>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</si>
  <si>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</si>
  <si>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</si>
  <si>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</si>
  <si>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</si>
  <si>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</si>
  <si>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</si>
  <si>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</si>
  <si>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</si>
  <si>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</si>
  <si>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</si>
  <si>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</si>
  <si>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</si>
  <si>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</si>
  <si>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</si>
  <si>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</si>
  <si>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</si>
  <si>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</si>
  <si>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</si>
  <si>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</si>
  <si>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</si>
  <si>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</si>
  <si>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</si>
  <si>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</si>
  <si>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</si>
  <si>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</si>
  <si>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</si>
  <si>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</si>
  <si>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</si>
  <si>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</si>
  <si>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</si>
  <si>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</si>
  <si>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</si>
  <si>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</si>
  <si>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</si>
  <si>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</si>
  <si>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</si>
  <si>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</si>
  <si>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</si>
  <si>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</si>
  <si>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</si>
  <si>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</si>
  <si>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</si>
  <si>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</si>
  <si>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</si>
  <si>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</si>
  <si>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</si>
  <si>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</si>
  <si>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</si>
  <si>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</si>
  <si>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</si>
  <si>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</si>
  <si>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</si>
  <si>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</si>
  <si>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</si>
  <si>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</si>
  <si>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</si>
  <si>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</si>
  <si>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</si>
  <si>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</si>
  <si>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</si>
  <si>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</si>
  <si>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</si>
  <si>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</si>
  <si>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</si>
  <si>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</si>
  <si>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</si>
  <si>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</si>
  <si>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</si>
  <si>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</si>
  <si>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</si>
  <si>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</si>
  <si>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</si>
  <si>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</si>
  <si>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</si>
  <si>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</si>
  <si>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</si>
  <si>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</si>
  <si>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</si>
  <si>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</si>
  <si>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</si>
  <si>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</si>
  <si>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</si>
  <si>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</si>
  <si>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</si>
  <si>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</si>
  <si>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</si>
  <si>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</si>
  <si>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</si>
  <si>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</si>
  <si>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</si>
  <si>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</si>
  <si>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</si>
  <si>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</si>
  <si>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</si>
  <si>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</si>
  <si>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</si>
  <si>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</si>
  <si>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</si>
  <si>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</si>
  <si>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</si>
  <si>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</si>
  <si>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</si>
  <si>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</si>
  <si>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</si>
  <si>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</si>
  <si>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</si>
  <si>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</si>
  <si>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</si>
  <si>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</si>
  <si>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</si>
  <si>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</si>
  <si>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</si>
  <si>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</si>
  <si>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</si>
  <si>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</si>
  <si>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</si>
  <si>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</si>
  <si>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</si>
  <si>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</si>
  <si>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</si>
  <si>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</si>
  <si>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</si>
  <si>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</si>
  <si>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</si>
  <si>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</si>
  <si>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</si>
  <si>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</si>
  <si>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</si>
  <si>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</si>
  <si>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</si>
  <si>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</si>
  <si>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</si>
  <si>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</si>
  <si>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</si>
  <si>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</si>
  <si>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</si>
  <si>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</si>
  <si>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</si>
  <si>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</si>
  <si>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</si>
  <si>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</si>
  <si>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</si>
  <si>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</si>
  <si>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</si>
  <si>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</si>
  <si>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</si>
  <si>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</si>
  <si>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</si>
  <si>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</si>
  <si>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</si>
  <si>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</si>
  <si>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</si>
  <si>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</si>
  <si>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</si>
  <si>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</si>
  <si>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</si>
  <si>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</si>
  <si>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</si>
  <si>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</si>
  <si>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</si>
  <si>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</si>
  <si>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</si>
  <si>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</si>
  <si>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</si>
  <si>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</si>
  <si>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</si>
  <si>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</si>
  <si>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</si>
  <si>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</si>
  <si>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</si>
  <si>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</si>
  <si>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</si>
  <si>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</si>
  <si>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</si>
  <si>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</si>
  <si>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</si>
  <si>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</si>
  <si>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</si>
  <si>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</si>
  <si>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</si>
  <si>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</si>
  <si>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</si>
  <si>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</si>
  <si>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</si>
  <si>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</si>
  <si>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</si>
  <si>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</si>
  <si>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</si>
  <si>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</si>
  <si>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</si>
  <si>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</si>
  <si>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</si>
  <si>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</si>
  <si>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</si>
  <si>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</si>
  <si>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</si>
  <si>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</si>
  <si>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</si>
  <si>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</si>
  <si>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</si>
  <si>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</si>
  <si>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</si>
  <si>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</si>
  <si>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</si>
  <si>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</si>
  <si>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</si>
  <si>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</si>
  <si>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</si>
  <si>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</si>
  <si>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</si>
  <si>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</si>
  <si>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</si>
  <si>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</si>
  <si>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</si>
  <si>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</si>
  <si>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</si>
  <si>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</si>
  <si>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</si>
  <si>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</si>
  <si>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</si>
  <si>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</si>
  <si>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</si>
  <si>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</si>
  <si>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</si>
  <si>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</si>
  <si>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</si>
  <si>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</si>
  <si>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</si>
  <si>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</si>
  <si>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</si>
  <si>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</si>
  <si>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</si>
  <si>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</si>
  <si>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</si>
  <si>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</si>
  <si>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</si>
  <si>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</si>
  <si>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</si>
  <si>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</si>
  <si>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</si>
  <si>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</si>
  <si>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</si>
  <si>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</si>
  <si>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</si>
  <si>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</si>
  <si>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</si>
  <si>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</si>
  <si>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</si>
  <si>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</si>
  <si>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</si>
  <si>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</si>
  <si>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</si>
  <si>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</si>
  <si>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Passenger HDV Passenger Miles</t>
  </si>
  <si>
    <t>Average Dist Traveled by vehicle</t>
  </si>
  <si>
    <t>For sources and calculations, see the variable BAADTbVT</t>
  </si>
  <si>
    <t>Number of Vehicles</t>
  </si>
  <si>
    <t>Time (Year)</t>
  </si>
  <si>
    <t>SYVbT Start Year Vehicles by Technology[HDVs,passenger,battery electric vehicle] : NoSettings</t>
  </si>
  <si>
    <t>SYVbT Start Year Vehicles by Technology[HDVs,passenger,natural gas vehicle] : NoSettings</t>
  </si>
  <si>
    <t>SYVbT Start Year Vehicles by Technology[HDVs,passenger,gasoline vehicle] : NoSettings</t>
  </si>
  <si>
    <t>SYVbT Start Year Vehicles by Technology[HDVs,passenger,diesel vehicle] : NoSettings</t>
  </si>
  <si>
    <t>SYVbT Start Year Vehicles by Technology[HDVs,passenger,plugin hybrid vehicle] : NoSettings</t>
  </si>
  <si>
    <t>SYVbT Start Year Vehicles by Technology[HDVs,passenger,nonroad vehicle] : NoSettings</t>
  </si>
  <si>
    <t>Passenger Rail Passenger Miles</t>
  </si>
  <si>
    <t>LPG vehicle</t>
  </si>
  <si>
    <t>hydrogen vehicle</t>
  </si>
  <si>
    <t>Hydrogen vs. Gasoline Efficiency</t>
  </si>
  <si>
    <t>gasoline car efficiency</t>
  </si>
  <si>
    <t>hydrogen FCV efficiency</t>
  </si>
  <si>
    <t>distance multiplier for hydrogen vehicles</t>
  </si>
  <si>
    <t>U.S. Department of Energy Hydrogen Program</t>
  </si>
  <si>
    <t>Hydrogen Fuel Cells</t>
  </si>
  <si>
    <t>https://www.californiahydrogen.org/wp-content/uploads/files/doe_fuelcell_factsheet.pdf</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</si>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</sst>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cellStyleXfs>
  <cellXfs count="87">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7" fillId="0" borderId="0" xfId="153"/>
    <xf numFmtId="0" fontId="0" fillId="28" borderId="0" xfId="0" applyNumberFormat="1" applyFill="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abSelected="1" workbookViewId="0"/>
  </sheetViews>
  <sheetFormatPr defaultRowHeight="15"/>
  <cols>
    <col min="1" max="1" width="13.42578125" customWidth="1"/>
    <col min="2" max="2" width="107.42578125" customWidth="1"/>
  </cols>
  <sheetData>
    <row r="1" spans="1:2">
      <c r="A1" s="1" t="s">
        <v>1094</v>
      </c>
    </row>
    <row r="3" spans="1:2">
      <c r="A3" s="1" t="s">
        <v>0</v>
      </c>
      <c r="B3" s="15" t="s">
        <v>598</v>
      </c>
    </row>
    <row r="4" spans="1:2">
      <c r="B4" t="s">
        <v>560</v>
      </c>
    </row>
    <row r="5" spans="1:2">
      <c r="B5" s="17">
        <v>2019</v>
      </c>
    </row>
    <row r="6" spans="1:2">
      <c r="B6" t="s">
        <v>1147</v>
      </c>
    </row>
    <row r="7" spans="1:2">
      <c r="B7" t="s">
        <v>561</v>
      </c>
    </row>
    <row r="8" spans="1:2">
      <c r="B8" t="s">
        <v>1107</v>
      </c>
    </row>
    <row r="10" spans="1:2">
      <c r="B10" s="20" t="s">
        <v>682</v>
      </c>
    </row>
    <row r="11" spans="1:2">
      <c r="B11" s="17">
        <v>2018</v>
      </c>
    </row>
    <row r="12" spans="1:2">
      <c r="B12" t="s">
        <v>683</v>
      </c>
    </row>
    <row r="13" spans="1:2">
      <c r="B13" t="s">
        <v>685</v>
      </c>
    </row>
    <row r="14" spans="1:2">
      <c r="B14" t="s">
        <v>684</v>
      </c>
    </row>
    <row r="16" spans="1:2">
      <c r="B16" t="s">
        <v>585</v>
      </c>
    </row>
    <row r="17" spans="1:2">
      <c r="B17" s="17">
        <v>2013</v>
      </c>
    </row>
    <row r="18" spans="1:2">
      <c r="B18" t="s">
        <v>586</v>
      </c>
    </row>
    <row r="19" spans="1:2">
      <c r="B19" t="s">
        <v>587</v>
      </c>
    </row>
    <row r="20" spans="1:2">
      <c r="B20" t="s">
        <v>588</v>
      </c>
    </row>
    <row r="22" spans="1:2">
      <c r="B22" t="s">
        <v>1196</v>
      </c>
    </row>
    <row r="23" spans="1:2">
      <c r="B23" s="17">
        <v>2006</v>
      </c>
    </row>
    <row r="24" spans="1:2">
      <c r="B24" t="s">
        <v>1197</v>
      </c>
    </row>
    <row r="25" spans="1:2">
      <c r="B25" s="65" t="s">
        <v>1198</v>
      </c>
    </row>
    <row r="27" spans="1:2">
      <c r="B27" t="s">
        <v>1093</v>
      </c>
    </row>
    <row r="29" spans="1:2">
      <c r="A29" s="1" t="s">
        <v>121</v>
      </c>
    </row>
    <row r="30" spans="1:2">
      <c r="A30" t="s">
        <v>1205</v>
      </c>
    </row>
    <row r="32" spans="1:2">
      <c r="A32" s="1" t="s">
        <v>821</v>
      </c>
    </row>
    <row r="33" spans="1:1">
      <c r="A33" s="21" t="s">
        <v>825</v>
      </c>
    </row>
    <row r="34" spans="1:1">
      <c r="A34" t="s">
        <v>1099</v>
      </c>
    </row>
    <row r="35" spans="1:1">
      <c r="A35" t="s">
        <v>822</v>
      </c>
    </row>
    <row r="36" spans="1:1">
      <c r="A36" t="s">
        <v>823</v>
      </c>
    </row>
    <row r="37" spans="1:1">
      <c r="A37" t="s">
        <v>824</v>
      </c>
    </row>
    <row r="38" spans="1:1">
      <c r="A38" t="s">
        <v>811</v>
      </c>
    </row>
    <row r="39" spans="1:1">
      <c r="A39" t="s">
        <v>812</v>
      </c>
    </row>
    <row r="41" spans="1:1">
      <c r="A41" s="1" t="s">
        <v>801</v>
      </c>
    </row>
    <row r="42" spans="1:1">
      <c r="A42" s="21" t="s">
        <v>1092</v>
      </c>
    </row>
    <row r="43" spans="1:1">
      <c r="A43" t="s">
        <v>811</v>
      </c>
    </row>
    <row r="44" spans="1:1">
      <c r="A44" t="s">
        <v>812</v>
      </c>
    </row>
    <row r="46" spans="1:1">
      <c r="A46" s="1" t="s">
        <v>802</v>
      </c>
    </row>
    <row r="47" spans="1:1">
      <c r="A47" s="21" t="s">
        <v>1089</v>
      </c>
    </row>
    <row r="48" spans="1:1">
      <c r="A48" t="s">
        <v>1100</v>
      </c>
    </row>
    <row r="49" spans="1:1">
      <c r="A49" t="s">
        <v>1090</v>
      </c>
    </row>
    <row r="50" spans="1:1">
      <c r="A50" t="s">
        <v>1091</v>
      </c>
    </row>
    <row r="51" spans="1:1">
      <c r="A51" t="s">
        <v>811</v>
      </c>
    </row>
    <row r="52" spans="1:1">
      <c r="A52" t="s">
        <v>812</v>
      </c>
    </row>
    <row r="54" spans="1:1">
      <c r="A54" s="1" t="s">
        <v>601</v>
      </c>
    </row>
    <row r="55" spans="1:1">
      <c r="A55" s="21" t="s">
        <v>589</v>
      </c>
    </row>
    <row r="56" spans="1:1">
      <c r="A56" t="s">
        <v>563</v>
      </c>
    </row>
    <row r="57" spans="1:1">
      <c r="A57" t="s">
        <v>564</v>
      </c>
    </row>
    <row r="58" spans="1:1">
      <c r="A58" t="s">
        <v>565</v>
      </c>
    </row>
    <row r="60" spans="1:1">
      <c r="A60" s="1" t="s">
        <v>599</v>
      </c>
    </row>
    <row r="61" spans="1:1">
      <c r="A61" s="21" t="s">
        <v>1102</v>
      </c>
    </row>
    <row r="62" spans="1:1">
      <c r="A62" t="s">
        <v>1101</v>
      </c>
    </row>
    <row r="64" spans="1:1">
      <c r="A64" s="1" t="s">
        <v>600</v>
      </c>
    </row>
    <row r="65" spans="1:1">
      <c r="A65" s="21" t="s">
        <v>681</v>
      </c>
    </row>
    <row r="66" spans="1:1">
      <c r="A66" t="s">
        <v>803</v>
      </c>
    </row>
    <row r="67" spans="1:1">
      <c r="A67" t="s">
        <v>1103</v>
      </c>
    </row>
    <row r="69" spans="1:1">
      <c r="A69" s="1" t="s">
        <v>567</v>
      </c>
    </row>
    <row r="70" spans="1:1">
      <c r="A70" s="21" t="s">
        <v>590</v>
      </c>
    </row>
    <row r="71" spans="1:1">
      <c r="A71" t="s">
        <v>568</v>
      </c>
    </row>
    <row r="72" spans="1:1">
      <c r="A72" t="s">
        <v>1104</v>
      </c>
    </row>
    <row r="74" spans="1:1">
      <c r="A74" s="1" t="s">
        <v>591</v>
      </c>
    </row>
    <row r="75" spans="1:1">
      <c r="A75" s="21" t="s">
        <v>592</v>
      </c>
    </row>
    <row r="76" spans="1:1">
      <c r="A76" t="s">
        <v>593</v>
      </c>
    </row>
    <row r="77" spans="1:1">
      <c r="A77" t="s">
        <v>594</v>
      </c>
    </row>
    <row r="78" spans="1:1">
      <c r="A78" t="s">
        <v>595</v>
      </c>
    </row>
    <row r="79" spans="1:1">
      <c r="A79" t="s">
        <v>596</v>
      </c>
    </row>
    <row r="80" spans="1:1">
      <c r="A80" t="s">
        <v>597</v>
      </c>
    </row>
    <row r="81" spans="1:2">
      <c r="A81" t="s">
        <v>1105</v>
      </c>
    </row>
    <row r="83" spans="1:2">
      <c r="A83" s="1" t="s">
        <v>686</v>
      </c>
    </row>
    <row r="84" spans="1:2">
      <c r="A84" s="21" t="s">
        <v>804</v>
      </c>
    </row>
    <row r="85" spans="1:2">
      <c r="A85" t="s">
        <v>803</v>
      </c>
    </row>
    <row r="86" spans="1:2">
      <c r="A86" t="s">
        <v>1106</v>
      </c>
    </row>
    <row r="87" spans="1:2">
      <c r="A87" t="s">
        <v>805</v>
      </c>
    </row>
    <row r="88" spans="1:2">
      <c r="A88" t="s">
        <v>806</v>
      </c>
    </row>
    <row r="89" spans="1:2">
      <c r="A89" t="s">
        <v>811</v>
      </c>
    </row>
    <row r="90" spans="1:2">
      <c r="A90" t="s">
        <v>812</v>
      </c>
    </row>
    <row r="92" spans="1:2">
      <c r="A92" s="1" t="s">
        <v>687</v>
      </c>
    </row>
    <row r="93" spans="1:2">
      <c r="A93" t="s">
        <v>688</v>
      </c>
    </row>
    <row r="95" spans="1:2">
      <c r="A95" s="52" t="s">
        <v>1122</v>
      </c>
      <c r="B95" s="53"/>
    </row>
    <row r="96" spans="1:2">
      <c r="A96" t="s">
        <v>1123</v>
      </c>
    </row>
    <row r="97" spans="1:1">
      <c r="A97" t="s">
        <v>1124</v>
      </c>
    </row>
    <row r="98" spans="1:1">
      <c r="A98" t="s">
        <v>1125</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1108</v>
      </c>
    </row>
    <row r="2" spans="1:1">
      <c r="A2" t="s">
        <v>1109</v>
      </c>
    </row>
    <row r="3" spans="1:1">
      <c r="A3" t="s">
        <v>1110</v>
      </c>
    </row>
    <row r="4" spans="1:1">
      <c r="A4" t="s">
        <v>1111</v>
      </c>
    </row>
    <row r="5" spans="1:1">
      <c r="A5" t="s">
        <v>1112</v>
      </c>
    </row>
    <row r="6" spans="1:1">
      <c r="A6" t="s">
        <v>1113</v>
      </c>
    </row>
    <row r="7" spans="1:1">
      <c r="A7" t="s">
        <v>1114</v>
      </c>
    </row>
    <row r="8" spans="1:1">
      <c r="A8" t="s">
        <v>1115</v>
      </c>
    </row>
    <row r="10" spans="1:1">
      <c r="A10" t="s">
        <v>1118</v>
      </c>
    </row>
    <row r="11" spans="1:1">
      <c r="A11" t="s">
        <v>1119</v>
      </c>
    </row>
    <row r="12" spans="1:1">
      <c r="A12" t="s">
        <v>1120</v>
      </c>
    </row>
    <row r="13" spans="1:1">
      <c r="A13" t="s">
        <v>1121</v>
      </c>
    </row>
    <row r="14" spans="1:1">
      <c r="A14" t="s">
        <v>1127</v>
      </c>
    </row>
    <row r="15" spans="1:1">
      <c r="A15" t="s">
        <v>1126</v>
      </c>
    </row>
    <row r="17" spans="1:8">
      <c r="A17" s="15" t="s">
        <v>1116</v>
      </c>
      <c r="B17" s="16"/>
      <c r="C17" s="16"/>
      <c r="D17" s="16"/>
      <c r="E17" s="16"/>
      <c r="F17" s="16"/>
      <c r="G17" s="16"/>
      <c r="H17" s="16"/>
    </row>
    <row r="18" spans="1:8">
      <c r="B18" s="50" t="s">
        <v>122</v>
      </c>
      <c r="C18" s="50" t="s">
        <v>123</v>
      </c>
      <c r="D18" s="50" t="s">
        <v>124</v>
      </c>
      <c r="E18" s="50" t="s">
        <v>125</v>
      </c>
      <c r="F18" s="50" t="s">
        <v>126</v>
      </c>
      <c r="G18" s="50" t="s">
        <v>1190</v>
      </c>
      <c r="H18" s="50" t="s">
        <v>1191</v>
      </c>
    </row>
    <row r="19" spans="1:8">
      <c r="A19" t="s">
        <v>1095</v>
      </c>
      <c r="B19" s="51">
        <v>1</v>
      </c>
      <c r="C19" s="51">
        <v>1</v>
      </c>
      <c r="D19" s="66">
        <v>0.96499999999999997</v>
      </c>
      <c r="E19" s="51">
        <v>1</v>
      </c>
      <c r="F19" s="51">
        <v>1</v>
      </c>
      <c r="G19" s="51">
        <v>1</v>
      </c>
      <c r="H19" s="51">
        <v>1</v>
      </c>
    </row>
    <row r="20" spans="1:8">
      <c r="A20" t="s">
        <v>562</v>
      </c>
      <c r="B20" s="51">
        <v>1</v>
      </c>
      <c r="C20" s="51">
        <v>1</v>
      </c>
      <c r="D20" s="51">
        <v>1</v>
      </c>
      <c r="E20" s="51">
        <v>1</v>
      </c>
      <c r="F20" s="51">
        <v>1</v>
      </c>
      <c r="G20" s="51">
        <v>1</v>
      </c>
      <c r="H20" s="51">
        <v>1</v>
      </c>
    </row>
    <row r="21" spans="1:8">
      <c r="A21" t="s">
        <v>559</v>
      </c>
      <c r="B21" s="51">
        <v>1</v>
      </c>
      <c r="C21" s="51">
        <v>1</v>
      </c>
      <c r="D21" s="51">
        <v>1</v>
      </c>
      <c r="E21" s="51">
        <v>1</v>
      </c>
      <c r="F21">
        <v>0</v>
      </c>
      <c r="G21">
        <v>0</v>
      </c>
      <c r="H21" s="51">
        <v>1</v>
      </c>
    </row>
    <row r="22" spans="1:8">
      <c r="A22" t="s">
        <v>1096</v>
      </c>
      <c r="B22" s="51">
        <v>1</v>
      </c>
      <c r="C22" s="51">
        <v>1</v>
      </c>
      <c r="D22" s="51">
        <v>1</v>
      </c>
      <c r="E22" s="51">
        <v>1</v>
      </c>
      <c r="F22">
        <v>0</v>
      </c>
      <c r="G22">
        <v>0</v>
      </c>
      <c r="H22" s="51">
        <v>1</v>
      </c>
    </row>
    <row r="23" spans="1:8">
      <c r="A23" t="s">
        <v>1097</v>
      </c>
      <c r="B23" s="51">
        <v>1</v>
      </c>
      <c r="C23" s="51">
        <v>1</v>
      </c>
      <c r="D23" s="51">
        <v>1</v>
      </c>
      <c r="E23" s="51">
        <v>1</v>
      </c>
      <c r="F23">
        <v>0</v>
      </c>
      <c r="G23">
        <v>0</v>
      </c>
      <c r="H23" s="51">
        <v>1</v>
      </c>
    </row>
    <row r="24" spans="1:8">
      <c r="A24" t="s">
        <v>1098</v>
      </c>
      <c r="B24" s="51">
        <v>1</v>
      </c>
      <c r="C24" s="51">
        <v>1</v>
      </c>
      <c r="D24" s="62">
        <v>1</v>
      </c>
      <c r="E24" s="51">
        <v>1</v>
      </c>
      <c r="F24" s="51">
        <v>1</v>
      </c>
      <c r="G24" s="51">
        <v>1</v>
      </c>
      <c r="H24" s="51">
        <v>1</v>
      </c>
    </row>
    <row r="26" spans="1:8">
      <c r="A26" s="15" t="s">
        <v>1117</v>
      </c>
      <c r="B26" s="16"/>
      <c r="C26" s="16"/>
      <c r="D26" s="16"/>
      <c r="E26" s="16"/>
      <c r="F26" s="16"/>
      <c r="G26" s="16"/>
      <c r="H26" s="16"/>
    </row>
    <row r="27" spans="1:8">
      <c r="B27" s="50" t="s">
        <v>122</v>
      </c>
      <c r="C27" s="50" t="s">
        <v>123</v>
      </c>
      <c r="D27" s="50" t="s">
        <v>124</v>
      </c>
      <c r="E27" s="50" t="s">
        <v>125</v>
      </c>
      <c r="F27" s="50" t="s">
        <v>126</v>
      </c>
      <c r="G27" s="50" t="s">
        <v>1190</v>
      </c>
      <c r="H27" s="50" t="s">
        <v>1191</v>
      </c>
    </row>
    <row r="28" spans="1:8">
      <c r="A28" t="s">
        <v>1095</v>
      </c>
      <c r="B28" s="51">
        <v>1</v>
      </c>
      <c r="C28" s="51">
        <v>1</v>
      </c>
      <c r="D28" s="66">
        <v>0.96030000000000004</v>
      </c>
      <c r="E28" s="51">
        <v>1</v>
      </c>
      <c r="F28" s="51">
        <v>1</v>
      </c>
      <c r="G28" s="51">
        <v>1</v>
      </c>
      <c r="H28" s="51">
        <v>1</v>
      </c>
    </row>
    <row r="29" spans="1:8">
      <c r="A29" t="s">
        <v>562</v>
      </c>
      <c r="B29" s="51">
        <v>1</v>
      </c>
      <c r="C29" s="51">
        <v>1</v>
      </c>
      <c r="D29" s="51">
        <v>1</v>
      </c>
      <c r="E29" s="51">
        <v>1</v>
      </c>
      <c r="F29" s="51">
        <v>1</v>
      </c>
      <c r="G29" s="51">
        <v>1</v>
      </c>
      <c r="H29" s="51">
        <v>1</v>
      </c>
    </row>
    <row r="30" spans="1:8">
      <c r="A30" t="s">
        <v>559</v>
      </c>
      <c r="B30" s="51">
        <v>1</v>
      </c>
      <c r="C30" s="51">
        <v>1</v>
      </c>
      <c r="D30" s="51">
        <v>1</v>
      </c>
      <c r="E30" s="51">
        <v>1</v>
      </c>
      <c r="F30">
        <v>0</v>
      </c>
      <c r="G30">
        <v>0</v>
      </c>
      <c r="H30" s="51">
        <v>1</v>
      </c>
    </row>
    <row r="31" spans="1:8">
      <c r="A31" t="s">
        <v>1096</v>
      </c>
      <c r="B31" s="51">
        <v>1</v>
      </c>
      <c r="C31" s="51">
        <v>1</v>
      </c>
      <c r="D31" s="51">
        <v>1</v>
      </c>
      <c r="E31" s="51">
        <v>1</v>
      </c>
      <c r="F31">
        <v>0</v>
      </c>
      <c r="G31">
        <v>0</v>
      </c>
      <c r="H31" s="51">
        <v>1</v>
      </c>
    </row>
    <row r="32" spans="1:8">
      <c r="A32" t="s">
        <v>1097</v>
      </c>
      <c r="B32" s="51">
        <v>1</v>
      </c>
      <c r="C32" s="51">
        <v>1</v>
      </c>
      <c r="D32" s="51">
        <v>1</v>
      </c>
      <c r="E32" s="51">
        <v>1</v>
      </c>
      <c r="F32">
        <v>0</v>
      </c>
      <c r="G32">
        <v>0</v>
      </c>
      <c r="H32" s="51">
        <v>1</v>
      </c>
    </row>
    <row r="33" spans="1:8">
      <c r="A33" t="s">
        <v>1098</v>
      </c>
      <c r="B33" s="51">
        <v>1</v>
      </c>
      <c r="C33" s="51">
        <v>1</v>
      </c>
      <c r="D33" s="51">
        <v>1</v>
      </c>
      <c r="E33" s="51">
        <v>1</v>
      </c>
      <c r="F33" s="51">
        <v>1</v>
      </c>
      <c r="G33" s="51">
        <v>1</v>
      </c>
      <c r="H33" s="51">
        <v>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7"/>
  <sheetViews>
    <sheetView workbookViewId="0"/>
  </sheetViews>
  <sheetFormatPr defaultRowHeight="15"/>
  <cols>
    <col min="1" max="1" width="22.42578125" customWidth="1"/>
    <col min="2" max="2" width="21.85546875" customWidth="1"/>
    <col min="3" max="3" width="18.140625" customWidth="1"/>
    <col min="4" max="5" width="16.7109375" customWidth="1"/>
    <col min="6" max="8" width="20.5703125" customWidth="1"/>
  </cols>
  <sheetData>
    <row r="1" spans="1:8" ht="30">
      <c r="A1" s="18" t="s">
        <v>1206</v>
      </c>
      <c r="B1" s="50" t="s">
        <v>122</v>
      </c>
      <c r="C1" s="50" t="s">
        <v>123</v>
      </c>
      <c r="D1" s="50" t="s">
        <v>124</v>
      </c>
      <c r="E1" s="50" t="s">
        <v>125</v>
      </c>
      <c r="F1" s="50" t="s">
        <v>126</v>
      </c>
      <c r="G1" s="50" t="s">
        <v>1190</v>
      </c>
      <c r="H1" s="50" t="s">
        <v>1191</v>
      </c>
    </row>
    <row r="2" spans="1:8">
      <c r="A2" t="s">
        <v>1095</v>
      </c>
      <c r="B2" s="54">
        <f>$D2/(1-'Calculations Etc'!$B$12)*'Calibration Adjustments'!B19</f>
        <v>9.7875780054197279E-4</v>
      </c>
      <c r="C2" s="54">
        <f>$D2*'Calibration Adjustments'!C19</f>
        <v>3.0737848281483447E-4</v>
      </c>
      <c r="D2" s="61">
        <f>INDEX('AEO 7'!$44:$44,MATCH('Calculations Etc'!B$2,'AEO 7'!$1:$1,0))*'Calculations Etc'!$B$19/'Calculations Etc'!$B$26*'Calibration Adjustments'!D19</f>
        <v>3.0737848281483447E-4</v>
      </c>
      <c r="E2" s="61">
        <f>$D2*'Calibration Adjustments'!E19</f>
        <v>3.0737848281483447E-4</v>
      </c>
      <c r="F2" s="61">
        <f>$D2/(1-'Calculations Etc'!$B$12)*'Calculations Etc'!$B$16+$D2*(1-'Calculations Etc'!$B$16)*'Calibration Adjustments'!F19</f>
        <v>6.766371075647606E-4</v>
      </c>
      <c r="G2" s="61">
        <f>$D2*'Calculations Etc'!$B$44*'Calibration Adjustments'!G19</f>
        <v>2.3821832418149673E-4</v>
      </c>
      <c r="H2" s="61">
        <f>$D2*'Calculations Etc'!$B$40*'Calibration Adjustments'!H19</f>
        <v>7.6844620703708615E-4</v>
      </c>
    </row>
    <row r="3" spans="1:8">
      <c r="A3" t="s">
        <v>562</v>
      </c>
      <c r="B3" s="54">
        <f>$E3/(1-'Calculations Etc'!$B$13)*'Calibration Adjustments'!B20</f>
        <v>2.7869645641010591E-3</v>
      </c>
      <c r="C3" s="54">
        <f>$E3*'Calibration Adjustments'!C20</f>
        <v>8.6727448508303864E-4</v>
      </c>
      <c r="D3" s="61">
        <f>$E3*'Calibration Adjustments'!D20</f>
        <v>8.6727448508303864E-4</v>
      </c>
      <c r="E3" s="61">
        <f>('Calculations Etc'!B30*'Calculations Etc'!B31*'Calculations Etc'!B21)/(INDEX('AEO 7'!$58:$58,MATCH('Calculations Etc'!B$2,'AEO 7'!$1:$1,0))*10^15)*'Calibration Adjustments'!E20</f>
        <v>8.6727448508303864E-4</v>
      </c>
      <c r="F3" s="61">
        <f>$E3/(1-'Calculations Etc'!$B$13)*'Calculations Etc'!$B$16+$E3*(1-'Calculations Etc'!$B$16)*'Calibration Adjustments'!F20</f>
        <v>1.9231040285429498E-3</v>
      </c>
      <c r="G3" s="61">
        <f>$E3*'Calculations Etc'!$B$44*'Calibration Adjustments'!G20</f>
        <v>6.7213772593935502E-4</v>
      </c>
      <c r="H3" s="61">
        <f>$E3*'Calculations Etc'!$B$40*'Calibration Adjustments'!H20</f>
        <v>2.1681862127075967E-3</v>
      </c>
    </row>
    <row r="4" spans="1:8">
      <c r="A4" t="s">
        <v>559</v>
      </c>
      <c r="B4" s="54">
        <f>$E4/(1-'Calculations Etc'!$B$13)*'Calibration Adjustments'!B21</f>
        <v>1.4594384987648057E-3</v>
      </c>
      <c r="C4" s="54">
        <f>$E4*'Calibration Adjustments'!C21</f>
        <v>4.5416213353788185E-4</v>
      </c>
      <c r="D4" s="54">
        <f>$E4*'Calibration Adjustments'!D21</f>
        <v>4.5416213353788185E-4</v>
      </c>
      <c r="E4" s="61">
        <f>SUM(INDEX('AEO 48'!45:45,MATCH('Calculations Etc'!B$2,'AEO 48'!1:1,0)),INDEX('AEO 48'!59:59,MATCH('Calculations Etc'!B$2,'AEO 48'!1:1,0)))/((INDEX('AEO 48'!188:188,MATCH('Calculations Etc'!B$2,'AEO 48'!1:1,0))*'Calculations Etc'!B3*10^3)*'Calibration Adjustments'!E21)</f>
        <v>4.5416213353788185E-4</v>
      </c>
      <c r="F4" s="20">
        <v>0</v>
      </c>
      <c r="G4" s="20">
        <v>0</v>
      </c>
      <c r="H4" s="61">
        <f>$E4*'Calculations Etc'!$B$40*'Calibration Adjustments'!H21</f>
        <v>1.1354053338447046E-3</v>
      </c>
    </row>
    <row r="5" spans="1:8">
      <c r="A5" t="s">
        <v>1096</v>
      </c>
      <c r="B5" s="54">
        <f>$E5/(1-'Calculations Etc'!$B$13)*'Calibration Adjustments'!B22</f>
        <v>2.7372195817944264E-3</v>
      </c>
      <c r="C5" s="54">
        <f>$E5*'Calibration Adjustments'!C22</f>
        <v>8.5179436220269428E-4</v>
      </c>
      <c r="D5" s="54">
        <f>$E5*'Calibration Adjustments'!D22</f>
        <v>8.5179436220269428E-4</v>
      </c>
      <c r="E5" s="61">
        <f>('Calculations Etc'!B34*'Calculations Etc'!B35*'Calculations Etc'!B23)/(INDEX('AEO 7'!60:60,MATCH('Calculations Etc'!B$2,'AEO 7'!1:1,0))*10^15)*'Calibration Adjustments'!E22</f>
        <v>8.5179436220269428E-4</v>
      </c>
      <c r="F5" s="20">
        <v>0</v>
      </c>
      <c r="G5" s="20">
        <v>0</v>
      </c>
      <c r="H5" s="61">
        <f>$E5*'Calculations Etc'!$B$40*'Calibration Adjustments'!H22</f>
        <v>2.1294859055067355E-3</v>
      </c>
    </row>
    <row r="6" spans="1:8">
      <c r="A6" t="s">
        <v>1097</v>
      </c>
      <c r="B6" s="54">
        <f>$E6/(1-'Calculations Etc'!$B$13)*'Calibration Adjustments'!B23</f>
        <v>3.2642175438724444E-5</v>
      </c>
      <c r="C6" s="54">
        <f>$E6*'Calibration Adjustments'!C23</f>
        <v>1.015790665596113E-5</v>
      </c>
      <c r="D6" s="54">
        <f>$E6*'Calibration Adjustments'!D23</f>
        <v>1.015790665596113E-5</v>
      </c>
      <c r="E6" s="61">
        <f>SUM('NRBS 40'!D5,'NRBS 40'!D7:D8)/(INDEX('AEO 7'!64:64,MATCH('Calculations Etc'!B$2,'AEO 7'!1:1,0))*10^9)*'Calibration Adjustments'!E23</f>
        <v>1.015790665596113E-5</v>
      </c>
      <c r="F6" s="20">
        <v>0</v>
      </c>
      <c r="G6" s="20">
        <v>0</v>
      </c>
      <c r="H6" s="61">
        <f>$E6*'Calculations Etc'!$B$40*'Calibration Adjustments'!H23</f>
        <v>2.5394766639902824E-5</v>
      </c>
    </row>
    <row r="7" spans="1:8">
      <c r="A7" t="s">
        <v>1098</v>
      </c>
      <c r="B7" s="54">
        <f>$D7/(1-'Calculations Etc'!$B$12)*'Calibration Adjustments'!B24</f>
        <v>3.4737798194438164E-3</v>
      </c>
      <c r="C7" s="54">
        <f>$D7*'Calibration Adjustments'!C24</f>
        <v>1.0909391168501244E-3</v>
      </c>
      <c r="D7" s="61">
        <f>INDEX('NTS 1-40'!8:8,0,MATCH('Calculations Etc'!B$2,'NTS 1-40'!2:2,0))/(INDEX('AEO 36'!20:20,MATCH('Calculations Etc'!B$2,'AEO 36'!1:1,0))*10^6)*'Calibration Adjustments'!D24</f>
        <v>1.0909391168501244E-3</v>
      </c>
      <c r="E7" s="61">
        <f>$D7*'Calibration Adjustments'!E24</f>
        <v>1.0909391168501244E-3</v>
      </c>
      <c r="F7" s="61">
        <f>$D7/(1-'Calculations Etc'!$B$12)*'Calculations Etc'!$B$16+$D7*(1-'Calculations Etc'!$B$16)*'Calibration Adjustments'!F24</f>
        <v>2.4015015032766551E-3</v>
      </c>
      <c r="G7" s="61">
        <f>$D7*'Calculations Etc'!$B$44*'Calibration Adjustments'!G24</f>
        <v>8.4547781555884645E-4</v>
      </c>
      <c r="H7" s="61">
        <f>D7*'Calculations Etc'!$B$40</f>
        <v>2.7273477921253108E-3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8"/>
  <sheetViews>
    <sheetView workbookViewId="0"/>
  </sheetViews>
  <sheetFormatPr defaultRowHeight="15"/>
  <cols>
    <col min="1" max="1" width="21.42578125" customWidth="1"/>
    <col min="2" max="2" width="21.85546875" customWidth="1"/>
    <col min="3" max="3" width="18.140625" customWidth="1"/>
    <col min="4" max="5" width="16.7109375" customWidth="1"/>
    <col min="6" max="8" width="20.5703125" customWidth="1"/>
  </cols>
  <sheetData>
    <row r="1" spans="1:8" ht="30">
      <c r="A1" s="18" t="s">
        <v>1207</v>
      </c>
      <c r="B1" s="50" t="s">
        <v>122</v>
      </c>
      <c r="C1" s="50" t="s">
        <v>123</v>
      </c>
      <c r="D1" s="50" t="s">
        <v>124</v>
      </c>
      <c r="E1" s="50" t="s">
        <v>125</v>
      </c>
      <c r="F1" s="50" t="s">
        <v>126</v>
      </c>
      <c r="G1" s="50" t="s">
        <v>1190</v>
      </c>
      <c r="H1" s="50" t="s">
        <v>1191</v>
      </c>
    </row>
    <row r="2" spans="1:8">
      <c r="A2" t="s">
        <v>1095</v>
      </c>
      <c r="B2" s="54">
        <f>$D2/(1-'Calculations Etc'!$B$12)*'Calibration Adjustments'!B28</f>
        <v>3.4723543455901236E-4</v>
      </c>
      <c r="C2" s="54">
        <f>$D2*'Calibration Adjustments'!C28</f>
        <v>1.0904914473754109E-4</v>
      </c>
      <c r="D2" s="61">
        <f>INDEX('AEO 7'!$46:$46,MATCH('Calculations Etc'!B$2,'AEO 7'!$1:$1,0))*'Calculations Etc'!$B$20/'Calculations Etc'!$B$26*'Calibration Adjustments'!D28</f>
        <v>1.0904914473754109E-4</v>
      </c>
      <c r="E2" s="61">
        <f>$D2*'Calibration Adjustments'!E28</f>
        <v>1.0904914473754109E-4</v>
      </c>
      <c r="F2" s="61">
        <f>$D2/(1-'Calculations Etc'!$B$12)*'Calculations Etc'!$B$16+$D2*(1-'Calculations Etc'!$B$16)*'Calibration Adjustments'!F28</f>
        <v>2.400516041393503E-4</v>
      </c>
      <c r="G2" s="61">
        <f>$D2*'Calculations Etc'!$B$44*'Calibration Adjustments'!G28</f>
        <v>8.4513087171594347E-5</v>
      </c>
      <c r="H2" s="61">
        <f>$D2*'Calculations Etc'!$B$40*'Calibration Adjustments'!H28</f>
        <v>2.7262286184385272E-4</v>
      </c>
    </row>
    <row r="3" spans="1:8">
      <c r="A3" t="s">
        <v>562</v>
      </c>
      <c r="B3" s="54">
        <f>$E3/(1-'Calculations Etc'!$B$13)*'Calibration Adjustments'!B29</f>
        <v>2.6681918620856987E-3</v>
      </c>
      <c r="C3" s="54">
        <f>$E3*'Calibration Adjustments'!C29</f>
        <v>8.3031365131100313E-4</v>
      </c>
      <c r="D3" s="61">
        <f>$E3*'Calibration Adjustments'!D29</f>
        <v>8.3031365131100313E-4</v>
      </c>
      <c r="E3" s="61">
        <f>INDEX('AEO 50'!$133:$133,MATCH('Calculations Etc'!B$2,'AEO 50'!$1:$1,0))*'Calculations Etc'!$B$22/'Calculations Etc'!$B$27*'Calibration Adjustments'!E29</f>
        <v>8.3031365131100313E-4</v>
      </c>
      <c r="F3" s="61">
        <f>$E3/(1-'Calculations Etc'!$B$13)*'Calculations Etc'!$B$16+$E3*(1-'Calculations Etc'!$B$16)*'Calibration Adjustments'!F29</f>
        <v>1.8411466672370858E-3</v>
      </c>
      <c r="G3" s="61">
        <f>$E3*'Calculations Etc'!$B$44*'Calibration Adjustments'!G29</f>
        <v>6.4349307976602742E-4</v>
      </c>
      <c r="H3" s="61">
        <f>$E3*'Calculations Etc'!$B$40*'Calibration Adjustments'!H29</f>
        <v>2.0757841282775078E-3</v>
      </c>
    </row>
    <row r="4" spans="1:8">
      <c r="A4" t="s">
        <v>559</v>
      </c>
      <c r="B4" s="54">
        <f>$E4/(1-'Calculations Etc'!$B$13)*'Calibration Adjustments'!B30</f>
        <v>3.1000272662431679E-4</v>
      </c>
      <c r="C4" s="54">
        <f>$E4*'Calibration Adjustments'!C30</f>
        <v>9.6469635305234975E-5</v>
      </c>
      <c r="D4" s="61">
        <f>$E4*'Calibration Adjustments'!D30</f>
        <v>9.6469635305234975E-5</v>
      </c>
      <c r="E4" s="61">
        <f>INDEX('AEO 48'!74:74,MATCH('Calculations Etc'!B$2,'AEO 48'!1:1,0))/((INDEX('AEO 48'!188:188,MATCH('Calculations Etc'!B$2,'AEO 48'!1:1,0))*'Calculations Etc'!B4*10^3)*'Calibration Adjustments'!E30)</f>
        <v>9.6469635305234975E-5</v>
      </c>
      <c r="F4" s="20">
        <v>0</v>
      </c>
      <c r="G4" s="20">
        <v>0</v>
      </c>
      <c r="H4" s="61">
        <f>$E4*'Calculations Etc'!$B$40*'Calibration Adjustments'!H30</f>
        <v>2.4117408826308744E-4</v>
      </c>
    </row>
    <row r="5" spans="1:8">
      <c r="A5" t="s">
        <v>1096</v>
      </c>
      <c r="B5" s="54">
        <f>$E5/(1-'Calculations Etc'!$B$13)*'Calibration Adjustments'!B31</f>
        <v>1.0997618868281604E-2</v>
      </c>
      <c r="C5" s="54">
        <f>$E5*'Calibration Adjustments'!C31</f>
        <v>3.4223449999999998E-3</v>
      </c>
      <c r="D5" s="61">
        <f>$E5*'Calibration Adjustments'!D31</f>
        <v>3.4223449999999998E-3</v>
      </c>
      <c r="E5" s="61">
        <f>INDEX('AEO 7'!$51:$51,MATCH('Calculations Etc'!B$2,'AEO 7'!$1:$1,0))/10^3*'Calibration Adjustments'!E31</f>
        <v>3.4223449999999998E-3</v>
      </c>
      <c r="F5" s="20">
        <v>0</v>
      </c>
      <c r="G5" s="20">
        <v>0</v>
      </c>
      <c r="H5" s="61">
        <f>$E5*'Calculations Etc'!$B$40*'Calibration Adjustments'!H31</f>
        <v>8.5558624999999989E-3</v>
      </c>
    </row>
    <row r="6" spans="1:8">
      <c r="A6" t="s">
        <v>1097</v>
      </c>
      <c r="B6" s="54">
        <f>$E6/(1-'Calculations Etc'!$B$13)*'Calibration Adjustments'!B32</f>
        <v>1.5285464125662377E-2</v>
      </c>
      <c r="C6" s="54">
        <f>$E6*'Calibration Adjustments'!C32</f>
        <v>4.7566780000000003E-3</v>
      </c>
      <c r="D6" s="61">
        <f>$E6*'Calibration Adjustments'!D32</f>
        <v>4.7566780000000003E-3</v>
      </c>
      <c r="E6" s="61">
        <f>INDEX('AEO 7'!$52:$52,MATCH('Calculations Etc'!B$2,'AEO 7'!$1:$1,0))/10^3*'Calibration Adjustments'!E32</f>
        <v>4.7566780000000003E-3</v>
      </c>
      <c r="F6" s="20">
        <v>0</v>
      </c>
      <c r="G6" s="20">
        <v>0</v>
      </c>
      <c r="H6" s="61">
        <f>$E6*'Calculations Etc'!$B$40*'Calibration Adjustments'!H32</f>
        <v>1.1891695000000001E-2</v>
      </c>
    </row>
    <row r="7" spans="1:8">
      <c r="A7" t="s">
        <v>1098</v>
      </c>
      <c r="B7">
        <v>0</v>
      </c>
      <c r="C7">
        <v>0</v>
      </c>
      <c r="D7" s="20">
        <v>0</v>
      </c>
      <c r="E7" s="20">
        <v>0</v>
      </c>
      <c r="F7" s="20">
        <v>0</v>
      </c>
      <c r="G7" s="20">
        <v>0</v>
      </c>
      <c r="H7" s="20">
        <v>0</v>
      </c>
    </row>
    <row r="8" spans="1:8">
      <c r="D8" s="20"/>
      <c r="E8" s="20"/>
      <c r="F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 min="38" max="38" width="8"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115</v>
      </c>
      <c r="B10" s="12" t="s">
        <v>114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8"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8"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8"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8" t="s">
        <v>1131</v>
      </c>
      <c r="B21" s="4" t="s">
        <v>1152</v>
      </c>
    </row>
    <row r="22" spans="1:37" ht="15" customHeight="1">
      <c r="A22" s="58" t="s">
        <v>1133</v>
      </c>
      <c r="B22" s="7" t="s">
        <v>1132</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1134</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8"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8" t="s">
        <v>98</v>
      </c>
      <c r="B26" s="4" t="s">
        <v>99</v>
      </c>
    </row>
    <row r="27" spans="1:37" ht="15" customHeight="1">
      <c r="A27" s="58"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8" t="s">
        <v>94</v>
      </c>
      <c r="B31" s="4" t="s">
        <v>95</v>
      </c>
    </row>
    <row r="32" spans="1:37" ht="15" customHeight="1">
      <c r="A32" s="58"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8"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8"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8"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8"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8"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8"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8"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8"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8"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8"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8"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8"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8"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8"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8"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8" t="s">
        <v>58</v>
      </c>
      <c r="B50" s="4" t="s">
        <v>59</v>
      </c>
    </row>
    <row r="51" spans="1:37" ht="15" customHeight="1">
      <c r="A51" s="58"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8" t="s">
        <v>52</v>
      </c>
      <c r="B55" s="4" t="s">
        <v>53</v>
      </c>
    </row>
    <row r="56" spans="1:37" ht="15" customHeight="1">
      <c r="A56" s="58"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8"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8"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8"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8"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8"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8"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8"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8"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8"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8"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8"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8" t="s">
        <v>39</v>
      </c>
      <c r="B68" s="7" t="s">
        <v>1153</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8" t="s">
        <v>37</v>
      </c>
      <c r="B71" s="4" t="s">
        <v>38</v>
      </c>
    </row>
    <row r="72" spans="1:37" ht="15" customHeight="1">
      <c r="A72" s="58"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8"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8"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8"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8"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8"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8"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8"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8"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8"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8"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8"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8" t="s">
        <v>12</v>
      </c>
      <c r="B84" s="7" t="s">
        <v>1153</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7" t="s">
        <v>10</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60" t="s">
        <v>9</v>
      </c>
    </row>
    <row r="89" spans="1:37" ht="15" customHeight="1">
      <c r="B89" s="60" t="s">
        <v>8</v>
      </c>
    </row>
    <row r="90" spans="1:37" ht="15" customHeight="1">
      <c r="B90" s="60" t="s">
        <v>1154</v>
      </c>
    </row>
    <row r="91" spans="1:37" ht="15" customHeight="1">
      <c r="B91" s="60" t="s">
        <v>7</v>
      </c>
    </row>
    <row r="92" spans="1:37" ht="15" customHeight="1">
      <c r="B92" s="60" t="s">
        <v>6</v>
      </c>
    </row>
    <row r="93" spans="1:37" ht="15" customHeight="1">
      <c r="B93" s="60" t="s">
        <v>5</v>
      </c>
    </row>
    <row r="94" spans="1:37" ht="15" customHeight="1">
      <c r="B94" s="60" t="s">
        <v>4</v>
      </c>
    </row>
    <row r="95" spans="1:37" ht="15" customHeight="1">
      <c r="B95" s="60" t="s">
        <v>1155</v>
      </c>
    </row>
    <row r="96" spans="1:37" ht="15" customHeight="1">
      <c r="B96" s="60" t="s">
        <v>3</v>
      </c>
    </row>
    <row r="97" spans="2:2" ht="15" customHeight="1">
      <c r="B97" s="60" t="s">
        <v>1156</v>
      </c>
    </row>
    <row r="98" spans="2:2" ht="15" customHeight="1">
      <c r="B98" s="60" t="s">
        <v>1157</v>
      </c>
    </row>
    <row r="99" spans="2:2" ht="15" customHeight="1">
      <c r="B99" s="60" t="s">
        <v>1158</v>
      </c>
    </row>
    <row r="100" spans="2:2" ht="15" customHeight="1">
      <c r="B100" s="60" t="s">
        <v>1135</v>
      </c>
    </row>
    <row r="101" spans="2:2" ht="15" customHeight="1">
      <c r="B101" s="60" t="s">
        <v>2</v>
      </c>
    </row>
    <row r="102" spans="2:2" ht="15" customHeight="1">
      <c r="B102" s="60" t="s">
        <v>1136</v>
      </c>
    </row>
    <row r="103" spans="2:2" ht="15" customHeight="1">
      <c r="B103" t="s">
        <v>1159</v>
      </c>
    </row>
    <row r="104" spans="2:2" ht="15" customHeight="1">
      <c r="B104" s="60" t="s">
        <v>1</v>
      </c>
    </row>
    <row r="105" spans="2:2" ht="15" customHeight="1">
      <c r="B105" s="60" t="s">
        <v>1137</v>
      </c>
    </row>
    <row r="106" spans="2:2" ht="15" customHeight="1">
      <c r="B106" s="60" t="s">
        <v>1160</v>
      </c>
    </row>
    <row r="107" spans="2:2" ht="15" customHeight="1">
      <c r="B107" s="60" t="s">
        <v>1161</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689</v>
      </c>
      <c r="B10" s="12" t="s">
        <v>690</v>
      </c>
    </row>
    <row r="11" spans="1:37" ht="15" customHeight="1">
      <c r="B11" s="11" t="s">
        <v>691</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692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693</v>
      </c>
    </row>
    <row r="17" spans="1:37" ht="15" customHeight="1">
      <c r="A17" s="58" t="s">
        <v>694</v>
      </c>
      <c r="B17" s="7" t="s">
        <v>695</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8" t="s">
        <v>696</v>
      </c>
      <c r="B18" s="7" t="s">
        <v>697</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8" t="s">
        <v>698</v>
      </c>
      <c r="B19" s="7" t="s">
        <v>699</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8" t="s">
        <v>700</v>
      </c>
      <c r="B20" s="7" t="s">
        <v>701</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8" t="s">
        <v>702</v>
      </c>
      <c r="B21" s="7" t="s">
        <v>703</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8" t="s">
        <v>704</v>
      </c>
      <c r="B22" s="7" t="s">
        <v>705</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8" t="s">
        <v>706</v>
      </c>
      <c r="B23" s="7" t="s">
        <v>707</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8" t="s">
        <v>708</v>
      </c>
      <c r="B24" s="7" t="s">
        <v>709</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8" t="s">
        <v>710</v>
      </c>
      <c r="B25" s="7" t="s">
        <v>711</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8" t="s">
        <v>712</v>
      </c>
      <c r="B26" s="7" t="s">
        <v>713</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8" t="s">
        <v>1138</v>
      </c>
      <c r="B27" s="7" t="s">
        <v>1139</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8" t="s">
        <v>1140</v>
      </c>
      <c r="B28" s="7" t="s">
        <v>1141</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8" t="s">
        <v>714</v>
      </c>
      <c r="B29" s="7" t="s">
        <v>715</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716</v>
      </c>
    </row>
    <row r="32" spans="1:37" ht="15" customHeight="1">
      <c r="A32" s="58" t="s">
        <v>717</v>
      </c>
      <c r="B32" s="7" t="s">
        <v>718</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8" t="s">
        <v>719</v>
      </c>
      <c r="B33" s="7" t="s">
        <v>720</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8" t="s">
        <v>721</v>
      </c>
      <c r="B34" s="7" t="s">
        <v>722</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8" t="s">
        <v>723</v>
      </c>
      <c r="B35" s="7" t="s">
        <v>724</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8" t="s">
        <v>725</v>
      </c>
      <c r="B36" s="7" t="s">
        <v>726</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8" t="s">
        <v>727</v>
      </c>
      <c r="B37" s="7" t="s">
        <v>728</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8" t="s">
        <v>729</v>
      </c>
      <c r="B38" s="7" t="s">
        <v>730</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8" t="s">
        <v>731</v>
      </c>
      <c r="B39" s="7" t="s">
        <v>732</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8" t="s">
        <v>733</v>
      </c>
      <c r="B40" s="7" t="s">
        <v>734</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8" t="s">
        <v>735</v>
      </c>
      <c r="B41" s="7" t="s">
        <v>736</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8" t="s">
        <v>737</v>
      </c>
      <c r="B42" s="7" t="s">
        <v>738</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8" t="s">
        <v>739</v>
      </c>
      <c r="B43" s="7" t="s">
        <v>730</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8" t="s">
        <v>740</v>
      </c>
      <c r="B44" s="7" t="s">
        <v>741</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8" t="s">
        <v>742</v>
      </c>
      <c r="B45" s="7" t="s">
        <v>743</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8" t="s">
        <v>744</v>
      </c>
      <c r="B46" s="7" t="s">
        <v>745</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8" t="s">
        <v>746</v>
      </c>
      <c r="B47" s="7" t="s">
        <v>747</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8" t="s">
        <v>748</v>
      </c>
      <c r="B48" s="7" t="s">
        <v>749</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8" t="s">
        <v>750</v>
      </c>
      <c r="B49" s="7" t="s">
        <v>751</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8" t="s">
        <v>752</v>
      </c>
      <c r="B51" s="4" t="s">
        <v>753</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8" t="s">
        <v>754</v>
      </c>
      <c r="B52" s="7" t="s">
        <v>755</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8" t="s">
        <v>756</v>
      </c>
      <c r="B53" s="7" t="s">
        <v>757</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8" t="s">
        <v>758</v>
      </c>
      <c r="B54" s="7" t="s">
        <v>759</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8" t="s">
        <v>760</v>
      </c>
      <c r="B56" s="4" t="s">
        <v>761</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762</v>
      </c>
    </row>
    <row r="59" spans="1:37" ht="15" customHeight="1">
      <c r="A59" s="58" t="s">
        <v>763</v>
      </c>
      <c r="B59" s="7" t="s">
        <v>764</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8" t="s">
        <v>765</v>
      </c>
      <c r="B60" s="7" t="s">
        <v>766</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8" t="s">
        <v>767</v>
      </c>
      <c r="B61" s="7" t="s">
        <v>768</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8" t="s">
        <v>769</v>
      </c>
      <c r="B62" s="7" t="s">
        <v>770</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8" t="s">
        <v>771</v>
      </c>
      <c r="B63" s="7" t="s">
        <v>757</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8" t="s">
        <v>772</v>
      </c>
      <c r="B64" s="7" t="s">
        <v>773</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8" t="s">
        <v>774</v>
      </c>
      <c r="B65" s="7" t="s">
        <v>775</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8" t="s">
        <v>776</v>
      </c>
      <c r="B66" s="7" t="s">
        <v>749</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8" t="s">
        <v>777</v>
      </c>
      <c r="B67" s="7" t="s">
        <v>778</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8" t="s">
        <v>779</v>
      </c>
      <c r="B68" s="7" t="s">
        <v>780</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187</v>
      </c>
    </row>
    <row r="69" spans="1:37" ht="15" customHeight="1">
      <c r="A69" s="58" t="s">
        <v>781</v>
      </c>
      <c r="B69" s="7" t="s">
        <v>782</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8" t="s">
        <v>783</v>
      </c>
      <c r="B70" s="7" t="s">
        <v>784</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8" t="s">
        <v>785</v>
      </c>
      <c r="B71" s="7" t="s">
        <v>786</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8" t="s">
        <v>787</v>
      </c>
      <c r="B72" s="7" t="s">
        <v>788</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8" t="s">
        <v>789</v>
      </c>
      <c r="B74" s="4" t="s">
        <v>790</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7" t="s">
        <v>791</v>
      </c>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row>
    <row r="77" spans="1:37" ht="15" customHeight="1">
      <c r="B77" s="60" t="s">
        <v>792</v>
      </c>
    </row>
    <row r="78" spans="1:37" ht="15" customHeight="1">
      <c r="B78" s="60" t="s">
        <v>793</v>
      </c>
    </row>
    <row r="79" spans="1:37" ht="15" customHeight="1">
      <c r="B79" s="60" t="s">
        <v>794</v>
      </c>
    </row>
    <row r="80" spans="1:37" ht="15" customHeight="1">
      <c r="B80" s="60" t="s">
        <v>795</v>
      </c>
    </row>
    <row r="81" spans="2:2" ht="15" customHeight="1">
      <c r="B81" s="60" t="s">
        <v>796</v>
      </c>
    </row>
    <row r="82" spans="2:2" ht="15" customHeight="1">
      <c r="B82" s="60" t="s">
        <v>797</v>
      </c>
    </row>
    <row r="83" spans="2:2" ht="15" customHeight="1">
      <c r="B83" s="60" t="s">
        <v>4</v>
      </c>
    </row>
    <row r="84" spans="2:2" ht="15" customHeight="1">
      <c r="B84" s="60" t="s">
        <v>798</v>
      </c>
    </row>
    <row r="85" spans="2:2" ht="15" customHeight="1">
      <c r="B85" s="60" t="s">
        <v>1162</v>
      </c>
    </row>
    <row r="86" spans="2:2" ht="15" customHeight="1">
      <c r="B86" s="60" t="s">
        <v>1163</v>
      </c>
    </row>
    <row r="87" spans="2:2" ht="15" customHeight="1">
      <c r="B87" s="60" t="s">
        <v>1164</v>
      </c>
    </row>
    <row r="88" spans="2:2" ht="15" customHeight="1">
      <c r="B88" s="60" t="s">
        <v>1165</v>
      </c>
    </row>
    <row r="89" spans="2:2" ht="15" customHeight="1">
      <c r="B89" s="60" t="s">
        <v>1166</v>
      </c>
    </row>
    <row r="90" spans="2:2" ht="15" customHeight="1">
      <c r="B90" s="60" t="s">
        <v>1167</v>
      </c>
    </row>
    <row r="91" spans="2:2" ht="15" customHeight="1">
      <c r="B91" s="60" t="s">
        <v>1168</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375</v>
      </c>
      <c r="B10" s="12" t="s">
        <v>374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373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8" t="s">
        <v>372</v>
      </c>
      <c r="B15" s="4" t="s">
        <v>371</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370</v>
      </c>
    </row>
    <row r="18" spans="1:37" ht="15" customHeight="1">
      <c r="A18" s="58" t="s">
        <v>369</v>
      </c>
      <c r="B18" s="7" t="s">
        <v>368</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8" t="s">
        <v>367</v>
      </c>
      <c r="B19" s="7" t="s">
        <v>366</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8" t="s">
        <v>365</v>
      </c>
      <c r="B20" s="7" t="s">
        <v>364</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363</v>
      </c>
    </row>
    <row r="23" spans="1:37" ht="15" customHeight="1">
      <c r="A23" s="58" t="s">
        <v>362</v>
      </c>
      <c r="B23" s="7" t="s">
        <v>361</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8" t="s">
        <v>360</v>
      </c>
      <c r="B24" s="7" t="s">
        <v>359</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358</v>
      </c>
    </row>
    <row r="27" spans="1:37" ht="15" customHeight="1">
      <c r="B27" s="4" t="s">
        <v>357</v>
      </c>
    </row>
    <row r="28" spans="1:37" ht="15" customHeight="1">
      <c r="A28" s="58" t="s">
        <v>356</v>
      </c>
      <c r="B28" s="7" t="s">
        <v>160</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8" t="s">
        <v>355</v>
      </c>
      <c r="B29" s="7" t="s">
        <v>158</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8" t="s">
        <v>354</v>
      </c>
      <c r="B30" s="7" t="s">
        <v>156</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8" t="s">
        <v>353</v>
      </c>
      <c r="B31" s="7" t="s">
        <v>154</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8" t="s">
        <v>352</v>
      </c>
      <c r="B32" s="7" t="s">
        <v>152</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8" t="s">
        <v>351</v>
      </c>
      <c r="B33" s="7" t="s">
        <v>150</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8" t="s">
        <v>350</v>
      </c>
      <c r="B34" s="7" t="s">
        <v>148</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8" t="s">
        <v>349</v>
      </c>
      <c r="B35" s="7" t="s">
        <v>146</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8" t="s">
        <v>348</v>
      </c>
      <c r="B36" s="7" t="s">
        <v>144</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8" t="s">
        <v>347</v>
      </c>
      <c r="B37" s="7" t="s">
        <v>142</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8" t="s">
        <v>346</v>
      </c>
      <c r="B38" s="7" t="s">
        <v>140</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8" t="s">
        <v>345</v>
      </c>
      <c r="B39" s="7" t="s">
        <v>138</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8" t="s">
        <v>344</v>
      </c>
      <c r="B40" s="7" t="s">
        <v>136</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343</v>
      </c>
    </row>
    <row r="43" spans="1:37" ht="15" customHeight="1">
      <c r="B43" s="4" t="s">
        <v>342</v>
      </c>
    </row>
    <row r="44" spans="1:37" ht="15" customHeight="1">
      <c r="B44" s="4" t="s">
        <v>341</v>
      </c>
    </row>
    <row r="45" spans="1:37" ht="15" customHeight="1">
      <c r="A45" s="58" t="s">
        <v>340</v>
      </c>
      <c r="B45" s="7" t="s">
        <v>325</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8" t="s">
        <v>339</v>
      </c>
      <c r="B46" s="7" t="s">
        <v>323</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8" t="s">
        <v>338</v>
      </c>
      <c r="B47" s="7" t="s">
        <v>321</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8" t="s">
        <v>337</v>
      </c>
      <c r="B48" s="7" t="s">
        <v>319</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8" t="s">
        <v>336</v>
      </c>
      <c r="B49" s="7" t="s">
        <v>317</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8" t="s">
        <v>335</v>
      </c>
      <c r="B50" s="7" t="s">
        <v>315</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8" t="s">
        <v>334</v>
      </c>
      <c r="B51" s="7" t="s">
        <v>313</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8" t="s">
        <v>333</v>
      </c>
      <c r="B52" s="7" t="s">
        <v>311</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8" t="s">
        <v>332</v>
      </c>
      <c r="B53" s="7" t="s">
        <v>309</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8" t="s">
        <v>331</v>
      </c>
      <c r="B54" s="7" t="s">
        <v>307</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8" t="s">
        <v>330</v>
      </c>
      <c r="B55" s="7" t="s">
        <v>305</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8" t="s">
        <v>329</v>
      </c>
      <c r="B56" s="7" t="s">
        <v>303</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8" t="s">
        <v>328</v>
      </c>
      <c r="B57" s="7" t="s">
        <v>301</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327</v>
      </c>
    </row>
    <row r="59" spans="1:37" ht="15" customHeight="1">
      <c r="A59" s="58" t="s">
        <v>326</v>
      </c>
      <c r="B59" s="7" t="s">
        <v>325</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8" t="s">
        <v>324</v>
      </c>
      <c r="B60" s="7" t="s">
        <v>323</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8" t="s">
        <v>322</v>
      </c>
      <c r="B61" s="7" t="s">
        <v>321</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8" t="s">
        <v>320</v>
      </c>
      <c r="B62" s="7" t="s">
        <v>319</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8" t="s">
        <v>318</v>
      </c>
      <c r="B63" s="7" t="s">
        <v>317</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8" t="s">
        <v>316</v>
      </c>
      <c r="B64" s="7" t="s">
        <v>315</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8" t="s">
        <v>314</v>
      </c>
      <c r="B65" s="7" t="s">
        <v>313</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8" t="s">
        <v>312</v>
      </c>
      <c r="B66" s="7" t="s">
        <v>311</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8" t="s">
        <v>310</v>
      </c>
      <c r="B67" s="7" t="s">
        <v>309</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8" t="s">
        <v>308</v>
      </c>
      <c r="B68" s="7" t="s">
        <v>307</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8" t="s">
        <v>306</v>
      </c>
      <c r="B69" s="7" t="s">
        <v>305</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8" t="s">
        <v>304</v>
      </c>
      <c r="B70" s="7" t="s">
        <v>303</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8" t="s">
        <v>302</v>
      </c>
      <c r="B71" s="7" t="s">
        <v>301</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300</v>
      </c>
    </row>
    <row r="74" spans="1:37" ht="15" customHeight="1">
      <c r="A74" s="58" t="s">
        <v>299</v>
      </c>
      <c r="B74" s="7" t="s">
        <v>160</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8" t="s">
        <v>298</v>
      </c>
      <c r="B75" s="7" t="s">
        <v>158</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8" t="s">
        <v>297</v>
      </c>
      <c r="B76" s="7" t="s">
        <v>156</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8" t="s">
        <v>296</v>
      </c>
      <c r="B77" s="7" t="s">
        <v>154</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8" t="s">
        <v>295</v>
      </c>
      <c r="B78" s="7" t="s">
        <v>152</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8" t="s">
        <v>294</v>
      </c>
      <c r="B79" s="7" t="s">
        <v>150</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8" t="s">
        <v>293</v>
      </c>
      <c r="B80" s="7" t="s">
        <v>148</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8" t="s">
        <v>292</v>
      </c>
      <c r="B81" s="7" t="s">
        <v>146</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8" t="s">
        <v>291</v>
      </c>
      <c r="B82" s="7" t="s">
        <v>144</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8" t="s">
        <v>290</v>
      </c>
      <c r="B83" s="7" t="s">
        <v>142</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8" t="s">
        <v>289</v>
      </c>
      <c r="B84" s="7" t="s">
        <v>140</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8" t="s">
        <v>288</v>
      </c>
      <c r="B85" s="7" t="s">
        <v>138</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8" t="s">
        <v>287</v>
      </c>
      <c r="B86" s="7" t="s">
        <v>136</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8" t="s">
        <v>286</v>
      </c>
      <c r="B87" s="7" t="s">
        <v>134</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285</v>
      </c>
    </row>
    <row r="90" spans="1:37" ht="15" customHeight="1">
      <c r="A90" s="58" t="s">
        <v>284</v>
      </c>
      <c r="B90" s="7" t="s">
        <v>264</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8" t="s">
        <v>283</v>
      </c>
      <c r="B91" s="7" t="s">
        <v>170</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8" t="s">
        <v>282</v>
      </c>
      <c r="B92" s="7" t="s">
        <v>168</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8" t="s">
        <v>281</v>
      </c>
      <c r="B93" s="7" t="s">
        <v>166</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8" t="s">
        <v>280</v>
      </c>
      <c r="B94" s="7" t="s">
        <v>259</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8" t="s">
        <v>279</v>
      </c>
      <c r="B95" s="7" t="s">
        <v>254</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8" t="s">
        <v>278</v>
      </c>
      <c r="B96" s="7" t="s">
        <v>249</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8" t="s">
        <v>277</v>
      </c>
      <c r="B97" s="7" t="s">
        <v>244</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8" t="s">
        <v>276</v>
      </c>
      <c r="B98" s="7" t="s">
        <v>239</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8" t="s">
        <v>275</v>
      </c>
      <c r="B99" s="7" t="s">
        <v>234</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8" t="s">
        <v>274</v>
      </c>
      <c r="B100" s="7" t="s">
        <v>229</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8" t="s">
        <v>273</v>
      </c>
      <c r="B101" s="7" t="s">
        <v>224</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8" t="s">
        <v>272</v>
      </c>
      <c r="B102" s="7" t="s">
        <v>219</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8" t="s">
        <v>271</v>
      </c>
      <c r="B103" s="7" t="s">
        <v>214</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8" t="s">
        <v>270</v>
      </c>
      <c r="B104" s="7" t="s">
        <v>209</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8" t="s">
        <v>269</v>
      </c>
      <c r="B105" s="7" t="s">
        <v>204</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8" t="s">
        <v>268</v>
      </c>
      <c r="B106" s="7" t="s">
        <v>267</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266</v>
      </c>
    </row>
    <row r="109" spans="1:37" ht="15" customHeight="1">
      <c r="A109" s="58" t="s">
        <v>265</v>
      </c>
      <c r="B109" s="7" t="s">
        <v>264</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8" t="s">
        <v>263</v>
      </c>
      <c r="B110" s="7" t="s">
        <v>170</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8" t="s">
        <v>262</v>
      </c>
      <c r="B111" s="7" t="s">
        <v>168</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8" t="s">
        <v>261</v>
      </c>
      <c r="B112" s="7" t="s">
        <v>166</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8" t="s">
        <v>260</v>
      </c>
      <c r="B113" s="7" t="s">
        <v>259</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8" t="s">
        <v>258</v>
      </c>
      <c r="B114" s="7" t="s">
        <v>170</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8" t="s">
        <v>257</v>
      </c>
      <c r="B115" s="7" t="s">
        <v>168</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8" t="s">
        <v>256</v>
      </c>
      <c r="B116" s="7" t="s">
        <v>166</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8" t="s">
        <v>255</v>
      </c>
      <c r="B117" s="7" t="s">
        <v>254</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8" t="s">
        <v>253</v>
      </c>
      <c r="B118" s="7" t="s">
        <v>170</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8" t="s">
        <v>252</v>
      </c>
      <c r="B119" s="7" t="s">
        <v>168</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8" t="s">
        <v>251</v>
      </c>
      <c r="B120" s="7" t="s">
        <v>166</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8" t="s">
        <v>250</v>
      </c>
      <c r="B121" s="7" t="s">
        <v>249</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8" t="s">
        <v>248</v>
      </c>
      <c r="B122" s="7" t="s">
        <v>170</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8" t="s">
        <v>247</v>
      </c>
      <c r="B123" s="7" t="s">
        <v>168</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8" t="s">
        <v>246</v>
      </c>
      <c r="B124" s="7" t="s">
        <v>166</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8" t="s">
        <v>245</v>
      </c>
      <c r="B125" s="7" t="s">
        <v>244</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8" t="s">
        <v>243</v>
      </c>
      <c r="B126" s="7" t="s">
        <v>170</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8" t="s">
        <v>242</v>
      </c>
      <c r="B127" s="7" t="s">
        <v>168</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8" t="s">
        <v>241</v>
      </c>
      <c r="B128" s="7" t="s">
        <v>166</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8" t="s">
        <v>240</v>
      </c>
      <c r="B129" s="7" t="s">
        <v>239</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8" t="s">
        <v>238</v>
      </c>
      <c r="B130" s="7" t="s">
        <v>170</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8" t="s">
        <v>237</v>
      </c>
      <c r="B131" s="7" t="s">
        <v>168</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8" t="s">
        <v>236</v>
      </c>
      <c r="B132" s="7" t="s">
        <v>166</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8" t="s">
        <v>235</v>
      </c>
      <c r="B133" s="7" t="s">
        <v>234</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8" t="s">
        <v>233</v>
      </c>
      <c r="B134" s="7" t="s">
        <v>170</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8" t="s">
        <v>232</v>
      </c>
      <c r="B135" s="7" t="s">
        <v>168</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8" t="s">
        <v>231</v>
      </c>
      <c r="B136" s="7" t="s">
        <v>166</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8" t="s">
        <v>230</v>
      </c>
      <c r="B137" s="7" t="s">
        <v>229</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8" t="s">
        <v>228</v>
      </c>
      <c r="B138" s="7" t="s">
        <v>170</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8" t="s">
        <v>227</v>
      </c>
      <c r="B139" s="7" t="s">
        <v>168</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8" t="s">
        <v>226</v>
      </c>
      <c r="B140" s="7" t="s">
        <v>166</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8" t="s">
        <v>225</v>
      </c>
      <c r="B141" s="7" t="s">
        <v>224</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8" t="s">
        <v>223</v>
      </c>
      <c r="B142" s="7" t="s">
        <v>170</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8" t="s">
        <v>222</v>
      </c>
      <c r="B143" s="7" t="s">
        <v>168</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8" t="s">
        <v>221</v>
      </c>
      <c r="B144" s="7" t="s">
        <v>166</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8" t="s">
        <v>220</v>
      </c>
      <c r="B145" s="7" t="s">
        <v>219</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8" t="s">
        <v>218</v>
      </c>
      <c r="B146" s="7" t="s">
        <v>170</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8" t="s">
        <v>217</v>
      </c>
      <c r="B147" s="7" t="s">
        <v>168</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8" t="s">
        <v>216</v>
      </c>
      <c r="B148" s="7" t="s">
        <v>166</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8" t="s">
        <v>215</v>
      </c>
      <c r="B149" s="7" t="s">
        <v>214</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8" t="s">
        <v>213</v>
      </c>
      <c r="B150" s="7" t="s">
        <v>170</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8" t="s">
        <v>212</v>
      </c>
      <c r="B151" s="7" t="s">
        <v>168</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8" t="s">
        <v>211</v>
      </c>
      <c r="B152" s="7" t="s">
        <v>166</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8" t="s">
        <v>210</v>
      </c>
      <c r="B153" s="7" t="s">
        <v>209</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8" t="s">
        <v>208</v>
      </c>
      <c r="B154" s="7" t="s">
        <v>170</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8" t="s">
        <v>207</v>
      </c>
      <c r="B155" s="7" t="s">
        <v>168</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8" t="s">
        <v>206</v>
      </c>
      <c r="B156" s="7" t="s">
        <v>166</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8" t="s">
        <v>205</v>
      </c>
      <c r="B157" s="7" t="s">
        <v>204</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8" t="s">
        <v>203</v>
      </c>
      <c r="B158" s="7" t="s">
        <v>170</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8" t="s">
        <v>202</v>
      </c>
      <c r="B159" s="7" t="s">
        <v>168</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8" t="s">
        <v>201</v>
      </c>
      <c r="B160" s="7" t="s">
        <v>166</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8" t="s">
        <v>200</v>
      </c>
      <c r="B161" s="4" t="s">
        <v>199</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198</v>
      </c>
    </row>
    <row r="164" spans="1:37" ht="15" customHeight="1">
      <c r="A164" s="58" t="s">
        <v>197</v>
      </c>
      <c r="B164" s="7" t="s">
        <v>196</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187</v>
      </c>
    </row>
    <row r="165" spans="1:37" ht="15" customHeight="1">
      <c r="A165" s="58" t="s">
        <v>195</v>
      </c>
      <c r="B165" s="7" t="s">
        <v>194</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187</v>
      </c>
    </row>
    <row r="166" spans="1:37" ht="15" customHeight="1">
      <c r="A166" s="58" t="s">
        <v>193</v>
      </c>
      <c r="B166" s="7" t="s">
        <v>192</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187</v>
      </c>
    </row>
    <row r="167" spans="1:37" ht="15" customHeight="1">
      <c r="A167" s="58" t="s">
        <v>191</v>
      </c>
      <c r="B167" s="7" t="s">
        <v>190</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187</v>
      </c>
    </row>
    <row r="168" spans="1:37" ht="15" customHeight="1">
      <c r="A168" s="58" t="s">
        <v>189</v>
      </c>
      <c r="B168" s="7" t="s">
        <v>188</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187</v>
      </c>
    </row>
    <row r="169" spans="1:37" ht="15" customHeight="1">
      <c r="A169" s="58" t="s">
        <v>186</v>
      </c>
      <c r="B169" s="7" t="s">
        <v>185</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8" t="s">
        <v>184</v>
      </c>
      <c r="B170" s="7" t="s">
        <v>183</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8" t="s">
        <v>182</v>
      </c>
      <c r="B171" s="7" t="s">
        <v>181</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8" t="s">
        <v>180</v>
      </c>
      <c r="B172" s="7" t="s">
        <v>179</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178</v>
      </c>
    </row>
    <row r="175" spans="1:37" ht="15" customHeight="1">
      <c r="B175" s="4" t="s">
        <v>177</v>
      </c>
    </row>
    <row r="176" spans="1:37" ht="15" customHeight="1">
      <c r="A176" s="58" t="s">
        <v>176</v>
      </c>
      <c r="B176" s="7" t="s">
        <v>170</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8" t="s">
        <v>175</v>
      </c>
      <c r="B177" s="7" t="s">
        <v>168</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8" t="s">
        <v>174</v>
      </c>
      <c r="B178" s="7" t="s">
        <v>166</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8" t="s">
        <v>173</v>
      </c>
      <c r="B179" s="7" t="s">
        <v>164</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172</v>
      </c>
    </row>
    <row r="181" spans="1:37" ht="15" customHeight="1">
      <c r="A181" s="58" t="s">
        <v>171</v>
      </c>
      <c r="B181" s="7" t="s">
        <v>170</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8" t="s">
        <v>169</v>
      </c>
      <c r="B182" s="7" t="s">
        <v>168</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8" t="s">
        <v>167</v>
      </c>
      <c r="B183" s="7" t="s">
        <v>166</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8" t="s">
        <v>165</v>
      </c>
      <c r="B184" s="7" t="s">
        <v>164</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163</v>
      </c>
    </row>
    <row r="187" spans="1:37" ht="15" customHeight="1">
      <c r="B187" s="4" t="s">
        <v>162</v>
      </c>
    </row>
    <row r="188" spans="1:37" ht="15" customHeight="1">
      <c r="A188" s="58" t="s">
        <v>161</v>
      </c>
      <c r="B188" s="7" t="s">
        <v>160</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8" t="s">
        <v>159</v>
      </c>
      <c r="B189" s="7" t="s">
        <v>158</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8" t="s">
        <v>157</v>
      </c>
      <c r="B190" s="7" t="s">
        <v>156</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8" t="s">
        <v>155</v>
      </c>
      <c r="B191" s="7" t="s">
        <v>154</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8" t="s">
        <v>153</v>
      </c>
      <c r="B192" s="7" t="s">
        <v>152</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8" t="s">
        <v>151</v>
      </c>
      <c r="B193" s="7" t="s">
        <v>150</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8" t="s">
        <v>149</v>
      </c>
      <c r="B194" s="7" t="s">
        <v>148</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8" t="s">
        <v>147</v>
      </c>
      <c r="B195" s="7" t="s">
        <v>146</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8" t="s">
        <v>145</v>
      </c>
      <c r="B196" s="7" t="s">
        <v>144</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8" t="s">
        <v>143</v>
      </c>
      <c r="B197" s="7" t="s">
        <v>142</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8" t="s">
        <v>141</v>
      </c>
      <c r="B198" s="7" t="s">
        <v>140</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8" t="s">
        <v>139</v>
      </c>
      <c r="B199" s="7" t="s">
        <v>138</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8" t="s">
        <v>137</v>
      </c>
      <c r="B200" s="7" t="s">
        <v>136</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8" t="s">
        <v>135</v>
      </c>
      <c r="B201" s="7" t="s">
        <v>134</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8" t="s">
        <v>133</v>
      </c>
      <c r="B202" s="7" t="s">
        <v>132</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8" t="s">
        <v>131</v>
      </c>
      <c r="B203" s="7" t="s">
        <v>130</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7" t="s">
        <v>1142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60" t="s">
        <v>129</v>
      </c>
    </row>
    <row r="207" spans="1:37" ht="15" customHeight="1">
      <c r="B207" s="60" t="s">
        <v>4</v>
      </c>
    </row>
    <row r="208" spans="1:37" ht="15" customHeight="1">
      <c r="B208" s="60" t="s">
        <v>128</v>
      </c>
    </row>
    <row r="209" spans="2:2" ht="15" customHeight="1">
      <c r="B209" s="60" t="s">
        <v>127</v>
      </c>
    </row>
    <row r="210" spans="2:2" ht="15" customHeight="1">
      <c r="B210" s="60" t="s">
        <v>1169</v>
      </c>
    </row>
    <row r="211" spans="2:2" ht="15" customHeight="1">
      <c r="B211" s="60" t="s">
        <v>1143</v>
      </c>
    </row>
    <row r="212" spans="2:2" ht="15" customHeight="1">
      <c r="B212" s="60" t="s">
        <v>1170</v>
      </c>
    </row>
    <row r="213" spans="2:2" ht="15" customHeight="1">
      <c r="B213" s="60" t="s">
        <v>1171</v>
      </c>
    </row>
    <row r="214" spans="2:2" ht="15" customHeight="1">
      <c r="B214" s="60" t="s">
        <v>1172</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555</v>
      </c>
      <c r="B10" s="12" t="s">
        <v>554</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553</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552</v>
      </c>
    </row>
    <row r="16" spans="1:37" ht="15" customHeight="1">
      <c r="A16" s="58" t="s">
        <v>551</v>
      </c>
      <c r="B16" s="7" t="s">
        <v>264</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8" t="s">
        <v>550</v>
      </c>
      <c r="B17" s="7" t="s">
        <v>170</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8" t="s">
        <v>549</v>
      </c>
      <c r="B18" s="7" t="s">
        <v>168</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8" t="s">
        <v>548</v>
      </c>
      <c r="B19" s="7" t="s">
        <v>166</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8" t="s">
        <v>547</v>
      </c>
      <c r="B20" s="7" t="s">
        <v>259</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8" t="s">
        <v>546</v>
      </c>
      <c r="B21" s="7" t="s">
        <v>170</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8" t="s">
        <v>545</v>
      </c>
      <c r="B22" s="7" t="s">
        <v>168</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8" t="s">
        <v>544</v>
      </c>
      <c r="B23" s="7" t="s">
        <v>166</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8" t="s">
        <v>543</v>
      </c>
      <c r="B24" s="7" t="s">
        <v>254</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8" t="s">
        <v>542</v>
      </c>
      <c r="B25" s="7" t="s">
        <v>170</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8" t="s">
        <v>541</v>
      </c>
      <c r="B26" s="7" t="s">
        <v>168</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8" t="s">
        <v>540</v>
      </c>
      <c r="B27" s="7" t="s">
        <v>166</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8" t="s">
        <v>539</v>
      </c>
      <c r="B28" s="7" t="s">
        <v>249</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8" t="s">
        <v>538</v>
      </c>
      <c r="B29" s="7" t="s">
        <v>170</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8" t="s">
        <v>537</v>
      </c>
      <c r="B30" s="7" t="s">
        <v>168</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8" t="s">
        <v>536</v>
      </c>
      <c r="B31" s="7" t="s">
        <v>166</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8" t="s">
        <v>535</v>
      </c>
      <c r="B32" s="7" t="s">
        <v>244</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8" t="s">
        <v>534</v>
      </c>
      <c r="B33" s="7" t="s">
        <v>170</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8" t="s">
        <v>533</v>
      </c>
      <c r="B34" s="7" t="s">
        <v>168</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8" t="s">
        <v>532</v>
      </c>
      <c r="B35" s="7" t="s">
        <v>166</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8" t="s">
        <v>531</v>
      </c>
      <c r="B36" s="7" t="s">
        <v>239</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8" t="s">
        <v>530</v>
      </c>
      <c r="B37" s="7" t="s">
        <v>170</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8" t="s">
        <v>529</v>
      </c>
      <c r="B38" s="7" t="s">
        <v>168</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8" t="s">
        <v>528</v>
      </c>
      <c r="B39" s="7" t="s">
        <v>166</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8" t="s">
        <v>527</v>
      </c>
      <c r="B40" s="7" t="s">
        <v>234</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8" t="s">
        <v>526</v>
      </c>
      <c r="B41" s="7" t="s">
        <v>170</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8" t="s">
        <v>525</v>
      </c>
      <c r="B42" s="7" t="s">
        <v>168</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8" t="s">
        <v>524</v>
      </c>
      <c r="B43" s="7" t="s">
        <v>166</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8" t="s">
        <v>523</v>
      </c>
      <c r="B44" s="7" t="s">
        <v>229</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8" t="s">
        <v>522</v>
      </c>
      <c r="B45" s="7" t="s">
        <v>170</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8" t="s">
        <v>521</v>
      </c>
      <c r="B46" s="7" t="s">
        <v>168</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8" t="s">
        <v>520</v>
      </c>
      <c r="B47" s="7" t="s">
        <v>166</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8" t="s">
        <v>519</v>
      </c>
      <c r="B48" s="7" t="s">
        <v>224</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8" t="s">
        <v>518</v>
      </c>
      <c r="B49" s="7" t="s">
        <v>170</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8" t="s">
        <v>517</v>
      </c>
      <c r="B50" s="7" t="s">
        <v>168</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8" t="s">
        <v>516</v>
      </c>
      <c r="B51" s="7" t="s">
        <v>166</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8" t="s">
        <v>515</v>
      </c>
      <c r="B52" s="7" t="s">
        <v>219</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8" t="s">
        <v>514</v>
      </c>
      <c r="B53" s="7" t="s">
        <v>170</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8" t="s">
        <v>513</v>
      </c>
      <c r="B54" s="7" t="s">
        <v>168</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8" t="s">
        <v>512</v>
      </c>
      <c r="B55" s="7" t="s">
        <v>166</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8" t="s">
        <v>511</v>
      </c>
      <c r="B56" s="7" t="s">
        <v>214</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8" t="s">
        <v>510</v>
      </c>
      <c r="B57" s="7" t="s">
        <v>170</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8" t="s">
        <v>509</v>
      </c>
      <c r="B58" s="7" t="s">
        <v>168</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8" t="s">
        <v>508</v>
      </c>
      <c r="B59" s="7" t="s">
        <v>166</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8" t="s">
        <v>507</v>
      </c>
      <c r="B60" s="7" t="s">
        <v>209</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8" t="s">
        <v>506</v>
      </c>
      <c r="B61" s="7" t="s">
        <v>170</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8" t="s">
        <v>505</v>
      </c>
      <c r="B62" s="7" t="s">
        <v>168</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8" t="s">
        <v>504</v>
      </c>
      <c r="B63" s="7" t="s">
        <v>166</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8" t="s">
        <v>503</v>
      </c>
      <c r="B64" s="7" t="s">
        <v>204</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8" t="s">
        <v>502</v>
      </c>
      <c r="B65" s="7" t="s">
        <v>170</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8" t="s">
        <v>501</v>
      </c>
      <c r="B66" s="7" t="s">
        <v>168</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8" t="s">
        <v>500</v>
      </c>
      <c r="B67" s="7" t="s">
        <v>166</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8" t="s">
        <v>499</v>
      </c>
      <c r="B68" s="4" t="s">
        <v>199</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498</v>
      </c>
    </row>
    <row r="72" spans="1:37" ht="15" customHeight="1">
      <c r="A72" s="58" t="s">
        <v>497</v>
      </c>
      <c r="B72" s="7" t="s">
        <v>264</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8" t="s">
        <v>496</v>
      </c>
      <c r="B73" s="7" t="s">
        <v>170</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8" t="s">
        <v>495</v>
      </c>
      <c r="B74" s="7" t="s">
        <v>168</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8" t="s">
        <v>494</v>
      </c>
      <c r="B75" s="7" t="s">
        <v>166</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8" t="s">
        <v>493</v>
      </c>
      <c r="B76" s="7" t="s">
        <v>259</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8" t="s">
        <v>492</v>
      </c>
      <c r="B77" s="7" t="s">
        <v>170</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8" t="s">
        <v>491</v>
      </c>
      <c r="B78" s="7" t="s">
        <v>168</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8" t="s">
        <v>490</v>
      </c>
      <c r="B79" s="7" t="s">
        <v>166</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8" t="s">
        <v>489</v>
      </c>
      <c r="B80" s="7" t="s">
        <v>254</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8" t="s">
        <v>488</v>
      </c>
      <c r="B81" s="7" t="s">
        <v>170</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8" t="s">
        <v>487</v>
      </c>
      <c r="B82" s="7" t="s">
        <v>168</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8" t="s">
        <v>486</v>
      </c>
      <c r="B83" s="7" t="s">
        <v>166</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8" t="s">
        <v>485</v>
      </c>
      <c r="B84" s="7" t="s">
        <v>249</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8" t="s">
        <v>484</v>
      </c>
      <c r="B85" s="7" t="s">
        <v>170</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8" t="s">
        <v>483</v>
      </c>
      <c r="B86" s="7" t="s">
        <v>168</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8" t="s">
        <v>482</v>
      </c>
      <c r="B87" s="7" t="s">
        <v>166</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8" t="s">
        <v>481</v>
      </c>
      <c r="B88" s="7" t="s">
        <v>244</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8" t="s">
        <v>480</v>
      </c>
      <c r="B89" s="7" t="s">
        <v>170</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8" t="s">
        <v>479</v>
      </c>
      <c r="B90" s="7" t="s">
        <v>168</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8" t="s">
        <v>478</v>
      </c>
      <c r="B91" s="7" t="s">
        <v>166</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8" t="s">
        <v>477</v>
      </c>
      <c r="B92" s="7" t="s">
        <v>239</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8" t="s">
        <v>476</v>
      </c>
      <c r="B93" s="7" t="s">
        <v>170</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8" t="s">
        <v>475</v>
      </c>
      <c r="B94" s="7" t="s">
        <v>168</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8" t="s">
        <v>474</v>
      </c>
      <c r="B95" s="7" t="s">
        <v>166</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8" t="s">
        <v>473</v>
      </c>
      <c r="B96" s="7" t="s">
        <v>234</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8" t="s">
        <v>472</v>
      </c>
      <c r="B97" s="7" t="s">
        <v>170</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8" t="s">
        <v>471</v>
      </c>
      <c r="B98" s="7" t="s">
        <v>168</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8" t="s">
        <v>470</v>
      </c>
      <c r="B99" s="7" t="s">
        <v>166</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8" t="s">
        <v>469</v>
      </c>
      <c r="B100" s="7" t="s">
        <v>229</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8" t="s">
        <v>468</v>
      </c>
      <c r="B101" s="7" t="s">
        <v>170</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8" t="s">
        <v>467</v>
      </c>
      <c r="B102" s="7" t="s">
        <v>168</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8" t="s">
        <v>466</v>
      </c>
      <c r="B103" s="7" t="s">
        <v>166</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8" t="s">
        <v>465</v>
      </c>
      <c r="B104" s="7" t="s">
        <v>224</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8" t="s">
        <v>464</v>
      </c>
      <c r="B105" s="7" t="s">
        <v>170</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8" t="s">
        <v>463</v>
      </c>
      <c r="B106" s="7" t="s">
        <v>168</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8" t="s">
        <v>462</v>
      </c>
      <c r="B107" s="7" t="s">
        <v>166</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8" t="s">
        <v>461</v>
      </c>
      <c r="B108" s="7" t="s">
        <v>219</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8" t="s">
        <v>460</v>
      </c>
      <c r="B109" s="7" t="s">
        <v>170</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8" t="s">
        <v>459</v>
      </c>
      <c r="B110" s="7" t="s">
        <v>168</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8" t="s">
        <v>458</v>
      </c>
      <c r="B111" s="7" t="s">
        <v>166</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8" t="s">
        <v>457</v>
      </c>
      <c r="B112" s="7" t="s">
        <v>214</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8" t="s">
        <v>456</v>
      </c>
      <c r="B113" s="7" t="s">
        <v>170</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8" t="s">
        <v>455</v>
      </c>
      <c r="B114" s="7" t="s">
        <v>168</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8" t="s">
        <v>454</v>
      </c>
      <c r="B115" s="7" t="s">
        <v>166</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8" t="s">
        <v>453</v>
      </c>
      <c r="B116" s="7" t="s">
        <v>209</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8" t="s">
        <v>452</v>
      </c>
      <c r="B117" s="7" t="s">
        <v>170</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8" t="s">
        <v>451</v>
      </c>
      <c r="B118" s="7" t="s">
        <v>168</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8" t="s">
        <v>450</v>
      </c>
      <c r="B119" s="7" t="s">
        <v>166</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8" t="s">
        <v>449</v>
      </c>
      <c r="B120" s="7" t="s">
        <v>204</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8" t="s">
        <v>448</v>
      </c>
      <c r="B121" s="7" t="s">
        <v>170</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8" t="s">
        <v>447</v>
      </c>
      <c r="B122" s="7" t="s">
        <v>168</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8" t="s">
        <v>446</v>
      </c>
      <c r="B123" s="7" t="s">
        <v>166</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8" t="s">
        <v>445</v>
      </c>
      <c r="B124" s="4" t="s">
        <v>199</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444</v>
      </c>
    </row>
    <row r="128" spans="1:37" ht="15" customHeight="1">
      <c r="A128" s="58" t="s">
        <v>443</v>
      </c>
      <c r="B128" s="7" t="s">
        <v>264</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8" t="s">
        <v>442</v>
      </c>
      <c r="B129" s="7" t="s">
        <v>170</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187</v>
      </c>
    </row>
    <row r="130" spans="1:37" ht="15" customHeight="1">
      <c r="A130" s="58" t="s">
        <v>441</v>
      </c>
      <c r="B130" s="7" t="s">
        <v>168</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187</v>
      </c>
    </row>
    <row r="131" spans="1:37" ht="15" customHeight="1">
      <c r="A131" s="58" t="s">
        <v>440</v>
      </c>
      <c r="B131" s="7" t="s">
        <v>166</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8" t="s">
        <v>439</v>
      </c>
      <c r="B132" s="7" t="s">
        <v>259</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8" t="s">
        <v>438</v>
      </c>
      <c r="B133" s="7" t="s">
        <v>170</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187</v>
      </c>
    </row>
    <row r="134" spans="1:37" ht="15" customHeight="1">
      <c r="A134" s="58" t="s">
        <v>437</v>
      </c>
      <c r="B134" s="7" t="s">
        <v>168</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187</v>
      </c>
    </row>
    <row r="135" spans="1:37" ht="15" customHeight="1">
      <c r="A135" s="58" t="s">
        <v>436</v>
      </c>
      <c r="B135" s="7" t="s">
        <v>166</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8" t="s">
        <v>435</v>
      </c>
      <c r="B136" s="7" t="s">
        <v>254</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187</v>
      </c>
    </row>
    <row r="137" spans="1:37" ht="15" customHeight="1">
      <c r="A137" s="58" t="s">
        <v>434</v>
      </c>
      <c r="B137" s="7" t="s">
        <v>170</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187</v>
      </c>
    </row>
    <row r="138" spans="1:37" ht="15" customHeight="1">
      <c r="A138" s="58" t="s">
        <v>433</v>
      </c>
      <c r="B138" s="7" t="s">
        <v>168</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187</v>
      </c>
    </row>
    <row r="139" spans="1:37" ht="15" customHeight="1">
      <c r="A139" s="58" t="s">
        <v>432</v>
      </c>
      <c r="B139" s="7" t="s">
        <v>166</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187</v>
      </c>
    </row>
    <row r="140" spans="1:37" ht="15" customHeight="1">
      <c r="A140" s="58" t="s">
        <v>431</v>
      </c>
      <c r="B140" s="7" t="s">
        <v>249</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8" t="s">
        <v>430</v>
      </c>
      <c r="B141" s="7" t="s">
        <v>170</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8" t="s">
        <v>429</v>
      </c>
      <c r="B142" s="7" t="s">
        <v>168</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8" t="s">
        <v>428</v>
      </c>
      <c r="B143" s="7" t="s">
        <v>166</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8" t="s">
        <v>427</v>
      </c>
      <c r="B144" s="7" t="s">
        <v>244</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8" t="s">
        <v>426</v>
      </c>
      <c r="B145" s="7" t="s">
        <v>170</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8" t="s">
        <v>425</v>
      </c>
      <c r="B146" s="7" t="s">
        <v>168</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187</v>
      </c>
    </row>
    <row r="147" spans="1:37" ht="15" customHeight="1">
      <c r="A147" s="58" t="s">
        <v>424</v>
      </c>
      <c r="B147" s="7" t="s">
        <v>166</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187</v>
      </c>
    </row>
    <row r="148" spans="1:37" ht="15" customHeight="1">
      <c r="A148" s="58" t="s">
        <v>423</v>
      </c>
      <c r="B148" s="7" t="s">
        <v>239</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187</v>
      </c>
    </row>
    <row r="149" spans="1:37" ht="15" customHeight="1">
      <c r="A149" s="58" t="s">
        <v>422</v>
      </c>
      <c r="B149" s="7" t="s">
        <v>170</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187</v>
      </c>
    </row>
    <row r="150" spans="1:37" ht="15" customHeight="1">
      <c r="A150" s="58" t="s">
        <v>421</v>
      </c>
      <c r="B150" s="7" t="s">
        <v>168</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187</v>
      </c>
    </row>
    <row r="151" spans="1:37" ht="15" customHeight="1">
      <c r="A151" s="58" t="s">
        <v>420</v>
      </c>
      <c r="B151" s="7" t="s">
        <v>166</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187</v>
      </c>
    </row>
    <row r="152" spans="1:37" ht="15" customHeight="1">
      <c r="A152" s="58" t="s">
        <v>419</v>
      </c>
      <c r="B152" s="7" t="s">
        <v>234</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8" t="s">
        <v>418</v>
      </c>
      <c r="B153" s="7" t="s">
        <v>170</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8" t="s">
        <v>417</v>
      </c>
      <c r="B154" s="7" t="s">
        <v>168</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8" t="s">
        <v>416</v>
      </c>
      <c r="B155" s="7" t="s">
        <v>166</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8" t="s">
        <v>415</v>
      </c>
      <c r="B156" s="7" t="s">
        <v>229</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8" t="s">
        <v>414</v>
      </c>
      <c r="B157" s="7" t="s">
        <v>170</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8" t="s">
        <v>413</v>
      </c>
      <c r="B158" s="7" t="s">
        <v>168</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187</v>
      </c>
    </row>
    <row r="159" spans="1:37" ht="15" customHeight="1">
      <c r="A159" s="58" t="s">
        <v>412</v>
      </c>
      <c r="B159" s="7" t="s">
        <v>166</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8" t="s">
        <v>411</v>
      </c>
      <c r="B160" s="7" t="s">
        <v>224</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187</v>
      </c>
    </row>
    <row r="161" spans="1:37" ht="15" customHeight="1">
      <c r="A161" s="58" t="s">
        <v>410</v>
      </c>
      <c r="B161" s="7" t="s">
        <v>170</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187</v>
      </c>
    </row>
    <row r="162" spans="1:37" ht="15" customHeight="1">
      <c r="A162" s="58" t="s">
        <v>409</v>
      </c>
      <c r="B162" s="7" t="s">
        <v>168</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187</v>
      </c>
    </row>
    <row r="163" spans="1:37" ht="15" customHeight="1">
      <c r="A163" s="58" t="s">
        <v>408</v>
      </c>
      <c r="B163" s="7" t="s">
        <v>166</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187</v>
      </c>
    </row>
    <row r="164" spans="1:37" ht="15" customHeight="1">
      <c r="A164" s="58" t="s">
        <v>407</v>
      </c>
      <c r="B164" s="7" t="s">
        <v>219</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8" t="s">
        <v>406</v>
      </c>
      <c r="B165" s="7" t="s">
        <v>170</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8" t="s">
        <v>405</v>
      </c>
      <c r="B166" s="7" t="s">
        <v>168</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187</v>
      </c>
    </row>
    <row r="167" spans="1:37" ht="15" customHeight="1">
      <c r="A167" s="58" t="s">
        <v>404</v>
      </c>
      <c r="B167" s="7" t="s">
        <v>166</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8" t="s">
        <v>403</v>
      </c>
      <c r="B168" s="7" t="s">
        <v>214</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8" t="s">
        <v>402</v>
      </c>
      <c r="B169" s="7" t="s">
        <v>170</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8" t="s">
        <v>401</v>
      </c>
      <c r="B170" s="7" t="s">
        <v>168</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187</v>
      </c>
    </row>
    <row r="171" spans="1:37" ht="15" customHeight="1">
      <c r="A171" s="58" t="s">
        <v>400</v>
      </c>
      <c r="B171" s="7" t="s">
        <v>166</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8" t="s">
        <v>399</v>
      </c>
      <c r="B172" s="7" t="s">
        <v>209</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8" t="s">
        <v>398</v>
      </c>
      <c r="B173" s="7" t="s">
        <v>170</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187</v>
      </c>
    </row>
    <row r="174" spans="1:37" ht="15" customHeight="1">
      <c r="A174" s="58" t="s">
        <v>397</v>
      </c>
      <c r="B174" s="7" t="s">
        <v>168</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187</v>
      </c>
    </row>
    <row r="175" spans="1:37" ht="15" customHeight="1">
      <c r="A175" s="58" t="s">
        <v>396</v>
      </c>
      <c r="B175" s="7" t="s">
        <v>166</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8" t="s">
        <v>395</v>
      </c>
      <c r="B176" s="7" t="s">
        <v>204</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187</v>
      </c>
    </row>
    <row r="177" spans="1:37" ht="15" customHeight="1">
      <c r="A177" s="58" t="s">
        <v>394</v>
      </c>
      <c r="B177" s="7" t="s">
        <v>170</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187</v>
      </c>
    </row>
    <row r="178" spans="1:37" ht="15" customHeight="1">
      <c r="A178" s="58" t="s">
        <v>393</v>
      </c>
      <c r="B178" s="7" t="s">
        <v>168</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187</v>
      </c>
    </row>
    <row r="179" spans="1:37" ht="15" customHeight="1">
      <c r="A179" s="58" t="s">
        <v>392</v>
      </c>
      <c r="B179" s="7" t="s">
        <v>166</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187</v>
      </c>
    </row>
    <row r="180" spans="1:37" ht="15" customHeight="1">
      <c r="A180" s="58" t="s">
        <v>391</v>
      </c>
      <c r="B180" s="4" t="s">
        <v>199</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390</v>
      </c>
    </row>
    <row r="184" spans="1:37" ht="15" customHeight="1">
      <c r="A184" s="58" t="s">
        <v>389</v>
      </c>
      <c r="B184" s="7" t="s">
        <v>264</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8" t="s">
        <v>388</v>
      </c>
      <c r="B185" s="7" t="s">
        <v>259</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8" t="s">
        <v>387</v>
      </c>
      <c r="B186" s="7" t="s">
        <v>254</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8" t="s">
        <v>386</v>
      </c>
      <c r="B187" s="7" t="s">
        <v>249</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8" t="s">
        <v>385</v>
      </c>
      <c r="B188" s="7" t="s">
        <v>244</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8" t="s">
        <v>384</v>
      </c>
      <c r="B189" s="7" t="s">
        <v>239</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8" t="s">
        <v>383</v>
      </c>
      <c r="B190" s="7" t="s">
        <v>234</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8" t="s">
        <v>382</v>
      </c>
      <c r="B191" s="7" t="s">
        <v>229</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8" t="s">
        <v>381</v>
      </c>
      <c r="B192" s="7" t="s">
        <v>224</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8" t="s">
        <v>380</v>
      </c>
      <c r="B193" s="7" t="s">
        <v>219</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8" t="s">
        <v>379</v>
      </c>
      <c r="B194" s="7" t="s">
        <v>214</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8" t="s">
        <v>378</v>
      </c>
      <c r="B195" s="7" t="s">
        <v>209</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8" t="s">
        <v>377</v>
      </c>
      <c r="B196" s="7" t="s">
        <v>204</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8" t="s">
        <v>376</v>
      </c>
      <c r="B197" s="4" t="s">
        <v>199</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7" t="s">
        <v>1173</v>
      </c>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5546875" hidden="1" customWidth="1"/>
    <col min="2" max="2" width="45.7109375" customWidth="1"/>
  </cols>
  <sheetData>
    <row r="1" spans="1:37" ht="15" customHeight="1" thickBot="1">
      <c r="B1" s="11" t="s">
        <v>1146</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7" t="s">
        <v>120</v>
      </c>
      <c r="D3" s="57" t="s">
        <v>1147</v>
      </c>
      <c r="E3" s="57"/>
      <c r="F3" s="57"/>
      <c r="G3" s="57"/>
    </row>
    <row r="4" spans="1:37" ht="15" customHeight="1">
      <c r="C4" s="57" t="s">
        <v>119</v>
      </c>
      <c r="D4" s="57" t="s">
        <v>1148</v>
      </c>
      <c r="E4" s="57"/>
      <c r="F4" s="57"/>
      <c r="G4" s="57" t="s">
        <v>118</v>
      </c>
    </row>
    <row r="5" spans="1:37" ht="15" customHeight="1">
      <c r="C5" s="57" t="s">
        <v>117</v>
      </c>
      <c r="D5" s="57" t="s">
        <v>1149</v>
      </c>
      <c r="E5" s="57"/>
      <c r="F5" s="57"/>
      <c r="G5" s="57"/>
    </row>
    <row r="6" spans="1:37" ht="15" customHeight="1">
      <c r="C6" s="57" t="s">
        <v>116</v>
      </c>
      <c r="D6" s="57"/>
      <c r="E6" s="57" t="s">
        <v>1150</v>
      </c>
      <c r="F6" s="57"/>
      <c r="G6" s="57"/>
    </row>
    <row r="10" spans="1:37" ht="15" customHeight="1">
      <c r="A10" s="58" t="s">
        <v>1088</v>
      </c>
      <c r="B10" s="12" t="s">
        <v>1087</v>
      </c>
    </row>
    <row r="11" spans="1:37" ht="15" customHeight="1">
      <c r="B11" s="11" t="s">
        <v>113</v>
      </c>
    </row>
    <row r="12" spans="1:37" ht="15" customHeight="1">
      <c r="B12" s="11" t="s">
        <v>113</v>
      </c>
      <c r="C12" s="59" t="s">
        <v>113</v>
      </c>
      <c r="D12" s="59" t="s">
        <v>113</v>
      </c>
      <c r="E12" s="59" t="s">
        <v>113</v>
      </c>
      <c r="F12" s="59" t="s">
        <v>113</v>
      </c>
      <c r="G12" s="59" t="s">
        <v>113</v>
      </c>
      <c r="H12" s="59" t="s">
        <v>113</v>
      </c>
      <c r="I12" s="59" t="s">
        <v>113</v>
      </c>
      <c r="J12" s="59" t="s">
        <v>113</v>
      </c>
      <c r="K12" s="59" t="s">
        <v>113</v>
      </c>
      <c r="L12" s="59" t="s">
        <v>113</v>
      </c>
      <c r="M12" s="59" t="s">
        <v>113</v>
      </c>
      <c r="N12" s="59" t="s">
        <v>113</v>
      </c>
      <c r="O12" s="59" t="s">
        <v>113</v>
      </c>
      <c r="P12" s="59" t="s">
        <v>113</v>
      </c>
      <c r="Q12" s="59" t="s">
        <v>113</v>
      </c>
      <c r="R12" s="59" t="s">
        <v>113</v>
      </c>
      <c r="S12" s="59" t="s">
        <v>113</v>
      </c>
      <c r="T12" s="59" t="s">
        <v>113</v>
      </c>
      <c r="U12" s="59" t="s">
        <v>113</v>
      </c>
      <c r="V12" s="59" t="s">
        <v>113</v>
      </c>
      <c r="W12" s="59" t="s">
        <v>113</v>
      </c>
      <c r="X12" s="59" t="s">
        <v>113</v>
      </c>
      <c r="Y12" s="59" t="s">
        <v>113</v>
      </c>
      <c r="Z12" s="59" t="s">
        <v>113</v>
      </c>
      <c r="AA12" s="59" t="s">
        <v>113</v>
      </c>
      <c r="AB12" s="59" t="s">
        <v>113</v>
      </c>
      <c r="AC12" s="59" t="s">
        <v>113</v>
      </c>
      <c r="AD12" s="59" t="s">
        <v>113</v>
      </c>
      <c r="AE12" s="59" t="s">
        <v>113</v>
      </c>
      <c r="AF12" s="59" t="s">
        <v>113</v>
      </c>
      <c r="AG12" s="59" t="s">
        <v>113</v>
      </c>
      <c r="AH12" s="59" t="s">
        <v>113</v>
      </c>
      <c r="AI12" s="59" t="s">
        <v>113</v>
      </c>
      <c r="AJ12" s="59" t="s">
        <v>113</v>
      </c>
      <c r="AK12" s="59" t="s">
        <v>1151</v>
      </c>
    </row>
    <row r="13" spans="1:37" ht="15" customHeight="1" thickBot="1">
      <c r="B13" s="10" t="s">
        <v>1086</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1085</v>
      </c>
    </row>
    <row r="17" spans="1:37" ht="15" customHeight="1">
      <c r="B17" s="4" t="s">
        <v>1084</v>
      </c>
    </row>
    <row r="18" spans="1:37" ht="15" customHeight="1">
      <c r="B18" s="4" t="s">
        <v>906</v>
      </c>
    </row>
    <row r="19" spans="1:37" ht="15" customHeight="1">
      <c r="A19" s="58" t="s">
        <v>1083</v>
      </c>
      <c r="B19" s="7" t="s">
        <v>880</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8" t="s">
        <v>1082</v>
      </c>
      <c r="B20" s="7" t="s">
        <v>878</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8" t="s">
        <v>1081</v>
      </c>
      <c r="B21" s="7" t="s">
        <v>775</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8" t="s">
        <v>1080</v>
      </c>
      <c r="B22" s="7" t="s">
        <v>875</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8" t="s">
        <v>1079</v>
      </c>
      <c r="B23" s="7" t="s">
        <v>873</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8" t="s">
        <v>1078</v>
      </c>
      <c r="B24" s="7" t="s">
        <v>871</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8" t="s">
        <v>1077</v>
      </c>
      <c r="B25" s="7" t="s">
        <v>869</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187</v>
      </c>
    </row>
    <row r="26" spans="1:37" ht="15" customHeight="1">
      <c r="A26" s="58" t="s">
        <v>1076</v>
      </c>
      <c r="B26" s="7" t="s">
        <v>867</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187</v>
      </c>
    </row>
    <row r="27" spans="1:37" ht="15" customHeight="1">
      <c r="A27" s="58" t="s">
        <v>1075</v>
      </c>
      <c r="B27" s="7" t="s">
        <v>865</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187</v>
      </c>
    </row>
    <row r="28" spans="1:37" ht="15" customHeight="1">
      <c r="A28" s="58" t="s">
        <v>1074</v>
      </c>
      <c r="B28" s="7" t="s">
        <v>895</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894</v>
      </c>
    </row>
    <row r="30" spans="1:37" ht="15" customHeight="1">
      <c r="A30" s="58" t="s">
        <v>1073</v>
      </c>
      <c r="B30" s="7" t="s">
        <v>880</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8" t="s">
        <v>1072</v>
      </c>
      <c r="B31" s="7" t="s">
        <v>878</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8" t="s">
        <v>1071</v>
      </c>
      <c r="B32" s="7" t="s">
        <v>775</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8" t="s">
        <v>1070</v>
      </c>
      <c r="B33" s="7" t="s">
        <v>875</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8" t="s">
        <v>1069</v>
      </c>
      <c r="B34" s="7" t="s">
        <v>873</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8" t="s">
        <v>1068</v>
      </c>
      <c r="B35" s="7" t="s">
        <v>871</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8" t="s">
        <v>1067</v>
      </c>
      <c r="B36" s="7" t="s">
        <v>869</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8" t="s">
        <v>1066</v>
      </c>
      <c r="B37" s="7" t="s">
        <v>867</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8" t="s">
        <v>1065</v>
      </c>
      <c r="B38" s="7" t="s">
        <v>865</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8" t="s">
        <v>1064</v>
      </c>
      <c r="B39" s="7" t="s">
        <v>883</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882</v>
      </c>
    </row>
    <row r="41" spans="1:37" ht="15" customHeight="1">
      <c r="A41" s="58" t="s">
        <v>1063</v>
      </c>
      <c r="B41" s="7" t="s">
        <v>880</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8" t="s">
        <v>1062</v>
      </c>
      <c r="B42" s="7" t="s">
        <v>878</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8" t="s">
        <v>1061</v>
      </c>
      <c r="B43" s="7" t="s">
        <v>775</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8" t="s">
        <v>1060</v>
      </c>
      <c r="B44" s="7" t="s">
        <v>875</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8" t="s">
        <v>1059</v>
      </c>
      <c r="B45" s="7" t="s">
        <v>873</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187</v>
      </c>
    </row>
    <row r="46" spans="1:37" ht="15" customHeight="1">
      <c r="A46" s="58" t="s">
        <v>1058</v>
      </c>
      <c r="B46" s="7" t="s">
        <v>871</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8" t="s">
        <v>1057</v>
      </c>
      <c r="B47" s="7" t="s">
        <v>869</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8" t="s">
        <v>1056</v>
      </c>
      <c r="B48" s="7" t="s">
        <v>867</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8" t="s">
        <v>1055</v>
      </c>
      <c r="B49" s="7" t="s">
        <v>865</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8" t="s">
        <v>1054</v>
      </c>
      <c r="B50" s="7" t="s">
        <v>863</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8" t="s">
        <v>1053</v>
      </c>
      <c r="B51" s="4" t="s">
        <v>1052</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1051</v>
      </c>
    </row>
    <row r="54" spans="1:37" ht="15" customHeight="1">
      <c r="B54" s="4" t="s">
        <v>906</v>
      </c>
    </row>
    <row r="55" spans="1:37" ht="15" customHeight="1">
      <c r="A55" s="58" t="s">
        <v>1050</v>
      </c>
      <c r="B55" s="7" t="s">
        <v>880</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8" t="s">
        <v>1049</v>
      </c>
      <c r="B56" s="7" t="s">
        <v>878</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8" t="s">
        <v>1048</v>
      </c>
      <c r="B57" s="7" t="s">
        <v>775</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8" t="s">
        <v>1047</v>
      </c>
      <c r="B58" s="7" t="s">
        <v>875</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8" t="s">
        <v>1046</v>
      </c>
      <c r="B59" s="7" t="s">
        <v>873</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8" t="s">
        <v>1045</v>
      </c>
      <c r="B60" s="7" t="s">
        <v>871</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8" t="s">
        <v>1044</v>
      </c>
      <c r="B61" s="7" t="s">
        <v>869</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187</v>
      </c>
    </row>
    <row r="62" spans="1:37" ht="15" customHeight="1">
      <c r="A62" s="58" t="s">
        <v>1043</v>
      </c>
      <c r="B62" s="7" t="s">
        <v>867</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187</v>
      </c>
    </row>
    <row r="63" spans="1:37" ht="15" customHeight="1">
      <c r="A63" s="58" t="s">
        <v>1042</v>
      </c>
      <c r="B63" s="7" t="s">
        <v>865</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187</v>
      </c>
    </row>
    <row r="64" spans="1:37" ht="15" customHeight="1">
      <c r="A64" s="58" t="s">
        <v>1041</v>
      </c>
      <c r="B64" s="7" t="s">
        <v>895</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894</v>
      </c>
    </row>
    <row r="66" spans="1:37" ht="15" customHeight="1">
      <c r="A66" s="58" t="s">
        <v>1040</v>
      </c>
      <c r="B66" s="7" t="s">
        <v>880</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8" t="s">
        <v>1039</v>
      </c>
      <c r="B67" s="7" t="s">
        <v>878</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8" t="s">
        <v>1038</v>
      </c>
      <c r="B68" s="7" t="s">
        <v>775</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8" t="s">
        <v>1037</v>
      </c>
      <c r="B69" s="7" t="s">
        <v>875</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8" t="s">
        <v>1036</v>
      </c>
      <c r="B70" s="7" t="s">
        <v>873</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8" t="s">
        <v>1035</v>
      </c>
      <c r="B71" s="7" t="s">
        <v>871</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8" t="s">
        <v>1034</v>
      </c>
      <c r="B72" s="7" t="s">
        <v>869</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8" t="s">
        <v>1033</v>
      </c>
      <c r="B73" s="7" t="s">
        <v>867</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8" t="s">
        <v>1032</v>
      </c>
      <c r="B74" s="7" t="s">
        <v>865</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8" t="s">
        <v>1031</v>
      </c>
      <c r="B75" s="7" t="s">
        <v>883</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882</v>
      </c>
    </row>
    <row r="77" spans="1:37" ht="15" customHeight="1">
      <c r="A77" s="58" t="s">
        <v>1030</v>
      </c>
      <c r="B77" s="7" t="s">
        <v>880</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8" t="s">
        <v>1029</v>
      </c>
      <c r="B78" s="7" t="s">
        <v>878</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8" t="s">
        <v>1028</v>
      </c>
      <c r="B79" s="7" t="s">
        <v>775</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8" t="s">
        <v>1027</v>
      </c>
      <c r="B80" s="7" t="s">
        <v>875</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8" t="s">
        <v>1026</v>
      </c>
      <c r="B81" s="7" t="s">
        <v>873</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187</v>
      </c>
    </row>
    <row r="82" spans="1:37" ht="15" customHeight="1">
      <c r="A82" s="58" t="s">
        <v>1025</v>
      </c>
      <c r="B82" s="7" t="s">
        <v>871</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8" t="s">
        <v>1024</v>
      </c>
      <c r="B83" s="7" t="s">
        <v>869</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8" t="s">
        <v>1023</v>
      </c>
      <c r="B84" s="7" t="s">
        <v>867</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8" t="s">
        <v>1022</v>
      </c>
      <c r="B85" s="7" t="s">
        <v>865</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8" t="s">
        <v>1021</v>
      </c>
      <c r="B86" s="7" t="s">
        <v>863</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1020</v>
      </c>
    </row>
    <row r="88" spans="1:37" ht="15" customHeight="1">
      <c r="A88" s="58" t="s">
        <v>1019</v>
      </c>
      <c r="B88" s="7" t="s">
        <v>880</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8" t="s">
        <v>1018</v>
      </c>
      <c r="B89" s="7" t="s">
        <v>878</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8" t="s">
        <v>1017</v>
      </c>
      <c r="B90" s="7" t="s">
        <v>775</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8" t="s">
        <v>1016</v>
      </c>
      <c r="B91" s="7" t="s">
        <v>875</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8" t="s">
        <v>1015</v>
      </c>
      <c r="B92" s="7" t="s">
        <v>873</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8" t="s">
        <v>1014</v>
      </c>
      <c r="B93" s="7" t="s">
        <v>871</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8" t="s">
        <v>1013</v>
      </c>
      <c r="B94" s="7" t="s">
        <v>869</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8" t="s">
        <v>1012</v>
      </c>
      <c r="B95" s="7" t="s">
        <v>867</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8" t="s">
        <v>1011</v>
      </c>
      <c r="B96" s="7" t="s">
        <v>865</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8" t="s">
        <v>1010</v>
      </c>
      <c r="B97" s="4" t="s">
        <v>1009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943</v>
      </c>
    </row>
    <row r="100" spans="1:37" ht="15" customHeight="1">
      <c r="B100" s="4" t="s">
        <v>906</v>
      </c>
    </row>
    <row r="101" spans="1:37" ht="15" customHeight="1">
      <c r="A101" s="58" t="s">
        <v>1008</v>
      </c>
      <c r="B101" s="7" t="s">
        <v>880</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8" t="s">
        <v>1007</v>
      </c>
      <c r="B102" s="7" t="s">
        <v>878</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8" t="s">
        <v>1006</v>
      </c>
      <c r="B103" s="7" t="s">
        <v>775</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8" t="s">
        <v>1005</v>
      </c>
      <c r="B104" s="7" t="s">
        <v>875</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8" t="s">
        <v>1004</v>
      </c>
      <c r="B105" s="7" t="s">
        <v>873</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8" t="s">
        <v>1003</v>
      </c>
      <c r="B106" s="7" t="s">
        <v>871</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8" t="s">
        <v>1002</v>
      </c>
      <c r="B107" s="7" t="s">
        <v>869</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187</v>
      </c>
    </row>
    <row r="108" spans="1:37" ht="15" customHeight="1">
      <c r="A108" s="58" t="s">
        <v>1001</v>
      </c>
      <c r="B108" s="7" t="s">
        <v>867</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187</v>
      </c>
    </row>
    <row r="109" spans="1:37" ht="15" customHeight="1">
      <c r="A109" s="58" t="s">
        <v>1000</v>
      </c>
      <c r="B109" s="7" t="s">
        <v>865</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187</v>
      </c>
    </row>
    <row r="110" spans="1:37" ht="15" customHeight="1">
      <c r="A110" s="58" t="s">
        <v>999</v>
      </c>
      <c r="B110" s="7" t="s">
        <v>932</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894</v>
      </c>
    </row>
    <row r="112" spans="1:37" ht="15" customHeight="1">
      <c r="A112" s="58" t="s">
        <v>998</v>
      </c>
      <c r="B112" s="7" t="s">
        <v>880</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8" t="s">
        <v>997</v>
      </c>
      <c r="B113" s="7" t="s">
        <v>878</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8" t="s">
        <v>996</v>
      </c>
      <c r="B114" s="7" t="s">
        <v>775</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8" t="s">
        <v>995</v>
      </c>
      <c r="B115" s="7" t="s">
        <v>875</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8" t="s">
        <v>994</v>
      </c>
      <c r="B116" s="7" t="s">
        <v>873</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8" t="s">
        <v>993</v>
      </c>
      <c r="B117" s="7" t="s">
        <v>871</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8" t="s">
        <v>992</v>
      </c>
      <c r="B118" s="7" t="s">
        <v>869</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8" t="s">
        <v>991</v>
      </c>
      <c r="B119" s="7" t="s">
        <v>867</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8" t="s">
        <v>990</v>
      </c>
      <c r="B120" s="7" t="s">
        <v>865</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8" t="s">
        <v>989</v>
      </c>
      <c r="B121" s="7" t="s">
        <v>921</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882</v>
      </c>
    </row>
    <row r="123" spans="1:37" ht="15" customHeight="1">
      <c r="A123" s="58" t="s">
        <v>988</v>
      </c>
      <c r="B123" s="7" t="s">
        <v>880</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8" t="s">
        <v>987</v>
      </c>
      <c r="B124" s="7" t="s">
        <v>878</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8" t="s">
        <v>986</v>
      </c>
      <c r="B125" s="7" t="s">
        <v>775</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8" t="s">
        <v>985</v>
      </c>
      <c r="B126" s="7" t="s">
        <v>875</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8" t="s">
        <v>984</v>
      </c>
      <c r="B127" s="7" t="s">
        <v>873</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187</v>
      </c>
    </row>
    <row r="128" spans="1:37" ht="15" customHeight="1">
      <c r="A128" s="58" t="s">
        <v>983</v>
      </c>
      <c r="B128" s="7" t="s">
        <v>871</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8" t="s">
        <v>982</v>
      </c>
      <c r="B129" s="7" t="s">
        <v>869</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8" t="s">
        <v>981</v>
      </c>
      <c r="B130" s="7" t="s">
        <v>867</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8" t="s">
        <v>980</v>
      </c>
      <c r="B131" s="7" t="s">
        <v>865</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8" t="s">
        <v>979</v>
      </c>
      <c r="B132" s="7" t="s">
        <v>910</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8" t="s">
        <v>978</v>
      </c>
      <c r="B133" s="4" t="s">
        <v>908</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977</v>
      </c>
    </row>
    <row r="136" spans="1:37" ht="15" customHeight="1">
      <c r="B136" s="4" t="s">
        <v>906</v>
      </c>
    </row>
    <row r="137" spans="1:37" ht="15" customHeight="1">
      <c r="A137" s="58" t="s">
        <v>976</v>
      </c>
      <c r="B137" s="7" t="s">
        <v>880</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8" t="s">
        <v>975</v>
      </c>
      <c r="B138" s="7" t="s">
        <v>878</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8" t="s">
        <v>974</v>
      </c>
      <c r="B139" s="7" t="s">
        <v>775</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8" t="s">
        <v>973</v>
      </c>
      <c r="B140" s="7" t="s">
        <v>875</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8" t="s">
        <v>972</v>
      </c>
      <c r="B141" s="7" t="s">
        <v>873</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8" t="s">
        <v>971</v>
      </c>
      <c r="B142" s="7" t="s">
        <v>871</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8" t="s">
        <v>970</v>
      </c>
      <c r="B143" s="7" t="s">
        <v>869</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187</v>
      </c>
    </row>
    <row r="144" spans="1:37" ht="15" customHeight="1">
      <c r="A144" s="58" t="s">
        <v>969</v>
      </c>
      <c r="B144" s="7" t="s">
        <v>867</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187</v>
      </c>
    </row>
    <row r="145" spans="1:37" ht="15" customHeight="1">
      <c r="A145" s="58" t="s">
        <v>968</v>
      </c>
      <c r="B145" s="7" t="s">
        <v>865</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187</v>
      </c>
    </row>
    <row r="146" spans="1:37" ht="15" customHeight="1">
      <c r="A146" s="58" t="s">
        <v>967</v>
      </c>
      <c r="B146" s="7" t="s">
        <v>895</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894</v>
      </c>
    </row>
    <row r="148" spans="1:37" ht="15" customHeight="1">
      <c r="A148" s="58" t="s">
        <v>966</v>
      </c>
      <c r="B148" s="7" t="s">
        <v>880</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8" t="s">
        <v>965</v>
      </c>
      <c r="B149" s="7" t="s">
        <v>878</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8" t="s">
        <v>964</v>
      </c>
      <c r="B150" s="7" t="s">
        <v>775</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8" t="s">
        <v>963</v>
      </c>
      <c r="B151" s="7" t="s">
        <v>875</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8" t="s">
        <v>962</v>
      </c>
      <c r="B152" s="7" t="s">
        <v>873</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8" t="s">
        <v>961</v>
      </c>
      <c r="B153" s="7" t="s">
        <v>871</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8" t="s">
        <v>960</v>
      </c>
      <c r="B154" s="7" t="s">
        <v>869</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8" t="s">
        <v>959</v>
      </c>
      <c r="B155" s="7" t="s">
        <v>867</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8" t="s">
        <v>958</v>
      </c>
      <c r="B156" s="7" t="s">
        <v>865</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8" t="s">
        <v>957</v>
      </c>
      <c r="B157" s="7" t="s">
        <v>883</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882</v>
      </c>
    </row>
    <row r="159" spans="1:37" ht="15" customHeight="1">
      <c r="A159" s="58" t="s">
        <v>956</v>
      </c>
      <c r="B159" s="7" t="s">
        <v>880</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8" t="s">
        <v>955</v>
      </c>
      <c r="B160" s="7" t="s">
        <v>878</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8" t="s">
        <v>954</v>
      </c>
      <c r="B161" s="7" t="s">
        <v>775</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8" t="s">
        <v>953</v>
      </c>
      <c r="B162" s="7" t="s">
        <v>875</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8" t="s">
        <v>952</v>
      </c>
      <c r="B163" s="7" t="s">
        <v>873</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187</v>
      </c>
    </row>
    <row r="164" spans="1:37" ht="15" customHeight="1">
      <c r="A164" s="58" t="s">
        <v>951</v>
      </c>
      <c r="B164" s="7" t="s">
        <v>871</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8" t="s">
        <v>950</v>
      </c>
      <c r="B165" s="7" t="s">
        <v>869</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8" t="s">
        <v>949</v>
      </c>
      <c r="B166" s="7" t="s">
        <v>867</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8" t="s">
        <v>948</v>
      </c>
      <c r="B167" s="7" t="s">
        <v>865</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8" t="s">
        <v>947</v>
      </c>
      <c r="B168" s="7" t="s">
        <v>863</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8" t="s">
        <v>946</v>
      </c>
      <c r="B169" s="4" t="s">
        <v>945</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944</v>
      </c>
    </row>
    <row r="173" spans="1:37" ht="15" customHeight="1">
      <c r="B173" s="4" t="s">
        <v>943</v>
      </c>
    </row>
    <row r="174" spans="1:37" ht="15" customHeight="1">
      <c r="B174" s="4" t="s">
        <v>906</v>
      </c>
    </row>
    <row r="175" spans="1:37" ht="15" customHeight="1">
      <c r="A175" s="58" t="s">
        <v>942</v>
      </c>
      <c r="B175" s="7" t="s">
        <v>880</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8" t="s">
        <v>941</v>
      </c>
      <c r="B176" s="7" t="s">
        <v>878</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8" t="s">
        <v>940</v>
      </c>
      <c r="B177" s="7" t="s">
        <v>775</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8" t="s">
        <v>939</v>
      </c>
      <c r="B178" s="7" t="s">
        <v>875</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8" t="s">
        <v>938</v>
      </c>
      <c r="B179" s="7" t="s">
        <v>873</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8" t="s">
        <v>937</v>
      </c>
      <c r="B180" s="7" t="s">
        <v>871</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8" t="s">
        <v>936</v>
      </c>
      <c r="B181" s="7" t="s">
        <v>869</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187</v>
      </c>
    </row>
    <row r="182" spans="1:37" ht="15" customHeight="1">
      <c r="A182" s="58" t="s">
        <v>935</v>
      </c>
      <c r="B182" s="7" t="s">
        <v>867</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187</v>
      </c>
    </row>
    <row r="183" spans="1:37" ht="15" customHeight="1">
      <c r="A183" s="58" t="s">
        <v>934</v>
      </c>
      <c r="B183" s="7" t="s">
        <v>865</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187</v>
      </c>
    </row>
    <row r="184" spans="1:37" ht="15" customHeight="1">
      <c r="A184" s="58" t="s">
        <v>933</v>
      </c>
      <c r="B184" s="7" t="s">
        <v>932</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894</v>
      </c>
    </row>
    <row r="186" spans="1:37" ht="15" customHeight="1">
      <c r="A186" s="58" t="s">
        <v>931</v>
      </c>
      <c r="B186" s="7" t="s">
        <v>880</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8" t="s">
        <v>930</v>
      </c>
      <c r="B187" s="7" t="s">
        <v>878</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8" t="s">
        <v>929</v>
      </c>
      <c r="B188" s="7" t="s">
        <v>775</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8" t="s">
        <v>928</v>
      </c>
      <c r="B189" s="7" t="s">
        <v>875</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8" t="s">
        <v>927</v>
      </c>
      <c r="B190" s="7" t="s">
        <v>873</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8" t="s">
        <v>926</v>
      </c>
      <c r="B191" s="7" t="s">
        <v>871</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8" t="s">
        <v>925</v>
      </c>
      <c r="B192" s="7" t="s">
        <v>869</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8" t="s">
        <v>924</v>
      </c>
      <c r="B193" s="7" t="s">
        <v>867</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8" t="s">
        <v>923</v>
      </c>
      <c r="B194" s="7" t="s">
        <v>865</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8" t="s">
        <v>922</v>
      </c>
      <c r="B195" s="7" t="s">
        <v>921</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882</v>
      </c>
    </row>
    <row r="197" spans="1:37" ht="15" customHeight="1">
      <c r="A197" s="58" t="s">
        <v>920</v>
      </c>
      <c r="B197" s="7" t="s">
        <v>880</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8" t="s">
        <v>919</v>
      </c>
      <c r="B198" s="7" t="s">
        <v>878</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8" t="s">
        <v>918</v>
      </c>
      <c r="B199" s="7" t="s">
        <v>775</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8" t="s">
        <v>917</v>
      </c>
      <c r="B200" s="7" t="s">
        <v>875</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8" t="s">
        <v>916</v>
      </c>
      <c r="B201" s="7" t="s">
        <v>873</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187</v>
      </c>
    </row>
    <row r="202" spans="1:37" ht="15" customHeight="1">
      <c r="A202" s="58" t="s">
        <v>915</v>
      </c>
      <c r="B202" s="7" t="s">
        <v>871</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8" t="s">
        <v>914</v>
      </c>
      <c r="B203" s="7" t="s">
        <v>869</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8" t="s">
        <v>913</v>
      </c>
      <c r="B204" s="7" t="s">
        <v>867</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8" t="s">
        <v>912</v>
      </c>
      <c r="B205" s="7" t="s">
        <v>865</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8" t="s">
        <v>911</v>
      </c>
      <c r="B206" s="7" t="s">
        <v>910</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8" t="s">
        <v>909</v>
      </c>
      <c r="B207" s="4" t="s">
        <v>908</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907</v>
      </c>
    </row>
    <row r="210" spans="1:37" ht="15" customHeight="1">
      <c r="B210" s="4" t="s">
        <v>906</v>
      </c>
    </row>
    <row r="211" spans="1:37" ht="15" customHeight="1">
      <c r="A211" s="58" t="s">
        <v>905</v>
      </c>
      <c r="B211" s="7" t="s">
        <v>880</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8" t="s">
        <v>904</v>
      </c>
      <c r="B212" s="7" t="s">
        <v>878</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8" t="s">
        <v>903</v>
      </c>
      <c r="B213" s="7" t="s">
        <v>775</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8" t="s">
        <v>902</v>
      </c>
      <c r="B214" s="7" t="s">
        <v>875</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8" t="s">
        <v>901</v>
      </c>
      <c r="B215" s="7" t="s">
        <v>873</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8" t="s">
        <v>900</v>
      </c>
      <c r="B216" s="7" t="s">
        <v>871</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8" t="s">
        <v>899</v>
      </c>
      <c r="B217" s="7" t="s">
        <v>869</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187</v>
      </c>
    </row>
    <row r="218" spans="1:37" ht="15" customHeight="1">
      <c r="A218" s="58" t="s">
        <v>898</v>
      </c>
      <c r="B218" s="7" t="s">
        <v>867</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187</v>
      </c>
    </row>
    <row r="219" spans="1:37" ht="15" customHeight="1">
      <c r="A219" s="58" t="s">
        <v>897</v>
      </c>
      <c r="B219" s="7" t="s">
        <v>865</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187</v>
      </c>
    </row>
    <row r="220" spans="1:37" ht="15" customHeight="1">
      <c r="A220" s="58" t="s">
        <v>896</v>
      </c>
      <c r="B220" s="7" t="s">
        <v>895</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894</v>
      </c>
    </row>
    <row r="222" spans="1:37" ht="15" customHeight="1">
      <c r="A222" s="58" t="s">
        <v>893</v>
      </c>
      <c r="B222" s="7" t="s">
        <v>880</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8" t="s">
        <v>892</v>
      </c>
      <c r="B223" s="7" t="s">
        <v>878</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8" t="s">
        <v>891</v>
      </c>
      <c r="B224" s="7" t="s">
        <v>775</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8" t="s">
        <v>890</v>
      </c>
      <c r="B225" s="7" t="s">
        <v>875</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8" t="s">
        <v>889</v>
      </c>
      <c r="B226" s="7" t="s">
        <v>873</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8" t="s">
        <v>888</v>
      </c>
      <c r="B227" s="7" t="s">
        <v>871</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8" t="s">
        <v>887</v>
      </c>
      <c r="B228" s="7" t="s">
        <v>869</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8" t="s">
        <v>886</v>
      </c>
      <c r="B229" s="7" t="s">
        <v>867</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8" t="s">
        <v>885</v>
      </c>
      <c r="B230" s="7" t="s">
        <v>865</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8" t="s">
        <v>884</v>
      </c>
      <c r="B231" s="7" t="s">
        <v>883</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882</v>
      </c>
    </row>
    <row r="233" spans="1:37" ht="15" customHeight="1">
      <c r="A233" s="58" t="s">
        <v>881</v>
      </c>
      <c r="B233" s="7" t="s">
        <v>880</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8" t="s">
        <v>879</v>
      </c>
      <c r="B234" s="7" t="s">
        <v>878</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8" t="s">
        <v>877</v>
      </c>
      <c r="B235" s="7" t="s">
        <v>775</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8" t="s">
        <v>876</v>
      </c>
      <c r="B236" s="7" t="s">
        <v>875</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8" t="s">
        <v>874</v>
      </c>
      <c r="B237" s="7" t="s">
        <v>873</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187</v>
      </c>
    </row>
    <row r="238" spans="1:37" ht="15" customHeight="1">
      <c r="A238" s="58" t="s">
        <v>872</v>
      </c>
      <c r="B238" s="7" t="s">
        <v>871</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8" t="s">
        <v>870</v>
      </c>
      <c r="B239" s="7" t="s">
        <v>869</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8" t="s">
        <v>868</v>
      </c>
      <c r="B240" s="7" t="s">
        <v>867</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8" t="s">
        <v>866</v>
      </c>
      <c r="B241" s="7" t="s">
        <v>865</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8" t="s">
        <v>864</v>
      </c>
      <c r="B242" s="7" t="s">
        <v>863</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8" t="s">
        <v>862</v>
      </c>
      <c r="B243" s="4" t="s">
        <v>861</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860</v>
      </c>
    </row>
    <row r="248" spans="1:37" ht="15" customHeight="1">
      <c r="A248" s="58" t="s">
        <v>859</v>
      </c>
      <c r="B248" s="7" t="s">
        <v>858</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8" t="s">
        <v>857</v>
      </c>
      <c r="B249" s="7" t="s">
        <v>848</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836</v>
      </c>
    </row>
    <row r="251" spans="1:37" ht="15" customHeight="1">
      <c r="A251" s="58" t="s">
        <v>856</v>
      </c>
      <c r="B251" s="7" t="s">
        <v>834</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8" t="s">
        <v>855</v>
      </c>
      <c r="B252" s="7" t="s">
        <v>832</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187</v>
      </c>
    </row>
    <row r="253" spans="1:37" ht="15" customHeight="1">
      <c r="A253" s="58" t="s">
        <v>854</v>
      </c>
      <c r="B253" s="7" t="s">
        <v>830</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187</v>
      </c>
    </row>
    <row r="254" spans="1:37" ht="15" customHeight="1">
      <c r="A254" s="58" t="s">
        <v>853</v>
      </c>
      <c r="B254" s="7" t="s">
        <v>828</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187</v>
      </c>
    </row>
    <row r="256" spans="1:37" ht="15" customHeight="1">
      <c r="B256" s="4" t="s">
        <v>852</v>
      </c>
    </row>
    <row r="257" spans="1:37" ht="15" customHeight="1">
      <c r="A257" s="58" t="s">
        <v>851</v>
      </c>
      <c r="B257" s="7" t="s">
        <v>850</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8" t="s">
        <v>849</v>
      </c>
      <c r="B258" s="7" t="s">
        <v>848</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836</v>
      </c>
    </row>
    <row r="260" spans="1:37" ht="15" customHeight="1">
      <c r="A260" s="58" t="s">
        <v>847</v>
      </c>
      <c r="B260" s="7" t="s">
        <v>834</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8" t="s">
        <v>846</v>
      </c>
      <c r="B261" s="7" t="s">
        <v>832</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8" t="s">
        <v>845</v>
      </c>
      <c r="B262" s="7" t="s">
        <v>830</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187</v>
      </c>
    </row>
    <row r="263" spans="1:37" ht="15" customHeight="1">
      <c r="A263" s="58" t="s">
        <v>844</v>
      </c>
      <c r="B263" s="7" t="s">
        <v>828</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843</v>
      </c>
    </row>
    <row r="266" spans="1:37" ht="15" customHeight="1">
      <c r="A266" s="58" t="s">
        <v>842</v>
      </c>
      <c r="B266" s="7" t="s">
        <v>841</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8" t="s">
        <v>840</v>
      </c>
      <c r="B267" s="7" t="s">
        <v>839</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8" t="s">
        <v>838</v>
      </c>
      <c r="B268" s="7" t="s">
        <v>837</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836</v>
      </c>
    </row>
    <row r="270" spans="1:37" ht="15" customHeight="1">
      <c r="A270" s="58" t="s">
        <v>835</v>
      </c>
      <c r="B270" s="7" t="s">
        <v>834</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8" t="s">
        <v>833</v>
      </c>
      <c r="B271" s="7" t="s">
        <v>832</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8" t="s">
        <v>831</v>
      </c>
      <c r="B272" s="7" t="s">
        <v>830</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187</v>
      </c>
    </row>
    <row r="273" spans="1:37" ht="15" customHeight="1">
      <c r="A273" s="58" t="s">
        <v>829</v>
      </c>
      <c r="B273" s="7" t="s">
        <v>828</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7" t="s">
        <v>827</v>
      </c>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row>
    <row r="276" spans="1:37" ht="15" customHeight="1">
      <c r="B276" s="60" t="s">
        <v>4</v>
      </c>
    </row>
    <row r="277" spans="1:37" ht="15" customHeight="1">
      <c r="B277" s="60" t="s">
        <v>128</v>
      </c>
    </row>
    <row r="278" spans="1:37" ht="15" customHeight="1">
      <c r="B278" s="60" t="s">
        <v>798</v>
      </c>
    </row>
    <row r="279" spans="1:37" ht="15" customHeight="1">
      <c r="B279" s="60" t="s">
        <v>1174</v>
      </c>
    </row>
    <row r="280" spans="1:37" ht="15" customHeight="1">
      <c r="B280" s="60" t="s">
        <v>1144</v>
      </c>
    </row>
    <row r="281" spans="1:37" ht="15" customHeight="1">
      <c r="B281" s="60" t="s">
        <v>1175</v>
      </c>
    </row>
    <row r="282" spans="1:37" ht="15" customHeight="1">
      <c r="B282" s="60" t="s">
        <v>826</v>
      </c>
    </row>
    <row r="283" spans="1:37" ht="15" customHeight="1">
      <c r="B283" s="60" t="s">
        <v>1145</v>
      </c>
    </row>
    <row r="284" spans="1:37" ht="15" customHeight="1">
      <c r="B284" s="60" t="s">
        <v>1176</v>
      </c>
    </row>
    <row r="285" spans="1:37" ht="15" customHeight="1">
      <c r="B285" s="60" t="s">
        <v>1177</v>
      </c>
    </row>
    <row r="286" spans="1:37" ht="15" customHeight="1">
      <c r="B286" s="60" t="s">
        <v>1161</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L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2" customWidth="1"/>
    <col min="2" max="33" width="8.7109375" style="22" customWidth="1"/>
    <col min="34" max="16384" width="9.140625" style="22"/>
  </cols>
  <sheetData>
    <row r="1" spans="1:35" s="48" customFormat="1" ht="16.5" customHeight="1" thickBot="1">
      <c r="A1" s="68" t="s">
        <v>680</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I1" s="48" t="s">
        <v>1130</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5">
        <v>2017</v>
      </c>
    </row>
    <row r="3" spans="1:35" ht="16.5" customHeight="1">
      <c r="A3" s="35" t="s">
        <v>679</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678</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6">
        <v>641906</v>
      </c>
      <c r="AH4" s="56">
        <v>670437</v>
      </c>
      <c r="AI4" s="22">
        <f>TREND(AD4:AH4,$AD$2:$AH$2,$AI$2)</f>
        <v>687687.1292347014</v>
      </c>
    </row>
    <row r="5" spans="1:35" ht="16.5" customHeight="1">
      <c r="A5" s="43" t="s">
        <v>677</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676</v>
      </c>
      <c r="B6" s="32" t="s">
        <v>671</v>
      </c>
      <c r="C6" s="32" t="s">
        <v>671</v>
      </c>
      <c r="D6" s="32" t="s">
        <v>671</v>
      </c>
      <c r="E6" s="32" t="s">
        <v>671</v>
      </c>
      <c r="F6" s="32" t="s">
        <v>671</v>
      </c>
      <c r="G6" s="32" t="s">
        <v>671</v>
      </c>
      <c r="H6" s="32" t="s">
        <v>671</v>
      </c>
      <c r="I6" s="32" t="s">
        <v>671</v>
      </c>
      <c r="J6" s="32" t="s">
        <v>671</v>
      </c>
      <c r="K6" s="32" t="s">
        <v>671</v>
      </c>
      <c r="L6" s="32" t="s">
        <v>671</v>
      </c>
      <c r="M6" s="32" t="s">
        <v>671</v>
      </c>
      <c r="N6" s="32" t="s">
        <v>671</v>
      </c>
      <c r="O6" s="32" t="s">
        <v>671</v>
      </c>
      <c r="P6" s="32" t="s">
        <v>671</v>
      </c>
      <c r="Q6" s="32" t="s">
        <v>671</v>
      </c>
      <c r="R6" s="42" t="s">
        <v>671</v>
      </c>
      <c r="S6" s="42" t="s">
        <v>671</v>
      </c>
      <c r="T6" s="42" t="s">
        <v>671</v>
      </c>
      <c r="U6" s="42" t="s">
        <v>671</v>
      </c>
      <c r="V6" s="42" t="s">
        <v>671</v>
      </c>
      <c r="W6" s="42" t="s">
        <v>671</v>
      </c>
      <c r="X6" s="42" t="s">
        <v>671</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675</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671</v>
      </c>
      <c r="Z7" s="31" t="s">
        <v>671</v>
      </c>
      <c r="AA7" s="31" t="s">
        <v>671</v>
      </c>
      <c r="AB7" s="31" t="s">
        <v>671</v>
      </c>
      <c r="AC7" s="31" t="s">
        <v>671</v>
      </c>
      <c r="AD7" s="31" t="s">
        <v>671</v>
      </c>
      <c r="AE7" s="31" t="s">
        <v>671</v>
      </c>
      <c r="AF7" s="31" t="s">
        <v>671</v>
      </c>
      <c r="AG7" s="31" t="s">
        <v>671</v>
      </c>
      <c r="AH7" s="31" t="s">
        <v>671</v>
      </c>
    </row>
    <row r="8" spans="1:35" ht="16.5" customHeight="1">
      <c r="A8" s="34" t="s">
        <v>674</v>
      </c>
      <c r="B8" s="29" t="s">
        <v>654</v>
      </c>
      <c r="C8" s="29" t="s">
        <v>654</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673</v>
      </c>
      <c r="B9" s="32" t="s">
        <v>671</v>
      </c>
      <c r="C9" s="32" t="s">
        <v>671</v>
      </c>
      <c r="D9" s="32" t="s">
        <v>671</v>
      </c>
      <c r="E9" s="32" t="s">
        <v>671</v>
      </c>
      <c r="F9" s="32" t="s">
        <v>671</v>
      </c>
      <c r="G9" s="32" t="s">
        <v>671</v>
      </c>
      <c r="H9" s="32" t="s">
        <v>671</v>
      </c>
      <c r="I9" s="32" t="s">
        <v>671</v>
      </c>
      <c r="J9" s="32" t="s">
        <v>671</v>
      </c>
      <c r="K9" s="32" t="s">
        <v>671</v>
      </c>
      <c r="L9" s="32" t="s">
        <v>671</v>
      </c>
      <c r="M9" s="32" t="s">
        <v>671</v>
      </c>
      <c r="N9" s="32" t="s">
        <v>671</v>
      </c>
      <c r="O9" s="32" t="s">
        <v>671</v>
      </c>
      <c r="P9" s="32" t="s">
        <v>671</v>
      </c>
      <c r="Q9" s="32" t="s">
        <v>671</v>
      </c>
      <c r="R9" s="42" t="s">
        <v>671</v>
      </c>
      <c r="S9" s="42" t="s">
        <v>671</v>
      </c>
      <c r="T9" s="42" t="s">
        <v>671</v>
      </c>
      <c r="U9" s="42" t="s">
        <v>671</v>
      </c>
      <c r="V9" s="42" t="s">
        <v>671</v>
      </c>
      <c r="W9" s="42" t="s">
        <v>671</v>
      </c>
      <c r="X9" s="42" t="s">
        <v>671</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672</v>
      </c>
      <c r="B10" s="29" t="s">
        <v>654</v>
      </c>
      <c r="C10" s="29" t="s">
        <v>654</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671</v>
      </c>
      <c r="Z10" s="31" t="s">
        <v>671</v>
      </c>
      <c r="AA10" s="31" t="s">
        <v>671</v>
      </c>
      <c r="AB10" s="31" t="s">
        <v>671</v>
      </c>
      <c r="AC10" s="31" t="s">
        <v>671</v>
      </c>
      <c r="AD10" s="31" t="s">
        <v>671</v>
      </c>
      <c r="AE10" s="31" t="s">
        <v>671</v>
      </c>
      <c r="AF10" s="31" t="s">
        <v>671</v>
      </c>
      <c r="AG10" s="31" t="s">
        <v>671</v>
      </c>
      <c r="AH10" s="31" t="s">
        <v>671</v>
      </c>
    </row>
    <row r="11" spans="1:35" ht="16.5" customHeight="1">
      <c r="A11" s="30" t="s">
        <v>670</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669</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668</v>
      </c>
      <c r="B13" s="29" t="s">
        <v>654</v>
      </c>
      <c r="C13" s="29" t="s">
        <v>654</v>
      </c>
      <c r="D13" s="29" t="s">
        <v>654</v>
      </c>
      <c r="E13" s="29" t="s">
        <v>654</v>
      </c>
      <c r="F13" s="29" t="s">
        <v>654</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667</v>
      </c>
      <c r="B14" s="37" t="s">
        <v>654</v>
      </c>
      <c r="C14" s="37" t="s">
        <v>654</v>
      </c>
      <c r="D14" s="37" t="s">
        <v>654</v>
      </c>
      <c r="E14" s="37" t="s">
        <v>654</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666</v>
      </c>
      <c r="B15" s="29" t="s">
        <v>654</v>
      </c>
      <c r="C15" s="29" t="s">
        <v>654</v>
      </c>
      <c r="D15" s="29" t="s">
        <v>654</v>
      </c>
      <c r="E15" s="29" t="s">
        <v>654</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665</v>
      </c>
      <c r="B16" s="29" t="s">
        <v>654</v>
      </c>
      <c r="C16" s="29" t="s">
        <v>654</v>
      </c>
      <c r="D16" s="29" t="s">
        <v>654</v>
      </c>
      <c r="E16" s="29" t="s">
        <v>654</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664</v>
      </c>
      <c r="B17" s="29" t="s">
        <v>654</v>
      </c>
      <c r="C17" s="29" t="s">
        <v>654</v>
      </c>
      <c r="D17" s="29" t="s">
        <v>654</v>
      </c>
      <c r="E17" s="29" t="s">
        <v>654</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663</v>
      </c>
      <c r="B18" s="29" t="s">
        <v>654</v>
      </c>
      <c r="C18" s="29" t="s">
        <v>654</v>
      </c>
      <c r="D18" s="29" t="s">
        <v>654</v>
      </c>
      <c r="E18" s="29" t="s">
        <v>654</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657</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662</v>
      </c>
      <c r="B20" s="29" t="s">
        <v>654</v>
      </c>
      <c r="C20" s="29" t="s">
        <v>654</v>
      </c>
      <c r="D20" s="29" t="s">
        <v>654</v>
      </c>
      <c r="E20" s="29" t="s">
        <v>654</v>
      </c>
      <c r="F20" s="29" t="s">
        <v>654</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661</v>
      </c>
      <c r="B21" s="29" t="s">
        <v>654</v>
      </c>
      <c r="C21" s="29" t="s">
        <v>654</v>
      </c>
      <c r="D21" s="29" t="s">
        <v>654</v>
      </c>
      <c r="E21" s="29" t="s">
        <v>654</v>
      </c>
      <c r="F21" s="29" t="s">
        <v>654</v>
      </c>
      <c r="G21" s="29" t="s">
        <v>654</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660</v>
      </c>
      <c r="B22" s="29" t="s">
        <v>654</v>
      </c>
      <c r="C22" s="29" t="s">
        <v>654</v>
      </c>
      <c r="D22" s="29" t="s">
        <v>654</v>
      </c>
      <c r="E22" s="29" t="s">
        <v>654</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659</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658</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657</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656</v>
      </c>
      <c r="B26" s="29" t="s">
        <v>654</v>
      </c>
      <c r="C26" s="29" t="s">
        <v>654</v>
      </c>
      <c r="D26" s="29" t="s">
        <v>654</v>
      </c>
      <c r="E26" s="29" t="s">
        <v>654</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655</v>
      </c>
      <c r="B27" s="29" t="s">
        <v>654</v>
      </c>
      <c r="C27" s="29" t="s">
        <v>654</v>
      </c>
      <c r="D27" s="29" t="s">
        <v>654</v>
      </c>
      <c r="E27" s="29" t="s">
        <v>654</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72" t="s">
        <v>653</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I28" s="22"/>
    </row>
    <row r="29" spans="1:35" s="25" customFormat="1" ht="12.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35" s="23" customFormat="1" ht="12.75" customHeight="1">
      <c r="A30" s="74" t="s">
        <v>652</v>
      </c>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spans="1:35" s="23" customFormat="1" ht="38.25" customHeight="1">
      <c r="A31" s="74" t="s">
        <v>651</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D31" s="23">
        <f>9611</f>
        <v>9611</v>
      </c>
      <c r="AE31" s="23">
        <f>AD31*SUM(AE32:AE38)/1000000</f>
        <v>9705.6395169999996</v>
      </c>
    </row>
    <row r="32" spans="1:35" s="23" customFormat="1" ht="12.75" customHeight="1">
      <c r="A32" s="75" t="s">
        <v>650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D32" s="23" t="s">
        <v>1182</v>
      </c>
      <c r="AE32" s="23">
        <v>2018</v>
      </c>
    </row>
    <row r="33" spans="1:31" s="23" customFormat="1" ht="12.75" customHeight="1">
      <c r="A33" s="75" t="s">
        <v>649</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D33" s="23" t="s">
        <v>1183</v>
      </c>
      <c r="AE33" s="23">
        <v>300</v>
      </c>
    </row>
    <row r="34" spans="1:31" s="23" customFormat="1" ht="12.75" customHeight="1">
      <c r="A34" s="75" t="s">
        <v>648</v>
      </c>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D34" s="23" t="s">
        <v>1184</v>
      </c>
      <c r="AE34" s="23">
        <v>108054</v>
      </c>
    </row>
    <row r="35" spans="1:31" s="23" customFormat="1" ht="25.5" customHeight="1">
      <c r="A35" s="74" t="s">
        <v>647</v>
      </c>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D35" s="23" t="s">
        <v>1185</v>
      </c>
      <c r="AE35" s="23">
        <v>98681</v>
      </c>
    </row>
    <row r="36" spans="1:31" s="23" customFormat="1" ht="12.75" customHeight="1">
      <c r="A36" s="76" t="s">
        <v>646</v>
      </c>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D36" s="23" t="s">
        <v>1186</v>
      </c>
      <c r="AE36" s="23">
        <v>800794</v>
      </c>
    </row>
    <row r="37" spans="1:31" s="23" customFormat="1" ht="12.75" customHeight="1">
      <c r="A37" s="75" t="s">
        <v>645</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D37" s="23" t="s">
        <v>1187</v>
      </c>
      <c r="AE37" s="23">
        <v>0</v>
      </c>
    </row>
    <row r="38" spans="1:31" s="23" customFormat="1" ht="12.75" customHeight="1">
      <c r="A38" s="75" t="s">
        <v>644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D38" s="23" t="s">
        <v>1188</v>
      </c>
      <c r="AE38" s="23">
        <v>0</v>
      </c>
    </row>
    <row r="39" spans="1:31" s="23" customFormat="1" ht="12.75" customHeight="1">
      <c r="A39" s="75" t="s">
        <v>643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31" s="23" customFormat="1" ht="12.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31" s="23" customFormat="1" ht="12.75" customHeight="1">
      <c r="A41" s="81" t="s">
        <v>642</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31" s="23" customFormat="1" ht="38.25" customHeight="1">
      <c r="A42" s="77" t="s">
        <v>641</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31" s="23" customFormat="1" ht="51" customHeight="1">
      <c r="A43" s="77" t="s">
        <v>640</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31" s="23" customFormat="1" ht="12.75" customHeight="1">
      <c r="A44" s="83" t="s">
        <v>639</v>
      </c>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31" s="23" customFormat="1" ht="12.75" customHeight="1">
      <c r="A45" s="84" t="s">
        <v>638</v>
      </c>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spans="1:31" s="23" customFormat="1" ht="12.75" customHeight="1">
      <c r="A46" s="85" t="s">
        <v>637</v>
      </c>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31" s="23" customFormat="1" ht="12.75" customHeight="1">
      <c r="A47" s="77" t="s">
        <v>636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31" s="23" customFormat="1" ht="12.75" customHeigh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s="23" customFormat="1" ht="12.75" customHeight="1">
      <c r="A49" s="78" t="s">
        <v>635</v>
      </c>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s="23" customFormat="1" ht="12.75" customHeight="1">
      <c r="A50" s="78" t="s">
        <v>634</v>
      </c>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s="23" customFormat="1" ht="12.75" customHeight="1">
      <c r="A51" s="79" t="s">
        <v>633</v>
      </c>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s="23" customFormat="1" ht="12.75" customHeight="1">
      <c r="A52" s="69" t="s">
        <v>632</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3" customFormat="1" ht="12.75" customHeight="1">
      <c r="A53" s="69" t="s">
        <v>631</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3" customFormat="1" ht="12.75" customHeight="1">
      <c r="A54" s="70" t="s">
        <v>630</v>
      </c>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s="23" customFormat="1" ht="12.75" customHeight="1">
      <c r="A55" s="71" t="s">
        <v>629</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23" customFormat="1" ht="12.75" customHeight="1">
      <c r="A56" s="79" t="s">
        <v>628</v>
      </c>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s="23" customFormat="1" ht="12.75" customHeight="1">
      <c r="A57" s="70" t="s">
        <v>627</v>
      </c>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s="23" customFormat="1" ht="12.75" customHeight="1">
      <c r="A58" s="69" t="s">
        <v>619</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3" customFormat="1" ht="12.75" customHeight="1">
      <c r="A59" s="79" t="s">
        <v>626</v>
      </c>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s="23" customFormat="1" ht="12.75" customHeight="1">
      <c r="A60" s="69" t="s">
        <v>625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3" customFormat="1" ht="12.75" customHeight="1">
      <c r="A61" s="79" t="s">
        <v>624</v>
      </c>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s="23" customFormat="1" ht="12.75" customHeight="1">
      <c r="A62" s="69" t="s">
        <v>623</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3" customFormat="1" ht="12.75" customHeight="1">
      <c r="A63" s="69" t="s">
        <v>622</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3" customFormat="1" ht="12.75" customHeight="1">
      <c r="A64" s="79" t="s">
        <v>621</v>
      </c>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s="23" customFormat="1" ht="12.75" customHeight="1">
      <c r="A65" s="70" t="s">
        <v>620</v>
      </c>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s="23" customFormat="1" ht="12.75" customHeight="1">
      <c r="A66" s="69" t="s">
        <v>619</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3" customFormat="1" ht="12.75" customHeight="1">
      <c r="A67" s="79" t="s">
        <v>618</v>
      </c>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s="23" customFormat="1" ht="12.75" customHeight="1">
      <c r="A68" s="69" t="s">
        <v>617</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3" customFormat="1" ht="12.75" customHeight="1">
      <c r="A69" s="79" t="s">
        <v>616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s="23" customFormat="1" ht="12.75" customHeight="1">
      <c r="A70" s="70" t="s">
        <v>615</v>
      </c>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s="23" customFormat="1" ht="12.75" customHeight="1">
      <c r="A71" s="69" t="s">
        <v>614</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24" customFormat="1" ht="12.75" customHeight="1">
      <c r="A72" s="71" t="s">
        <v>613</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24" customFormat="1" ht="12.75" customHeight="1">
      <c r="A73" s="79" t="s">
        <v>612</v>
      </c>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s="24" customFormat="1" ht="12.75" customHeight="1">
      <c r="A74" s="69" t="s">
        <v>611</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24" customFormat="1" ht="12.75" customHeight="1">
      <c r="A75" s="69" t="s">
        <v>610</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3" customFormat="1" ht="12.75" customHeight="1">
      <c r="A76" s="69" t="s">
        <v>607</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9" t="s">
        <v>609</v>
      </c>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s="23" customFormat="1" ht="12.75" customHeight="1">
      <c r="A78" s="69" t="s">
        <v>608</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24" customFormat="1" ht="12.75" customHeight="1">
      <c r="A79" s="69" t="s">
        <v>607</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3" customFormat="1" ht="12.75" customHeight="1">
      <c r="A80" s="71" t="s">
        <v>606</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23" customFormat="1" ht="12.75" customHeight="1">
      <c r="A81" s="69" t="s">
        <v>605</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3" customFormat="1" ht="12.75" customHeight="1">
      <c r="A82" s="69" t="s">
        <v>604</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603</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82" t="s">
        <v>602</v>
      </c>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569</v>
      </c>
    </row>
    <row r="2" spans="1:7">
      <c r="A2" s="1"/>
    </row>
    <row r="3" spans="1:7" ht="45">
      <c r="A3" s="18" t="s">
        <v>570</v>
      </c>
      <c r="B3" s="18" t="s">
        <v>571</v>
      </c>
      <c r="C3" s="18" t="s">
        <v>572</v>
      </c>
      <c r="D3" s="18" t="s">
        <v>573</v>
      </c>
      <c r="E3" s="18" t="s">
        <v>574</v>
      </c>
      <c r="F3" s="18" t="s">
        <v>575</v>
      </c>
      <c r="G3" s="18" t="s">
        <v>576</v>
      </c>
    </row>
    <row r="4" spans="1:7">
      <c r="A4" t="s">
        <v>577</v>
      </c>
      <c r="B4" s="19">
        <v>21611</v>
      </c>
      <c r="C4" s="19">
        <v>244203</v>
      </c>
      <c r="D4" s="19">
        <v>3584</v>
      </c>
      <c r="E4">
        <v>11.3</v>
      </c>
      <c r="F4">
        <v>5.7</v>
      </c>
      <c r="G4">
        <v>2.4</v>
      </c>
    </row>
    <row r="5" spans="1:7">
      <c r="A5" t="s">
        <v>578</v>
      </c>
      <c r="B5" s="19">
        <v>10147</v>
      </c>
      <c r="C5" s="19">
        <v>121865</v>
      </c>
      <c r="D5" s="19">
        <v>2035</v>
      </c>
      <c r="E5">
        <v>12</v>
      </c>
      <c r="F5">
        <v>6</v>
      </c>
      <c r="G5">
        <v>2.7</v>
      </c>
    </row>
    <row r="6" spans="1:7">
      <c r="A6" t="s">
        <v>579</v>
      </c>
      <c r="B6">
        <v>735</v>
      </c>
      <c r="C6" s="19">
        <v>8137</v>
      </c>
      <c r="D6">
        <v>154</v>
      </c>
      <c r="E6">
        <v>11.1</v>
      </c>
      <c r="F6">
        <v>7.8</v>
      </c>
      <c r="G6">
        <v>2.4</v>
      </c>
    </row>
    <row r="7" spans="1:7">
      <c r="A7" t="s">
        <v>580</v>
      </c>
      <c r="B7">
        <v>854</v>
      </c>
      <c r="C7" s="19">
        <v>12694</v>
      </c>
      <c r="D7">
        <v>220</v>
      </c>
      <c r="E7">
        <v>14.9</v>
      </c>
      <c r="F7">
        <v>4.0999999999999996</v>
      </c>
      <c r="G7">
        <v>3.8</v>
      </c>
    </row>
    <row r="8" spans="1:7">
      <c r="A8" t="s">
        <v>581</v>
      </c>
      <c r="B8" s="19">
        <v>1704</v>
      </c>
      <c r="C8" s="19">
        <v>18728</v>
      </c>
      <c r="D8">
        <v>212</v>
      </c>
      <c r="E8">
        <v>11</v>
      </c>
      <c r="F8">
        <v>4.7</v>
      </c>
      <c r="G8">
        <v>2.2999999999999998</v>
      </c>
    </row>
    <row r="9" spans="1:7">
      <c r="A9" t="s">
        <v>582</v>
      </c>
      <c r="B9" s="19">
        <v>2508</v>
      </c>
      <c r="C9" s="19">
        <v>21580</v>
      </c>
      <c r="D9">
        <v>362</v>
      </c>
      <c r="E9">
        <v>8.6</v>
      </c>
      <c r="F9">
        <v>6.3</v>
      </c>
      <c r="G9">
        <v>2.2999999999999998</v>
      </c>
    </row>
    <row r="10" spans="1:7">
      <c r="A10" t="s">
        <v>583</v>
      </c>
      <c r="B10" s="19">
        <v>3916</v>
      </c>
      <c r="C10" s="19">
        <v>43741</v>
      </c>
      <c r="D10">
        <v>280</v>
      </c>
      <c r="E10">
        <v>11.2</v>
      </c>
      <c r="F10">
        <v>4.5999999999999996</v>
      </c>
      <c r="G10">
        <v>1.3</v>
      </c>
    </row>
    <row r="11" spans="1:7">
      <c r="A11" t="s">
        <v>584</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topLeftCell="A4" workbookViewId="0">
      <selection activeCell="A13" sqref="A13"/>
    </sheetView>
  </sheetViews>
  <sheetFormatPr defaultRowHeight="15"/>
  <cols>
    <col min="1" max="1" width="50.42578125" customWidth="1"/>
  </cols>
  <sheetData>
    <row r="1" spans="1:36">
      <c r="A1" s="15" t="s">
        <v>558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556</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557</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566</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559</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802</v>
      </c>
      <c r="B9">
        <f>'AEO 50'!C207/'AEO 50'!C133</f>
        <v>1.0633951944878304</v>
      </c>
    </row>
    <row r="11" spans="1:36">
      <c r="A11" s="15" t="s">
        <v>807</v>
      </c>
      <c r="B11" s="16"/>
      <c r="D11" s="15" t="s">
        <v>818</v>
      </c>
    </row>
    <row r="12" spans="1:36">
      <c r="A12" t="s">
        <v>810</v>
      </c>
      <c r="B12" s="49">
        <v>0.68595041322314043</v>
      </c>
      <c r="D12" s="21" t="s">
        <v>1128</v>
      </c>
    </row>
    <row r="13" spans="1:36">
      <c r="A13" t="s">
        <v>562</v>
      </c>
      <c r="B13" s="49">
        <v>0.68881036513545346</v>
      </c>
    </row>
    <row r="15" spans="1:36">
      <c r="A15" s="15" t="s">
        <v>808</v>
      </c>
      <c r="B15" s="16"/>
      <c r="D15" s="15" t="s">
        <v>818</v>
      </c>
    </row>
    <row r="16" spans="1:36">
      <c r="A16" t="s">
        <v>809</v>
      </c>
      <c r="B16">
        <v>0.55000000000000004</v>
      </c>
      <c r="D16" s="21" t="s">
        <v>1129</v>
      </c>
    </row>
    <row r="18" spans="1:5">
      <c r="A18" s="15" t="s">
        <v>820</v>
      </c>
      <c r="B18" s="16"/>
      <c r="C18" s="20"/>
      <c r="D18" s="15" t="s">
        <v>818</v>
      </c>
    </row>
    <row r="19" spans="1:5">
      <c r="A19" t="s">
        <v>799</v>
      </c>
      <c r="B19">
        <v>1.67</v>
      </c>
      <c r="C19" s="20"/>
      <c r="D19" s="21" t="s">
        <v>813</v>
      </c>
    </row>
    <row r="20" spans="1:5">
      <c r="A20" t="s">
        <v>800</v>
      </c>
      <c r="B20">
        <v>1</v>
      </c>
      <c r="C20" s="20"/>
    </row>
    <row r="21" spans="1:5">
      <c r="A21" t="s">
        <v>801</v>
      </c>
      <c r="B21">
        <v>21.2</v>
      </c>
      <c r="C21" s="20"/>
    </row>
    <row r="22" spans="1:5">
      <c r="A22" t="s">
        <v>802</v>
      </c>
      <c r="B22">
        <v>16</v>
      </c>
      <c r="C22" s="20"/>
    </row>
    <row r="23" spans="1:5">
      <c r="A23" t="s">
        <v>600</v>
      </c>
      <c r="B23">
        <v>48.656731685074099</v>
      </c>
      <c r="C23" s="20"/>
    </row>
    <row r="25" spans="1:5">
      <c r="A25" s="15" t="s">
        <v>814</v>
      </c>
      <c r="B25" s="16"/>
      <c r="D25" s="15" t="s">
        <v>818</v>
      </c>
    </row>
    <row r="26" spans="1:5">
      <c r="A26" t="s">
        <v>815</v>
      </c>
      <c r="B26">
        <v>120476</v>
      </c>
      <c r="D26" t="s">
        <v>560</v>
      </c>
      <c r="E26" t="s">
        <v>819</v>
      </c>
    </row>
    <row r="27" spans="1:5">
      <c r="A27" t="s">
        <v>816</v>
      </c>
      <c r="B27">
        <v>137452</v>
      </c>
      <c r="D27" s="17">
        <v>2017</v>
      </c>
      <c r="E27" t="s">
        <v>817</v>
      </c>
    </row>
    <row r="29" spans="1:5">
      <c r="A29" s="15" t="s">
        <v>1178</v>
      </c>
      <c r="B29" s="15"/>
      <c r="D29" s="15" t="s">
        <v>818</v>
      </c>
    </row>
    <row r="30" spans="1:5">
      <c r="A30" t="s">
        <v>1179</v>
      </c>
      <c r="B30">
        <v>9611.1437511389322</v>
      </c>
      <c r="D30" s="21" t="s">
        <v>1180</v>
      </c>
    </row>
    <row r="31" spans="1:5">
      <c r="A31" t="s">
        <v>1181</v>
      </c>
      <c r="B31">
        <v>1007829.3084223459</v>
      </c>
    </row>
    <row r="33" spans="1:4">
      <c r="A33" s="15" t="s">
        <v>1189</v>
      </c>
      <c r="B33" s="15"/>
      <c r="D33" s="15" t="s">
        <v>818</v>
      </c>
    </row>
    <row r="34" spans="1:4">
      <c r="A34" t="s">
        <v>1179</v>
      </c>
      <c r="B34">
        <v>331471.85123908089</v>
      </c>
      <c r="D34" s="21" t="s">
        <v>1180</v>
      </c>
    </row>
    <row r="35" spans="1:4">
      <c r="A35" t="s">
        <v>1181</v>
      </c>
      <c r="B35">
        <v>2458.1</v>
      </c>
    </row>
    <row r="37" spans="1:4">
      <c r="A37" s="15" t="s">
        <v>1192</v>
      </c>
      <c r="B37" s="16"/>
      <c r="D37" s="15" t="s">
        <v>818</v>
      </c>
    </row>
    <row r="38" spans="1:4">
      <c r="A38" t="s">
        <v>1193</v>
      </c>
      <c r="B38" s="63">
        <v>0.2</v>
      </c>
      <c r="D38" s="21" t="s">
        <v>1196</v>
      </c>
    </row>
    <row r="39" spans="1:4">
      <c r="A39" t="s">
        <v>1194</v>
      </c>
      <c r="B39" s="63">
        <v>0.5</v>
      </c>
      <c r="D39" s="21" t="s">
        <v>1199</v>
      </c>
    </row>
    <row r="40" spans="1:4">
      <c r="A40" t="s">
        <v>1195</v>
      </c>
      <c r="B40" s="51">
        <f>B39/B38</f>
        <v>2.5</v>
      </c>
    </row>
    <row r="42" spans="1:4">
      <c r="A42" s="15" t="s">
        <v>1200</v>
      </c>
      <c r="B42" s="15"/>
      <c r="D42" s="15" t="s">
        <v>818</v>
      </c>
    </row>
    <row r="43" spans="1:4">
      <c r="A43" t="s">
        <v>1201</v>
      </c>
      <c r="B43" s="64">
        <v>0.22500000000000001</v>
      </c>
      <c r="D43" s="65" t="s">
        <v>1203</v>
      </c>
    </row>
    <row r="44" spans="1:4">
      <c r="A44" t="s">
        <v>1202</v>
      </c>
      <c r="B44" s="51">
        <f>1-B43</f>
        <v>0.77500000000000002</v>
      </c>
      <c r="D44" s="65" t="s">
        <v>1204</v>
      </c>
    </row>
  </sheetData>
  <hyperlinks>
    <hyperlink ref="D43" r:id="rId1"/>
    <hyperlink ref="D44" r:id="rId2"/>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962E378-22E1-410C-81AA-39AB965B2E2B}"/>
</file>

<file path=customXml/itemProps2.xml><?xml version="1.0" encoding="utf-8"?>
<ds:datastoreItem xmlns:ds="http://schemas.openxmlformats.org/officeDocument/2006/customXml" ds:itemID="{6DDA99CA-870D-4ED9-845D-63B7316D3B19}"/>
</file>

<file path=customXml/itemProps3.xml><?xml version="1.0" encoding="utf-8"?>
<ds:datastoreItem xmlns:ds="http://schemas.openxmlformats.org/officeDocument/2006/customXml" ds:itemID="{FF6053A5-7FC7-481C-8E78-BBCBF6F996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2019-08-28T18:18:47Z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