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elec\BECF\"/>
    </mc:Choice>
  </mc:AlternateContent>
  <xr:revisionPtr revIDLastSave="49" documentId="5_{7DCD9C29-CF20-4285-90DE-04E34B84947C}" xr6:coauthVersionLast="41" xr6:coauthVersionMax="43" xr10:uidLastSave="{2AF2CED6-9510-4920-A27D-89199374546B}"/>
  <bookViews>
    <workbookView xWindow="9675" yWindow="1035" windowWidth="20460" windowHeight="12915" tabRatio="728" firstSheet="1" activeTab="8" xr2:uid="{00000000-000D-0000-FFFF-FFFF00000000}"/>
  </bookViews>
  <sheets>
    <sheet name="About" sheetId="1" r:id="rId1"/>
    <sheet name="Lazard" sheetId="9" r:id="rId2"/>
    <sheet name="HK coal &amp; gas" sheetId="8" r:id="rId3"/>
    <sheet name="Table 6.7.A" sheetId="3" r:id="rId4"/>
    <sheet name="Table 6.7.B" sheetId="2" r:id="rId5"/>
    <sheet name="EIA 860 &amp; 923" sheetId="7" r:id="rId6"/>
    <sheet name="BECF-pre-ret" sheetId="4" r:id="rId7"/>
    <sheet name="BECF-pre-nonret" sheetId="5" r:id="rId8"/>
    <sheet name="BECF-new" sheetId="6" r:id="rId9"/>
  </sheets>
  <definedNames>
    <definedName name="_xlnm._FilterDatabase" localSheetId="5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B2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2" i="4"/>
  <c r="C3" i="4"/>
  <c r="H12" i="8" l="1"/>
  <c r="F44" i="8" s="1"/>
  <c r="F48" i="8" s="1"/>
  <c r="F52" i="8" s="1"/>
  <c r="F22" i="8"/>
  <c r="F40" i="8"/>
  <c r="F43" i="8"/>
  <c r="F39" i="8"/>
  <c r="F47" i="8"/>
  <c r="F51" i="8" s="1"/>
  <c r="F26" i="8"/>
  <c r="F30" i="8"/>
  <c r="F34" i="8" s="1"/>
  <c r="F25" i="8"/>
  <c r="F29" i="8" s="1"/>
  <c r="F33" i="8" s="1"/>
  <c r="B20" i="8"/>
  <c r="B3" i="4"/>
  <c r="B19" i="8"/>
  <c r="B2" i="4"/>
  <c r="B21" i="8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C14" i="6"/>
  <c r="AG14" i="6"/>
  <c r="U14" i="6"/>
  <c r="Q14" i="6"/>
  <c r="E14" i="6"/>
  <c r="AJ14" i="6"/>
  <c r="B14" i="4"/>
  <c r="D14" i="4" s="1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Y14" i="4"/>
  <c r="Z14" i="4"/>
  <c r="AA14" i="4"/>
  <c r="AC14" i="4"/>
  <c r="AD14" i="4"/>
  <c r="AE14" i="4"/>
  <c r="AG14" i="4"/>
  <c r="AH14" i="4"/>
  <c r="AI14" i="4"/>
  <c r="C1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G178" i="7" s="1"/>
  <c r="F179" i="7"/>
  <c r="G179" i="7"/>
  <c r="F180" i="7"/>
  <c r="F181" i="7"/>
  <c r="G181" i="7" s="1"/>
  <c r="F182" i="7"/>
  <c r="F183" i="7"/>
  <c r="F184" i="7"/>
  <c r="F185" i="7"/>
  <c r="G185" i="7" s="1"/>
  <c r="F186" i="7"/>
  <c r="F187" i="7"/>
  <c r="F188" i="7"/>
  <c r="F189" i="7"/>
  <c r="G189" i="7" s="1"/>
  <c r="F190" i="7"/>
  <c r="F191" i="7"/>
  <c r="F192" i="7"/>
  <c r="F193" i="7"/>
  <c r="F194" i="7"/>
  <c r="F195" i="7"/>
  <c r="G195" i="7" s="1"/>
  <c r="F196" i="7"/>
  <c r="G196" i="7" s="1"/>
  <c r="F197" i="7"/>
  <c r="F198" i="7"/>
  <c r="F199" i="7"/>
  <c r="F200" i="7"/>
  <c r="G200" i="7" s="1"/>
  <c r="F201" i="7"/>
  <c r="F202" i="7"/>
  <c r="F203" i="7"/>
  <c r="F204" i="7"/>
  <c r="G204" i="7" s="1"/>
  <c r="F205" i="7"/>
  <c r="F206" i="7"/>
  <c r="F207" i="7"/>
  <c r="F208" i="7"/>
  <c r="G208" i="7" s="1"/>
  <c r="F209" i="7"/>
  <c r="F210" i="7"/>
  <c r="F211" i="7"/>
  <c r="G211" i="7"/>
  <c r="F212" i="7"/>
  <c r="F213" i="7"/>
  <c r="F214" i="7"/>
  <c r="F215" i="7"/>
  <c r="G215" i="7" s="1"/>
  <c r="F216" i="7"/>
  <c r="F217" i="7"/>
  <c r="F218" i="7"/>
  <c r="F219" i="7"/>
  <c r="G219" i="7" s="1"/>
  <c r="F220" i="7"/>
  <c r="F221" i="7"/>
  <c r="F222" i="7"/>
  <c r="F223" i="7"/>
  <c r="G223" i="7" s="1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G234" i="7" s="1"/>
  <c r="F235" i="7"/>
  <c r="F236" i="7"/>
  <c r="F237" i="7"/>
  <c r="F238" i="7"/>
  <c r="G238" i="7" s="1"/>
  <c r="F239" i="7"/>
  <c r="F240" i="7"/>
  <c r="F241" i="7"/>
  <c r="F242" i="7"/>
  <c r="G242" i="7" s="1"/>
  <c r="F243" i="7"/>
  <c r="G243" i="7"/>
  <c r="F244" i="7"/>
  <c r="F245" i="7"/>
  <c r="G245" i="7" s="1"/>
  <c r="F246" i="7"/>
  <c r="F247" i="7"/>
  <c r="F248" i="7"/>
  <c r="F249" i="7"/>
  <c r="F250" i="7"/>
  <c r="F251" i="7"/>
  <c r="F252" i="7"/>
  <c r="F253" i="7"/>
  <c r="G253" i="7" s="1"/>
  <c r="F254" i="7"/>
  <c r="F255" i="7"/>
  <c r="F256" i="7"/>
  <c r="F257" i="7"/>
  <c r="G257" i="7" s="1"/>
  <c r="F258" i="7"/>
  <c r="F259" i="7"/>
  <c r="G259" i="7" s="1"/>
  <c r="F260" i="7"/>
  <c r="F261" i="7"/>
  <c r="F262" i="7"/>
  <c r="F263" i="7"/>
  <c r="F264" i="7"/>
  <c r="G264" i="7" s="1"/>
  <c r="F265" i="7"/>
  <c r="F266" i="7"/>
  <c r="F267" i="7"/>
  <c r="F268" i="7"/>
  <c r="F269" i="7"/>
  <c r="F270" i="7"/>
  <c r="F271" i="7"/>
  <c r="F272" i="7"/>
  <c r="F273" i="7"/>
  <c r="F274" i="7"/>
  <c r="F275" i="7"/>
  <c r="F276" i="7"/>
  <c r="G276" i="7" s="1"/>
  <c r="F277" i="7"/>
  <c r="F278" i="7"/>
  <c r="F279" i="7"/>
  <c r="F280" i="7"/>
  <c r="G280" i="7" s="1"/>
  <c r="F281" i="7"/>
  <c r="F282" i="7"/>
  <c r="F283" i="7"/>
  <c r="F284" i="7"/>
  <c r="F285" i="7"/>
  <c r="F286" i="7"/>
  <c r="F287" i="7"/>
  <c r="F288" i="7"/>
  <c r="F289" i="7"/>
  <c r="F290" i="7"/>
  <c r="F291" i="7"/>
  <c r="F292" i="7"/>
  <c r="G292" i="7" s="1"/>
  <c r="F293" i="7"/>
  <c r="F294" i="7"/>
  <c r="F295" i="7"/>
  <c r="F296" i="7"/>
  <c r="G296" i="7" s="1"/>
  <c r="F297" i="7"/>
  <c r="F298" i="7"/>
  <c r="F299" i="7"/>
  <c r="F300" i="7"/>
  <c r="F301" i="7"/>
  <c r="F302" i="7"/>
  <c r="F303" i="7"/>
  <c r="F304" i="7"/>
  <c r="F305" i="7"/>
  <c r="F306" i="7"/>
  <c r="F307" i="7"/>
  <c r="G307" i="7"/>
  <c r="F308" i="7"/>
  <c r="F309" i="7"/>
  <c r="F310" i="7"/>
  <c r="F311" i="7"/>
  <c r="F312" i="7"/>
  <c r="F313" i="7"/>
  <c r="F314" i="7"/>
  <c r="G314" i="7" s="1"/>
  <c r="F315" i="7"/>
  <c r="G315" i="7" s="1"/>
  <c r="F316" i="7"/>
  <c r="F317" i="7"/>
  <c r="F318" i="7"/>
  <c r="F319" i="7"/>
  <c r="G319" i="7" s="1"/>
  <c r="F320" i="7"/>
  <c r="F321" i="7"/>
  <c r="F322" i="7"/>
  <c r="F323" i="7"/>
  <c r="G323" i="7" s="1"/>
  <c r="F324" i="7"/>
  <c r="F325" i="7"/>
  <c r="G325" i="7" s="1"/>
  <c r="F326" i="7"/>
  <c r="G326" i="7" s="1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1" i="4"/>
  <c r="B12" i="4"/>
  <c r="AG12" i="4" s="1"/>
  <c r="B10" i="4"/>
  <c r="B9" i="4"/>
  <c r="B8" i="4"/>
  <c r="B7" i="4"/>
  <c r="B6" i="4"/>
  <c r="B5" i="4"/>
  <c r="B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11" i="7"/>
  <c r="G230" i="7"/>
  <c r="G166" i="7"/>
  <c r="G102" i="7"/>
  <c r="G206" i="7"/>
  <c r="G142" i="7"/>
  <c r="G78" i="7"/>
  <c r="G198" i="7"/>
  <c r="G134" i="7"/>
  <c r="G70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309" i="7"/>
  <c r="G321" i="7"/>
  <c r="G301" i="7"/>
  <c r="G289" i="7"/>
  <c r="G277" i="7"/>
  <c r="G265" i="7"/>
  <c r="G241" i="7"/>
  <c r="G229" i="7"/>
  <c r="G217" i="7"/>
  <c r="G209" i="7"/>
  <c r="G201" i="7"/>
  <c r="G197" i="7"/>
  <c r="G193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159" i="7"/>
  <c r="G247" i="7"/>
  <c r="G256" i="7"/>
  <c r="G3" i="7"/>
  <c r="G4" i="7"/>
  <c r="G6" i="7"/>
  <c r="G7" i="7"/>
  <c r="G10" i="7"/>
  <c r="G14" i="7"/>
  <c r="G15" i="7"/>
  <c r="G18" i="7"/>
  <c r="G22" i="7"/>
  <c r="G23" i="7"/>
  <c r="G26" i="7"/>
  <c r="G27" i="7"/>
  <c r="G30" i="7"/>
  <c r="G31" i="7"/>
  <c r="G34" i="7"/>
  <c r="G38" i="7"/>
  <c r="G39" i="7"/>
  <c r="G42" i="7"/>
  <c r="G43" i="7"/>
  <c r="G46" i="7"/>
  <c r="G47" i="7"/>
  <c r="G50" i="7"/>
  <c r="G55" i="7"/>
  <c r="G58" i="7"/>
  <c r="G59" i="7"/>
  <c r="G63" i="7"/>
  <c r="G66" i="7"/>
  <c r="G71" i="7"/>
  <c r="G74" i="7"/>
  <c r="G75" i="7"/>
  <c r="G79" i="7"/>
  <c r="G82" i="7"/>
  <c r="G87" i="7"/>
  <c r="G90" i="7"/>
  <c r="G91" i="7"/>
  <c r="G95" i="7"/>
  <c r="G98" i="7"/>
  <c r="G103" i="7"/>
  <c r="G106" i="7"/>
  <c r="G107" i="7"/>
  <c r="G111" i="7"/>
  <c r="G114" i="7"/>
  <c r="G119" i="7"/>
  <c r="G122" i="7"/>
  <c r="G123" i="7"/>
  <c r="G127" i="7"/>
  <c r="G130" i="7"/>
  <c r="G135" i="7"/>
  <c r="G138" i="7"/>
  <c r="G139" i="7"/>
  <c r="G143" i="7"/>
  <c r="G146" i="7"/>
  <c r="G151" i="7"/>
  <c r="G154" i="7"/>
  <c r="G155" i="7"/>
  <c r="G162" i="7"/>
  <c r="G167" i="7"/>
  <c r="G170" i="7"/>
  <c r="G171" i="7"/>
  <c r="G175" i="7"/>
  <c r="G183" i="7"/>
  <c r="G186" i="7"/>
  <c r="G187" i="7"/>
  <c r="G191" i="7"/>
  <c r="G194" i="7"/>
  <c r="G199" i="7"/>
  <c r="G202" i="7"/>
  <c r="G203" i="7"/>
  <c r="G207" i="7"/>
  <c r="G210" i="7"/>
  <c r="G218" i="7"/>
  <c r="G226" i="7"/>
  <c r="G231" i="7"/>
  <c r="G235" i="7"/>
  <c r="G239" i="7"/>
  <c r="G250" i="7"/>
  <c r="G251" i="7"/>
  <c r="G252" i="7"/>
  <c r="G254" i="7"/>
  <c r="G255" i="7"/>
  <c r="G260" i="7"/>
  <c r="G262" i="7"/>
  <c r="G263" i="7"/>
  <c r="G266" i="7"/>
  <c r="G267" i="7"/>
  <c r="G268" i="7"/>
  <c r="G270" i="7"/>
  <c r="G271" i="7"/>
  <c r="G272" i="7"/>
  <c r="G274" i="7"/>
  <c r="G275" i="7"/>
  <c r="G278" i="7"/>
  <c r="G279" i="7"/>
  <c r="G282" i="7"/>
  <c r="G283" i="7"/>
  <c r="G284" i="7"/>
  <c r="G286" i="7"/>
  <c r="G287" i="7"/>
  <c r="G288" i="7"/>
  <c r="G290" i="7"/>
  <c r="G291" i="7"/>
  <c r="G294" i="7"/>
  <c r="G295" i="7"/>
  <c r="G298" i="7"/>
  <c r="G299" i="7"/>
  <c r="G300" i="7"/>
  <c r="G302" i="7"/>
  <c r="G303" i="7"/>
  <c r="G304" i="7"/>
  <c r="G306" i="7"/>
  <c r="G308" i="7"/>
  <c r="G310" i="7"/>
  <c r="G311" i="7"/>
  <c r="G312" i="7"/>
  <c r="G316" i="7"/>
  <c r="G318" i="7"/>
  <c r="G320" i="7"/>
  <c r="G322" i="7"/>
  <c r="G324" i="7"/>
  <c r="N6" i="6"/>
  <c r="AE6" i="6"/>
  <c r="M7" i="6"/>
  <c r="N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6" i="6"/>
  <c r="P6" i="6"/>
  <c r="T6" i="6"/>
  <c r="AJ6" i="6"/>
  <c r="M6" i="6"/>
  <c r="Q6" i="6"/>
  <c r="AG6" i="6"/>
  <c r="Z6" i="6"/>
  <c r="AH6" i="6"/>
  <c r="AA6" i="6"/>
  <c r="F6" i="6"/>
  <c r="G7" i="6"/>
  <c r="S7" i="6"/>
  <c r="W7" i="6"/>
  <c r="AI7" i="6"/>
  <c r="D7" i="6"/>
  <c r="P7" i="6"/>
  <c r="T7" i="6"/>
  <c r="AF7" i="6"/>
  <c r="AJ7" i="6"/>
  <c r="AG8" i="6"/>
  <c r="Y8" i="6"/>
  <c r="Q8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Q7" i="6"/>
  <c r="I7" i="6"/>
  <c r="B12" i="6"/>
  <c r="T12" i="6" s="1"/>
  <c r="S12" i="4"/>
  <c r="AF12" i="4"/>
  <c r="AB7" i="4"/>
  <c r="AA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K11" i="6" s="1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K6" i="4"/>
  <c r="O6" i="4"/>
  <c r="S6" i="4"/>
  <c r="AA6" i="4"/>
  <c r="AE6" i="4"/>
  <c r="AI6" i="4"/>
  <c r="P6" i="4"/>
  <c r="D6" i="4"/>
  <c r="L6" i="4"/>
  <c r="R6" i="4"/>
  <c r="X6" i="4"/>
  <c r="AC6" i="4"/>
  <c r="C6" i="4"/>
  <c r="E6" i="4"/>
  <c r="M6" i="4"/>
  <c r="Y6" i="4"/>
  <c r="AD6" i="4"/>
  <c r="AJ6" i="4"/>
  <c r="Z6" i="4"/>
  <c r="F6" i="4"/>
  <c r="AF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Q5" i="6"/>
  <c r="U5" i="6"/>
  <c r="AG5" i="6"/>
  <c r="F5" i="6"/>
  <c r="R5" i="6"/>
  <c r="V5" i="6"/>
  <c r="AH5" i="6"/>
  <c r="K5" i="6"/>
  <c r="AI5" i="6"/>
  <c r="D5" i="6"/>
  <c r="AB5" i="6"/>
  <c r="AJ5" i="6"/>
  <c r="H5" i="6"/>
  <c r="X5" i="6"/>
  <c r="AE5" i="6"/>
  <c r="P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10" i="6"/>
  <c r="P10" i="6"/>
  <c r="T10" i="6"/>
  <c r="AF10" i="6"/>
  <c r="AJ10" i="6"/>
  <c r="M10" i="6"/>
  <c r="Q10" i="6"/>
  <c r="AC10" i="6"/>
  <c r="AG10" i="6"/>
  <c r="V10" i="6"/>
  <c r="AD10" i="6"/>
  <c r="O10" i="6"/>
  <c r="W10" i="6"/>
  <c r="AH10" i="6"/>
  <c r="S10" i="6"/>
  <c r="Z10" i="6"/>
  <c r="AA10" i="6"/>
  <c r="O11" i="6"/>
  <c r="AA11" i="6"/>
  <c r="AE11" i="6"/>
  <c r="L11" i="6"/>
  <c r="X11" i="6"/>
  <c r="AB11" i="6"/>
  <c r="M11" i="6"/>
  <c r="F11" i="6"/>
  <c r="N11" i="6"/>
  <c r="Q11" i="6"/>
  <c r="R11" i="6"/>
  <c r="AH11" i="6"/>
  <c r="K12" i="6"/>
  <c r="AJ12" i="6"/>
  <c r="AG12" i="6"/>
  <c r="O12" i="6"/>
  <c r="R12" i="6"/>
  <c r="R7" i="4" l="1"/>
  <c r="AH7" i="4"/>
  <c r="Q7" i="4"/>
  <c r="H7" i="4"/>
  <c r="AC7" i="4"/>
  <c r="Y7" i="4"/>
  <c r="E7" i="4"/>
  <c r="AE7" i="4"/>
  <c r="F7" i="4"/>
  <c r="V7" i="4"/>
  <c r="C7" i="4"/>
  <c r="W7" i="4"/>
  <c r="M7" i="4"/>
  <c r="AI7" i="4"/>
  <c r="AJ7" i="4"/>
  <c r="P7" i="4"/>
  <c r="K7" i="4"/>
  <c r="AD7" i="4"/>
  <c r="AG7" i="4"/>
  <c r="O7" i="4"/>
  <c r="I7" i="4"/>
  <c r="J7" i="4"/>
  <c r="S7" i="4"/>
  <c r="AF7" i="4"/>
  <c r="G7" i="4"/>
  <c r="T7" i="4"/>
  <c r="AH12" i="6"/>
  <c r="C12" i="6"/>
  <c r="Y12" i="6"/>
  <c r="F12" i="6"/>
  <c r="AA12" i="4"/>
  <c r="AA12" i="6"/>
  <c r="H12" i="6"/>
  <c r="V12" i="6"/>
  <c r="U12" i="6"/>
  <c r="Z11" i="6"/>
  <c r="C11" i="6"/>
  <c r="E11" i="6"/>
  <c r="H11" i="6"/>
  <c r="H10" i="6"/>
  <c r="X10" i="6"/>
  <c r="E10" i="6"/>
  <c r="U10" i="6"/>
  <c r="F10" i="6"/>
  <c r="C10" i="6"/>
  <c r="AE10" i="6"/>
  <c r="AI10" i="6"/>
  <c r="K10" i="6"/>
  <c r="AB10" i="6"/>
  <c r="I10" i="6"/>
  <c r="Y10" i="6"/>
  <c r="G10" i="6"/>
  <c r="J10" i="6"/>
  <c r="L10" i="6"/>
  <c r="N10" i="6"/>
  <c r="R10" i="6"/>
  <c r="I5" i="6"/>
  <c r="Y5" i="6"/>
  <c r="J5" i="6"/>
  <c r="Z5" i="6"/>
  <c r="S5" i="6"/>
  <c r="L5" i="6"/>
  <c r="G5" i="6"/>
  <c r="C5" i="6"/>
  <c r="AF5" i="6"/>
  <c r="M5" i="6"/>
  <c r="N5" i="6"/>
  <c r="AA5" i="6"/>
  <c r="W5" i="6"/>
  <c r="AC5" i="6"/>
  <c r="AD5" i="6"/>
  <c r="T5" i="6"/>
  <c r="O5" i="6"/>
  <c r="D7" i="4"/>
  <c r="Z7" i="4"/>
  <c r="AE12" i="4"/>
  <c r="J12" i="6"/>
  <c r="L12" i="6"/>
  <c r="AB12" i="6"/>
  <c r="M12" i="6"/>
  <c r="AC12" i="6"/>
  <c r="AD12" i="6"/>
  <c r="AE12" i="6"/>
  <c r="S12" i="6"/>
  <c r="AI12" i="6"/>
  <c r="P12" i="6"/>
  <c r="AF12" i="6"/>
  <c r="G12" i="6"/>
  <c r="Q12" i="6"/>
  <c r="I12" i="4"/>
  <c r="Y12" i="4"/>
  <c r="L12" i="4"/>
  <c r="AH12" i="4"/>
  <c r="C12" i="4"/>
  <c r="J12" i="4"/>
  <c r="O12" i="4"/>
  <c r="K12" i="4"/>
  <c r="P12" i="4"/>
  <c r="M12" i="4"/>
  <c r="AC12" i="4"/>
  <c r="R12" i="4"/>
  <c r="N12" i="4"/>
  <c r="H12" i="4"/>
  <c r="T12" i="4"/>
  <c r="AJ12" i="4"/>
  <c r="V12" i="4"/>
  <c r="E12" i="4"/>
  <c r="G12" i="4"/>
  <c r="AD12" i="4"/>
  <c r="D12" i="4"/>
  <c r="Z12" i="4"/>
  <c r="Q12" i="4"/>
  <c r="X12" i="4"/>
  <c r="W12" i="4"/>
  <c r="F12" i="4"/>
  <c r="B13" i="4"/>
  <c r="Z12" i="6"/>
  <c r="X12" i="6"/>
  <c r="U7" i="4"/>
  <c r="L7" i="4"/>
  <c r="AB12" i="4"/>
  <c r="I12" i="6"/>
  <c r="W12" i="6"/>
  <c r="N12" i="6"/>
  <c r="E12" i="6"/>
  <c r="D12" i="6"/>
  <c r="S11" i="6"/>
  <c r="AI11" i="6"/>
  <c r="P11" i="6"/>
  <c r="AF11" i="6"/>
  <c r="U11" i="6"/>
  <c r="V11" i="6"/>
  <c r="AG11" i="6"/>
  <c r="J11" i="6"/>
  <c r="W11" i="6"/>
  <c r="D11" i="6"/>
  <c r="AJ11" i="6"/>
  <c r="AD11" i="6"/>
  <c r="Y11" i="6"/>
  <c r="G11" i="6"/>
  <c r="T11" i="6"/>
  <c r="AC11" i="6"/>
  <c r="I11" i="6"/>
  <c r="X7" i="4"/>
  <c r="N7" i="4"/>
  <c r="AI12" i="4"/>
  <c r="U12" i="4"/>
  <c r="O6" i="6"/>
  <c r="G6" i="6"/>
  <c r="H6" i="6"/>
  <c r="X6" i="6"/>
  <c r="E6" i="6"/>
  <c r="U6" i="6"/>
  <c r="J6" i="6"/>
  <c r="C6" i="6"/>
  <c r="AI6" i="6"/>
  <c r="AD6" i="6"/>
  <c r="L6" i="6"/>
  <c r="AB6" i="6"/>
  <c r="I6" i="6"/>
  <c r="Y6" i="6"/>
  <c r="R6" i="6"/>
  <c r="K6" i="6"/>
  <c r="V6" i="6"/>
  <c r="S6" i="6"/>
  <c r="AC6" i="6"/>
  <c r="AF6" i="6"/>
  <c r="W6" i="6"/>
  <c r="E7" i="6"/>
  <c r="U7" i="6"/>
  <c r="K7" i="6"/>
  <c r="AA7" i="6"/>
  <c r="H7" i="6"/>
  <c r="X7" i="6"/>
  <c r="C7" i="6"/>
  <c r="AH7" i="6"/>
  <c r="AG7" i="6"/>
  <c r="F7" i="6"/>
  <c r="V7" i="6"/>
  <c r="O7" i="6"/>
  <c r="AE7" i="6"/>
  <c r="L7" i="6"/>
  <c r="AB7" i="6"/>
  <c r="Z7" i="6"/>
  <c r="Y7" i="6"/>
  <c r="G6" i="4"/>
  <c r="W6" i="4"/>
  <c r="H6" i="4"/>
  <c r="J6" i="4"/>
  <c r="AH6" i="4"/>
  <c r="T6" i="4"/>
  <c r="N6" i="4"/>
  <c r="I6" i="4"/>
  <c r="AJ14" i="4"/>
  <c r="AF14" i="4"/>
  <c r="AB14" i="4"/>
  <c r="X14" i="4"/>
  <c r="T14" i="4"/>
  <c r="P14" i="4"/>
  <c r="L14" i="4"/>
  <c r="H14" i="4"/>
  <c r="I14" i="6"/>
  <c r="Y14" i="6"/>
  <c r="M14" i="6"/>
  <c r="B13" i="6" l="1"/>
  <c r="AI13" i="4"/>
  <c r="L13" i="4"/>
  <c r="G13" i="4"/>
  <c r="P13" i="4"/>
  <c r="AC13" i="4"/>
  <c r="N13" i="4"/>
  <c r="AG13" i="4"/>
  <c r="Y13" i="4"/>
  <c r="K13" i="4"/>
  <c r="O13" i="4"/>
  <c r="T13" i="4"/>
  <c r="W13" i="4"/>
  <c r="AF13" i="4"/>
  <c r="M13" i="4"/>
  <c r="C13" i="4"/>
  <c r="Q13" i="4"/>
  <c r="U13" i="4"/>
  <c r="S13" i="4"/>
  <c r="AB13" i="4"/>
  <c r="V13" i="4"/>
  <c r="Z13" i="4"/>
  <c r="AA13" i="4"/>
  <c r="F13" i="4"/>
  <c r="AJ13" i="4"/>
  <c r="J13" i="4"/>
  <c r="AE13" i="4"/>
  <c r="I13" i="4"/>
  <c r="X13" i="4"/>
  <c r="E13" i="4"/>
  <c r="R13" i="4"/>
  <c r="D13" i="4"/>
  <c r="AD13" i="4"/>
  <c r="AH13" i="4"/>
  <c r="H13" i="4"/>
  <c r="D13" i="6" l="1"/>
  <c r="AI13" i="6"/>
  <c r="S13" i="6"/>
  <c r="I13" i="6"/>
  <c r="E13" i="6"/>
  <c r="AJ13" i="6"/>
  <c r="M13" i="6"/>
  <c r="C13" i="6"/>
  <c r="N13" i="6"/>
  <c r="G13" i="6"/>
  <c r="K13" i="6"/>
  <c r="V13" i="6"/>
  <c r="AB13" i="6"/>
  <c r="AD13" i="6"/>
  <c r="T13" i="6"/>
  <c r="AF13" i="6"/>
  <c r="U13" i="6"/>
  <c r="J13" i="6"/>
  <c r="O13" i="6"/>
  <c r="Y13" i="6"/>
  <c r="Q13" i="6"/>
  <c r="R13" i="6"/>
  <c r="AA13" i="6"/>
  <c r="Z13" i="6"/>
  <c r="L13" i="6"/>
  <c r="X13" i="6"/>
  <c r="AE13" i="6"/>
  <c r="AC13" i="6"/>
  <c r="AH13" i="6"/>
  <c r="H13" i="6"/>
  <c r="W13" i="6"/>
  <c r="F13" i="6"/>
  <c r="P13" i="6"/>
  <c r="AG13" i="6"/>
</calcChain>
</file>

<file path=xl/sharedStrings.xml><?xml version="1.0" encoding="utf-8"?>
<sst xmlns="http://schemas.openxmlformats.org/spreadsheetml/2006/main" count="1484" uniqueCount="134">
  <si>
    <t>BAU Expected Capacity Factors</t>
  </si>
  <si>
    <t>Source:</t>
  </si>
  <si>
    <t>Existing Capacity Factors, Except for Coal (and capacity factor for newly built Nuclear)</t>
  </si>
  <si>
    <t>Energy Information Administration</t>
  </si>
  <si>
    <t>Electric Power Annual 2014</t>
  </si>
  <si>
    <t>http://www.eia.gov/electricity/annual/</t>
  </si>
  <si>
    <t>Tables 4.8.A and 4.8.B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</si>
  <si>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</si>
  <si>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</si>
  <si>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</si>
  <si>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</si>
  <si>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Newly Built Target Electricity Capacity Factors (wind, solar PV, solar thermal)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</si>
  <si>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</si>
  <si>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</si>
  <si>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</si>
  <si>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</si>
  <si>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</si>
  <si>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</si>
  <si>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</si>
  <si>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</si>
  <si>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</si>
  <si>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an average of Lazard's projected capacity factors for new units.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</si>
  <si>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</si>
  <si>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</si>
  <si>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</si>
  <si>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</si>
  <si>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</si>
  <si>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</si>
  <si>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Capacities from Start Year Capacities sheet (in MW)</t>
  </si>
  <si>
    <t>Electricity Generation from PCM (ask for source)</t>
  </si>
  <si>
    <t>preexisting</t>
  </si>
  <si>
    <t>preexisting nonretiring (not used in U.S. dataset)</t>
  </si>
  <si>
    <t>newly built</t>
  </si>
  <si>
    <t xml:space="preserve">Electricity generation </t>
  </si>
  <si>
    <t>hard coal</t>
  </si>
  <si>
    <t>GWh</t>
  </si>
  <si>
    <t>TJ</t>
  </si>
  <si>
    <t>%</t>
  </si>
  <si>
    <t>natural gas nonpeaker</t>
  </si>
  <si>
    <t xml:space="preserve">Coal </t>
  </si>
  <si>
    <t>nuclear</t>
  </si>
  <si>
    <t>Gas</t>
  </si>
  <si>
    <t>hydro</t>
  </si>
  <si>
    <t>Oil</t>
  </si>
  <si>
    <t>onshore wind</t>
  </si>
  <si>
    <t>RE</t>
  </si>
  <si>
    <t>solar PV</t>
  </si>
  <si>
    <t>Nuclear</t>
  </si>
  <si>
    <t>solar thermal</t>
  </si>
  <si>
    <t xml:space="preserve">Waste to energy </t>
  </si>
  <si>
    <t>biomass</t>
  </si>
  <si>
    <t>2. Imports of electricity from the mainland of China</t>
  </si>
  <si>
    <t>geothermal</t>
  </si>
  <si>
    <t>Total:</t>
  </si>
  <si>
    <t>petroleum (+diesel)</t>
  </si>
  <si>
    <t>natural gas peaker</t>
  </si>
  <si>
    <t>lignite</t>
  </si>
  <si>
    <t>offshore wind</t>
  </si>
  <si>
    <t>Capacity Factors 2016:</t>
  </si>
  <si>
    <t>Capacity Factors 2020:</t>
  </si>
  <si>
    <t>coal</t>
  </si>
  <si>
    <t>In 2020, the generation mix of HK is intended to be around 50% gas, 25% coal and 25% nuclear (imports)</t>
  </si>
  <si>
    <t>gas</t>
  </si>
  <si>
    <t>Capacities in 2020:</t>
  </si>
  <si>
    <t>fraction of generation:</t>
  </si>
  <si>
    <t>oil</t>
  </si>
  <si>
    <t>Generation break down based on 2016 generation:</t>
  </si>
  <si>
    <t>Capacity factors:</t>
  </si>
  <si>
    <t>Capacity Factors 2030:</t>
  </si>
  <si>
    <t>According to HK2030+ plan, it seems like the generation mix is intended to be around 12.5% coal, 27.5% others (nuclear + renewable) and 60% gas</t>
  </si>
  <si>
    <t>Table 6.7.A. Capacity Factors for Utility Scale Generators Primarily Using Fossil Fuels, January 2013-February 2017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</si>
  <si>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</si>
  <si>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</si>
  <si>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</si>
  <si>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</si>
  <si>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</si>
  <si>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</si>
  <si>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</si>
  <si>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</si>
  <si>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</si>
  <si>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</si>
  <si>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</si>
  <si>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</si>
  <si>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NA</t>
  </si>
  <si>
    <t>Year 2015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</si>
  <si>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</si>
  <si>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</si>
  <si>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</si>
  <si>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</si>
  <si>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</si>
  <si>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</si>
  <si>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</si>
  <si>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</si>
  <si>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</si>
  <si>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</si>
  <si>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</si>
  <si>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</si>
  <si>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</si>
  <si>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</si>
  <si>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</si>
  <si>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</si>
  <si>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</si>
  <si>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</si>
  <si>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</si>
  <si>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</si>
  <si>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</si>
  <si>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</si>
  <si>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</si>
  <si>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</si>
  <si>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EIA Form 860</t>
  </si>
  <si>
    <t>EIA Form 923</t>
  </si>
  <si>
    <t>Plant Code</t>
  </si>
  <si>
    <t>Energy Source 1</t>
  </si>
  <si>
    <t>Lignite?</t>
  </si>
  <si>
    <t>Sum of Nameplate Capacity (MW)</t>
  </si>
  <si>
    <t>Sum of Summer Capacity (MW)</t>
  </si>
  <si>
    <t>Plant Generation (MWh)</t>
  </si>
  <si>
    <t>Include?</t>
  </si>
  <si>
    <t>Plant Id</t>
  </si>
  <si>
    <t>Reported
Fuel Type Code</t>
  </si>
  <si>
    <t>AER
Fuel Type Code</t>
  </si>
  <si>
    <t>Net Generation
(Megawatthours)</t>
  </si>
  <si>
    <t>YEAR</t>
  </si>
  <si>
    <t>BIT</t>
  </si>
  <si>
    <t>COL</t>
  </si>
  <si>
    <t>SUB</t>
  </si>
  <si>
    <t>LIG</t>
  </si>
  <si>
    <t>ANT</t>
  </si>
  <si>
    <t>WC</t>
  </si>
  <si>
    <t>SC</t>
  </si>
  <si>
    <t>petroleum</t>
  </si>
  <si>
    <t>Capacity factors based on this:</t>
  </si>
  <si>
    <t>Note: we found that using the capacity factors above, the coal generation is still too high in the model. We further reduce the coal capacity factor by 15% and increase gas by 20% to make up for the discrepancy.</t>
  </si>
  <si>
    <t>Note: we found that using the capacity factors above, the coal generation is still too high in the model. We further reduce the coal capacity factor by 25% and increase gas by 20% to make up for the discrepancy.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</si>
</sst>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%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0.0%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/>
      </bottom>
      <diagonal/>
    </border>
    <border>
      <left style="thin">
        <color theme="1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Border="1"/>
    <xf numFmtId="0" fontId="11" fillId="12" borderId="9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left" indent="2"/>
    </xf>
    <xf numFmtId="166" fontId="11" fillId="12" borderId="11" xfId="0" applyNumberFormat="1" applyFont="1" applyFill="1" applyBorder="1"/>
    <xf numFmtId="167" fontId="11" fillId="12" borderId="11" xfId="2" applyNumberFormat="1" applyFont="1" applyFill="1" applyBorder="1" applyAlignment="1">
      <alignment wrapText="1"/>
    </xf>
    <xf numFmtId="168" fontId="11" fillId="12" borderId="11" xfId="4" applyNumberFormat="1" applyFont="1" applyFill="1" applyBorder="1" applyAlignment="1">
      <alignment wrapText="1"/>
    </xf>
    <xf numFmtId="0" fontId="12" fillId="0" borderId="0" xfId="0" applyFont="1" applyFill="1"/>
    <xf numFmtId="0" fontId="0" fillId="0" borderId="0" xfId="0" applyNumberFormat="1" applyFill="1" applyBorder="1"/>
    <xf numFmtId="169" fontId="0" fillId="0" borderId="0" xfId="0" applyNumberFormat="1" applyFill="1"/>
    <xf numFmtId="0" fontId="11" fillId="12" borderId="11" xfId="0" applyFont="1" applyFill="1" applyBorder="1"/>
    <xf numFmtId="0" fontId="12" fillId="0" borderId="0" xfId="0" applyNumberFormat="1" applyFont="1" applyFill="1"/>
    <xf numFmtId="0" fontId="10" fillId="12" borderId="10" xfId="0" applyFont="1" applyFill="1" applyBorder="1" applyAlignment="1">
      <alignment wrapText="1"/>
    </xf>
    <xf numFmtId="167" fontId="10" fillId="13" borderId="11" xfId="0" applyNumberFormat="1" applyFont="1" applyFill="1" applyBorder="1"/>
    <xf numFmtId="167" fontId="10" fillId="12" borderId="11" xfId="2" applyNumberFormat="1" applyFont="1" applyFill="1" applyBorder="1" applyAlignment="1">
      <alignment wrapText="1"/>
    </xf>
    <xf numFmtId="0" fontId="11" fillId="12" borderId="12" xfId="0" applyFont="1" applyFill="1" applyBorder="1" applyAlignment="1">
      <alignment horizontal="left" indent="2"/>
    </xf>
    <xf numFmtId="166" fontId="0" fillId="0" borderId="0" xfId="0" applyNumberFormat="1"/>
    <xf numFmtId="0" fontId="10" fillId="12" borderId="6" xfId="0" applyFont="1" applyFill="1" applyBorder="1" applyAlignment="1">
      <alignment horizontal="center" wrapText="1"/>
    </xf>
    <xf numFmtId="0" fontId="10" fillId="12" borderId="7" xfId="0" applyFont="1" applyFill="1" applyBorder="1" applyAlignment="1">
      <alignment horizontal="center" wrapText="1"/>
    </xf>
    <xf numFmtId="0" fontId="10" fillId="12" borderId="8" xfId="0" applyFont="1" applyFill="1" applyBorder="1" applyAlignment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  <xf numFmtId="165" fontId="0" fillId="14" borderId="0" xfId="0" applyNumberFormat="1" applyFill="1"/>
  </cellXfs>
  <cellStyles count="5">
    <cellStyle name="Comma" xfId="2" builtinId="3"/>
    <cellStyle name="Hyperlink" xfId="1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179809</xdr:colOff>
      <xdr:row>36</xdr:row>
      <xdr:rowOff>27714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22146-3722-4A82-917E-5662F1FE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6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15</xdr:col>
      <xdr:colOff>284571</xdr:colOff>
      <xdr:row>67</xdr:row>
      <xdr:rowOff>151690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913EB-CB2A-4022-BC42-7B84DF9E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9428571" cy="5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7" workbookViewId="0">
      <selection activeCell="B17" sqref="B1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2016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3</v>
      </c>
    </row>
    <row r="12" spans="1:2" x14ac:dyDescent="0.25">
      <c r="B12" s="3">
        <v>2016</v>
      </c>
    </row>
    <row r="13" spans="1:2" x14ac:dyDescent="0.25">
      <c r="B13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2015</v>
      </c>
    </row>
    <row r="20" spans="1:2" x14ac:dyDescent="0.25">
      <c r="B20" t="s">
        <v>13</v>
      </c>
    </row>
    <row r="21" spans="1:2" x14ac:dyDescent="0.25">
      <c r="B21" s="12" t="s">
        <v>14</v>
      </c>
    </row>
    <row r="22" spans="1:2" x14ac:dyDescent="0.25">
      <c r="B22" t="s">
        <v>15</v>
      </c>
    </row>
    <row r="24" spans="1:2" x14ac:dyDescent="0.25">
      <c r="A24" s="1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  <row r="28" spans="1:2" x14ac:dyDescent="0.25">
      <c r="A28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5FDA-D1FC-4DA3-ABC9-7516B70B96A8}">
  <dimension ref="A1"/>
  <sheetViews>
    <sheetView topLeftCell="A3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B73-B9D5-43D4-BBB8-72EF5C5032EC}">
  <dimension ref="A1:J52"/>
  <sheetViews>
    <sheetView workbookViewId="0">
      <selection activeCell="J6" sqref="J6"/>
    </sheetView>
  </sheetViews>
  <sheetFormatPr defaultRowHeight="15" x14ac:dyDescent="0.25"/>
  <cols>
    <col min="1" max="1" width="19.5703125" customWidth="1"/>
    <col min="2" max="2" width="11.85546875" customWidth="1"/>
    <col min="3" max="3" width="16.42578125" customWidth="1"/>
    <col min="5" max="5" width="11.5703125" customWidth="1"/>
    <col min="6" max="6" width="10" customWidth="1"/>
    <col min="7" max="7" width="18" customWidth="1"/>
  </cols>
  <sheetData>
    <row r="1" spans="1:10" x14ac:dyDescent="0.25">
      <c r="A1" t="s">
        <v>28</v>
      </c>
      <c r="G1" t="s">
        <v>29</v>
      </c>
    </row>
    <row r="3" spans="1:10" ht="60" x14ac:dyDescent="0.25">
      <c r="B3" t="s">
        <v>30</v>
      </c>
      <c r="C3" s="10" t="s">
        <v>31</v>
      </c>
      <c r="D3" s="23" t="s">
        <v>32</v>
      </c>
      <c r="H3" s="42" t="s">
        <v>33</v>
      </c>
      <c r="I3" s="43"/>
      <c r="J3" s="44"/>
    </row>
    <row r="4" spans="1:10" x14ac:dyDescent="0.25">
      <c r="A4" s="24" t="s">
        <v>34</v>
      </c>
      <c r="B4" s="25">
        <v>6108</v>
      </c>
      <c r="C4" s="14">
        <v>0</v>
      </c>
      <c r="D4" s="26">
        <v>0</v>
      </c>
      <c r="H4" s="27" t="s">
        <v>35</v>
      </c>
      <c r="I4" s="27" t="s">
        <v>36</v>
      </c>
      <c r="J4" s="27" t="s">
        <v>37</v>
      </c>
    </row>
    <row r="5" spans="1:10" x14ac:dyDescent="0.25">
      <c r="A5" s="24" t="s">
        <v>38</v>
      </c>
      <c r="B5" s="25">
        <v>3735</v>
      </c>
      <c r="C5" s="14">
        <v>0</v>
      </c>
      <c r="D5" s="26">
        <v>0</v>
      </c>
      <c r="G5" s="28" t="s">
        <v>39</v>
      </c>
      <c r="H5" s="29">
        <v>21855.314384577359</v>
      </c>
      <c r="I5" s="30">
        <v>78679.131784478494</v>
      </c>
      <c r="J5" s="31">
        <v>0.62168438016149508</v>
      </c>
    </row>
    <row r="6" spans="1:10" x14ac:dyDescent="0.25">
      <c r="A6" s="32" t="s">
        <v>40</v>
      </c>
      <c r="B6" s="25">
        <v>0</v>
      </c>
      <c r="C6" s="14">
        <v>0</v>
      </c>
      <c r="D6" s="26">
        <v>0</v>
      </c>
      <c r="G6" s="28" t="s">
        <v>41</v>
      </c>
      <c r="H6" s="29">
        <v>13298.685615422641</v>
      </c>
      <c r="I6" s="30">
        <v>47875.268215521508</v>
      </c>
      <c r="J6" s="31">
        <v>0.37828717438266651</v>
      </c>
    </row>
    <row r="7" spans="1:10" x14ac:dyDescent="0.25">
      <c r="A7" s="24" t="s">
        <v>42</v>
      </c>
      <c r="B7" s="25">
        <v>0.5</v>
      </c>
      <c r="C7" s="25">
        <v>0</v>
      </c>
      <c r="D7" s="33">
        <v>0</v>
      </c>
      <c r="G7" s="28" t="s">
        <v>43</v>
      </c>
      <c r="H7" s="29">
        <v>1</v>
      </c>
      <c r="I7" s="30">
        <v>3.6</v>
      </c>
      <c r="J7" s="31">
        <v>2.8445455838429811E-5</v>
      </c>
    </row>
    <row r="8" spans="1:10" x14ac:dyDescent="0.25">
      <c r="A8" s="34" t="s">
        <v>44</v>
      </c>
      <c r="B8" s="25">
        <v>0.8</v>
      </c>
      <c r="C8" s="14">
        <v>0</v>
      </c>
      <c r="D8" s="26">
        <v>0</v>
      </c>
      <c r="G8" s="28" t="s">
        <v>45</v>
      </c>
      <c r="H8" s="35"/>
      <c r="I8" s="30"/>
      <c r="J8" s="31">
        <v>0</v>
      </c>
    </row>
    <row r="9" spans="1:10" x14ac:dyDescent="0.25">
      <c r="A9" s="32" t="s">
        <v>46</v>
      </c>
      <c r="B9" s="36">
        <v>4.8</v>
      </c>
      <c r="C9" s="14">
        <v>0</v>
      </c>
      <c r="D9" s="26">
        <v>0</v>
      </c>
      <c r="G9" s="28" t="s">
        <v>47</v>
      </c>
      <c r="H9" s="35">
        <v>0</v>
      </c>
      <c r="I9" s="30">
        <v>0</v>
      </c>
      <c r="J9" s="31">
        <v>0</v>
      </c>
    </row>
    <row r="10" spans="1:10" x14ac:dyDescent="0.25">
      <c r="A10" s="24" t="s">
        <v>48</v>
      </c>
      <c r="B10" s="25">
        <v>0</v>
      </c>
      <c r="C10" s="14">
        <v>0</v>
      </c>
      <c r="D10" s="26">
        <v>0</v>
      </c>
      <c r="G10" s="28" t="s">
        <v>49</v>
      </c>
      <c r="H10" s="35">
        <v>0</v>
      </c>
      <c r="I10" s="30">
        <v>0</v>
      </c>
      <c r="J10" s="31">
        <v>0</v>
      </c>
    </row>
    <row r="11" spans="1:10" ht="60" x14ac:dyDescent="0.25">
      <c r="A11" s="24" t="s">
        <v>50</v>
      </c>
      <c r="B11" s="25">
        <v>0</v>
      </c>
      <c r="C11" s="14">
        <v>0</v>
      </c>
      <c r="D11" s="26">
        <v>0</v>
      </c>
      <c r="G11" s="37" t="s">
        <v>51</v>
      </c>
      <c r="H11" s="38">
        <v>11621</v>
      </c>
      <c r="I11" s="39">
        <v>41835.599999999999</v>
      </c>
    </row>
    <row r="12" spans="1:10" x14ac:dyDescent="0.25">
      <c r="A12" s="24" t="s">
        <v>52</v>
      </c>
      <c r="B12" s="25">
        <v>0</v>
      </c>
      <c r="C12" s="14">
        <v>0</v>
      </c>
      <c r="D12" s="26">
        <v>0</v>
      </c>
      <c r="G12" s="40" t="s">
        <v>53</v>
      </c>
      <c r="H12" s="41">
        <f>SUM(H5:H11)</f>
        <v>46776</v>
      </c>
    </row>
    <row r="13" spans="1:10" x14ac:dyDescent="0.25">
      <c r="A13" s="24" t="s">
        <v>54</v>
      </c>
      <c r="B13" s="25">
        <v>300</v>
      </c>
      <c r="C13" s="14">
        <v>0</v>
      </c>
      <c r="D13" s="26">
        <v>0</v>
      </c>
    </row>
    <row r="14" spans="1:10" x14ac:dyDescent="0.25">
      <c r="A14" s="24" t="s">
        <v>55</v>
      </c>
      <c r="B14" s="25">
        <v>0</v>
      </c>
      <c r="C14" s="14">
        <v>0</v>
      </c>
      <c r="D14" s="26">
        <v>0</v>
      </c>
    </row>
    <row r="15" spans="1:10" x14ac:dyDescent="0.25">
      <c r="A15" s="24" t="s">
        <v>56</v>
      </c>
      <c r="B15" s="25">
        <v>0</v>
      </c>
      <c r="C15" s="14">
        <v>0</v>
      </c>
      <c r="D15" s="26">
        <v>0</v>
      </c>
    </row>
    <row r="16" spans="1:10" x14ac:dyDescent="0.25">
      <c r="A16" s="24" t="s">
        <v>57</v>
      </c>
      <c r="B16" s="25">
        <v>0</v>
      </c>
      <c r="C16" s="14">
        <v>0</v>
      </c>
      <c r="D16" s="26">
        <v>0</v>
      </c>
    </row>
    <row r="18" spans="1:10" x14ac:dyDescent="0.25">
      <c r="A18" t="s">
        <v>58</v>
      </c>
      <c r="E18" t="s">
        <v>59</v>
      </c>
    </row>
    <row r="19" spans="1:10" x14ac:dyDescent="0.25">
      <c r="A19" t="s">
        <v>60</v>
      </c>
      <c r="B19">
        <f>H5/(24*365*B4/1000)</f>
        <v>0.40846412939571275</v>
      </c>
      <c r="E19" t="s">
        <v>61</v>
      </c>
    </row>
    <row r="20" spans="1:10" x14ac:dyDescent="0.25">
      <c r="A20" t="s">
        <v>62</v>
      </c>
      <c r="B20">
        <f>H6/(24*365*B5/1000)</f>
        <v>0.40645643809400894</v>
      </c>
      <c r="E20" t="s">
        <v>63</v>
      </c>
      <c r="I20" t="s">
        <v>64</v>
      </c>
    </row>
    <row r="21" spans="1:10" x14ac:dyDescent="0.25">
      <c r="A21" t="s">
        <v>65</v>
      </c>
      <c r="B21">
        <f>H7/(24*365*B13/1000)</f>
        <v>3.8051750380517502E-4</v>
      </c>
      <c r="E21" s="24" t="s">
        <v>34</v>
      </c>
      <c r="F21" s="25">
        <v>6108</v>
      </c>
      <c r="I21" t="s">
        <v>60</v>
      </c>
      <c r="J21">
        <v>0.25</v>
      </c>
    </row>
    <row r="22" spans="1:10" x14ac:dyDescent="0.25">
      <c r="E22" s="24" t="s">
        <v>38</v>
      </c>
      <c r="F22" s="25">
        <f>B5+900</f>
        <v>4635</v>
      </c>
      <c r="I22" t="s">
        <v>62</v>
      </c>
      <c r="J22">
        <v>0.5</v>
      </c>
    </row>
    <row r="24" spans="1:10" x14ac:dyDescent="0.25">
      <c r="E24" t="s">
        <v>66</v>
      </c>
    </row>
    <row r="25" spans="1:10" x14ac:dyDescent="0.25">
      <c r="E25" t="s">
        <v>60</v>
      </c>
      <c r="F25" s="41">
        <f>J21*$H$12</f>
        <v>11694</v>
      </c>
    </row>
    <row r="26" spans="1:10" x14ac:dyDescent="0.25">
      <c r="E26" t="s">
        <v>62</v>
      </c>
      <c r="F26" s="41">
        <f>J22*$H$12</f>
        <v>23388</v>
      </c>
    </row>
    <row r="28" spans="1:10" x14ac:dyDescent="0.25">
      <c r="E28" t="s">
        <v>131</v>
      </c>
    </row>
    <row r="29" spans="1:10" x14ac:dyDescent="0.25">
      <c r="E29" t="s">
        <v>60</v>
      </c>
      <c r="F29">
        <f>F25/(24*365*F21/1000)</f>
        <v>0.21855460164527096</v>
      </c>
    </row>
    <row r="30" spans="1:10" x14ac:dyDescent="0.25">
      <c r="E30" t="s">
        <v>62</v>
      </c>
      <c r="F30">
        <f>F26/(24*365*F22/1000)</f>
        <v>0.57602222517769797</v>
      </c>
    </row>
    <row r="32" spans="1:10" x14ac:dyDescent="0.25">
      <c r="E32" t="s">
        <v>132</v>
      </c>
    </row>
    <row r="33" spans="5:10" x14ac:dyDescent="0.25">
      <c r="E33" t="s">
        <v>60</v>
      </c>
      <c r="F33">
        <f>F29*0.85</f>
        <v>0.1857714113984803</v>
      </c>
    </row>
    <row r="34" spans="5:10" x14ac:dyDescent="0.25">
      <c r="E34" t="s">
        <v>62</v>
      </c>
      <c r="F34">
        <f>F30*1.2</f>
        <v>0.69122667021323758</v>
      </c>
    </row>
    <row r="36" spans="5:10" x14ac:dyDescent="0.25">
      <c r="E36" t="s">
        <v>68</v>
      </c>
    </row>
    <row r="37" spans="5:10" x14ac:dyDescent="0.25">
      <c r="E37" t="s">
        <v>69</v>
      </c>
    </row>
    <row r="38" spans="5:10" x14ac:dyDescent="0.25">
      <c r="E38" t="s">
        <v>63</v>
      </c>
      <c r="I38" t="s">
        <v>64</v>
      </c>
    </row>
    <row r="39" spans="5:10" x14ac:dyDescent="0.25">
      <c r="E39" s="24" t="s">
        <v>34</v>
      </c>
      <c r="F39" s="25">
        <f>F21-1400</f>
        <v>4708</v>
      </c>
      <c r="I39" t="s">
        <v>60</v>
      </c>
      <c r="J39">
        <v>0.125</v>
      </c>
    </row>
    <row r="40" spans="5:10" x14ac:dyDescent="0.25">
      <c r="E40" s="24" t="s">
        <v>38</v>
      </c>
      <c r="F40" s="25">
        <f>F22+900+350</f>
        <v>5885</v>
      </c>
      <c r="I40" t="s">
        <v>62</v>
      </c>
      <c r="J40">
        <v>0.6</v>
      </c>
    </row>
    <row r="42" spans="5:10" x14ac:dyDescent="0.25">
      <c r="E42" t="s">
        <v>66</v>
      </c>
    </row>
    <row r="43" spans="5:10" x14ac:dyDescent="0.25">
      <c r="E43" t="s">
        <v>60</v>
      </c>
      <c r="F43" s="41">
        <f>J39*$H$12</f>
        <v>5847</v>
      </c>
    </row>
    <row r="44" spans="5:10" x14ac:dyDescent="0.25">
      <c r="E44" t="s">
        <v>62</v>
      </c>
      <c r="F44" s="41">
        <f>J40*$H$12</f>
        <v>28065.599999999999</v>
      </c>
    </row>
    <row r="46" spans="5:10" x14ac:dyDescent="0.25">
      <c r="E46" t="s">
        <v>67</v>
      </c>
    </row>
    <row r="47" spans="5:10" x14ac:dyDescent="0.25">
      <c r="E47" t="s">
        <v>60</v>
      </c>
      <c r="F47">
        <f>F43/(24*365*F39/1000)</f>
        <v>0.14177267489903517</v>
      </c>
    </row>
    <row r="48" spans="5:10" x14ac:dyDescent="0.25">
      <c r="E48" t="s">
        <v>62</v>
      </c>
      <c r="F48">
        <f>F44/(24*365*F40/1000)</f>
        <v>0.54440707161229496</v>
      </c>
    </row>
    <row r="50" spans="5:6" x14ac:dyDescent="0.25">
      <c r="E50" t="s">
        <v>133</v>
      </c>
    </row>
    <row r="51" spans="5:6" x14ac:dyDescent="0.25">
      <c r="E51" t="s">
        <v>60</v>
      </c>
      <c r="F51">
        <f>F47*0.75</f>
        <v>0.10632950617427638</v>
      </c>
    </row>
    <row r="52" spans="5:6" x14ac:dyDescent="0.25">
      <c r="E52" t="s">
        <v>62</v>
      </c>
      <c r="F52">
        <f>F48*1.2</f>
        <v>0.65328848593475397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7" t="s">
        <v>70</v>
      </c>
      <c r="B1" s="47"/>
      <c r="C1" s="47"/>
      <c r="D1" s="47"/>
      <c r="E1" s="47"/>
      <c r="F1" s="47"/>
      <c r="G1" s="47"/>
      <c r="H1" s="47"/>
      <c r="I1" s="47"/>
    </row>
    <row r="2" spans="1:9" x14ac:dyDescent="0.25">
      <c r="A2" s="6" t="s">
        <v>71</v>
      </c>
      <c r="B2" s="6" t="s">
        <v>72</v>
      </c>
      <c r="C2" s="48" t="s">
        <v>73</v>
      </c>
      <c r="D2" s="49"/>
      <c r="E2" s="49"/>
      <c r="F2" s="50"/>
      <c r="G2" s="48" t="s">
        <v>74</v>
      </c>
      <c r="H2" s="49"/>
      <c r="I2" s="50"/>
    </row>
    <row r="3" spans="1:9" ht="64.5" x14ac:dyDescent="0.25">
      <c r="A3" s="6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79</v>
      </c>
      <c r="H3" s="7" t="s">
        <v>81</v>
      </c>
      <c r="I3" s="7" t="s">
        <v>80</v>
      </c>
    </row>
    <row r="4" spans="1:9" x14ac:dyDescent="0.25">
      <c r="A4" s="45" t="s">
        <v>82</v>
      </c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83</v>
      </c>
      <c r="G8" s="9">
        <v>0.108</v>
      </c>
      <c r="H8" s="9">
        <v>1.2999999999999999E-2</v>
      </c>
      <c r="I8" s="9" t="s">
        <v>83</v>
      </c>
    </row>
    <row r="9" spans="1:9" x14ac:dyDescent="0.25">
      <c r="A9" s="45" t="s">
        <v>84</v>
      </c>
      <c r="B9" s="45"/>
      <c r="C9" s="45"/>
      <c r="D9" s="45"/>
      <c r="E9" s="45"/>
      <c r="F9" s="45"/>
      <c r="G9" s="45"/>
      <c r="H9" s="45"/>
      <c r="I9" s="45"/>
    </row>
    <row r="10" spans="1:9" x14ac:dyDescent="0.25">
      <c r="A10" s="8" t="s">
        <v>85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86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87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88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89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90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91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92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93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94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95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96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45" t="s">
        <v>97</v>
      </c>
      <c r="B22" s="45"/>
      <c r="C22" s="45"/>
      <c r="D22" s="45"/>
      <c r="E22" s="45"/>
      <c r="F22" s="45"/>
      <c r="G22" s="45"/>
      <c r="H22" s="45"/>
      <c r="I22" s="45"/>
    </row>
    <row r="23" spans="1:9" x14ac:dyDescent="0.25">
      <c r="A23" s="8" t="s">
        <v>85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83</v>
      </c>
      <c r="G23" s="9">
        <v>9.4E-2</v>
      </c>
      <c r="H23" s="9">
        <v>5.0000000000000001E-3</v>
      </c>
      <c r="I23" s="9" t="s">
        <v>83</v>
      </c>
    </row>
    <row r="24" spans="1:9" x14ac:dyDescent="0.25">
      <c r="A24" s="8" t="s">
        <v>86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83</v>
      </c>
      <c r="G24" s="9">
        <v>9.9000000000000005E-2</v>
      </c>
      <c r="H24" s="9">
        <v>5.0000000000000001E-3</v>
      </c>
      <c r="I24" s="9" t="s">
        <v>83</v>
      </c>
    </row>
    <row r="25" spans="1:9" x14ac:dyDescent="0.25">
      <c r="A25" s="8" t="s">
        <v>87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83</v>
      </c>
      <c r="G25" s="9">
        <v>8.3000000000000004E-2</v>
      </c>
      <c r="H25" s="9">
        <v>1.2999999999999999E-2</v>
      </c>
      <c r="I25" s="9" t="s">
        <v>83</v>
      </c>
    </row>
    <row r="26" spans="1:9" x14ac:dyDescent="0.25">
      <c r="A26" s="8" t="s">
        <v>88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83</v>
      </c>
      <c r="G26" s="9">
        <v>9.0999999999999998E-2</v>
      </c>
      <c r="H26" s="9">
        <v>0.01</v>
      </c>
      <c r="I26" s="9" t="s">
        <v>83</v>
      </c>
    </row>
    <row r="27" spans="1:9" x14ac:dyDescent="0.25">
      <c r="A27" s="8" t="s">
        <v>89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83</v>
      </c>
      <c r="G27" s="9">
        <v>0.106</v>
      </c>
      <c r="H27" s="9">
        <v>1.2999999999999999E-2</v>
      </c>
      <c r="I27" s="9" t="s">
        <v>83</v>
      </c>
    </row>
    <row r="28" spans="1:9" x14ac:dyDescent="0.25">
      <c r="A28" s="8" t="s">
        <v>90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83</v>
      </c>
      <c r="G28" s="9">
        <v>0.125</v>
      </c>
      <c r="H28" s="9">
        <v>1.4999999999999999E-2</v>
      </c>
      <c r="I28" s="9" t="s">
        <v>83</v>
      </c>
    </row>
    <row r="29" spans="1:9" x14ac:dyDescent="0.25">
      <c r="A29" s="8" t="s">
        <v>91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83</v>
      </c>
      <c r="G29" s="9">
        <v>0.161</v>
      </c>
      <c r="H29" s="9">
        <v>2.5000000000000001E-2</v>
      </c>
      <c r="I29" s="9" t="s">
        <v>83</v>
      </c>
    </row>
    <row r="30" spans="1:9" x14ac:dyDescent="0.25">
      <c r="A30" s="8" t="s">
        <v>92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83</v>
      </c>
      <c r="G30" s="9">
        <v>0.14299999999999999</v>
      </c>
      <c r="H30" s="9">
        <v>3.1E-2</v>
      </c>
      <c r="I30" s="9" t="s">
        <v>83</v>
      </c>
    </row>
    <row r="31" spans="1:9" x14ac:dyDescent="0.25">
      <c r="A31" s="8" t="s">
        <v>93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83</v>
      </c>
      <c r="G31" s="9">
        <v>0.122</v>
      </c>
      <c r="H31" s="9">
        <v>1.4E-2</v>
      </c>
      <c r="I31" s="9" t="s">
        <v>83</v>
      </c>
    </row>
    <row r="32" spans="1:9" x14ac:dyDescent="0.25">
      <c r="A32" s="8" t="s">
        <v>94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83</v>
      </c>
      <c r="G32" s="9">
        <v>8.2000000000000003E-2</v>
      </c>
      <c r="H32" s="9">
        <v>1.0999999999999999E-2</v>
      </c>
      <c r="I32" s="9" t="s">
        <v>83</v>
      </c>
    </row>
    <row r="33" spans="1:9" ht="15" customHeight="1" x14ac:dyDescent="0.25">
      <c r="A33" s="8" t="s">
        <v>95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83</v>
      </c>
      <c r="G33" s="9">
        <v>9.2999999999999999E-2</v>
      </c>
      <c r="H33" s="9">
        <v>7.0000000000000001E-3</v>
      </c>
      <c r="I33" s="9" t="s">
        <v>83</v>
      </c>
    </row>
    <row r="34" spans="1:9" x14ac:dyDescent="0.25">
      <c r="A34" s="8" t="s">
        <v>96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83</v>
      </c>
      <c r="G34" s="9">
        <v>9.4E-2</v>
      </c>
      <c r="H34" s="9">
        <v>6.0000000000000001E-3</v>
      </c>
      <c r="I34" s="9" t="s">
        <v>83</v>
      </c>
    </row>
    <row r="35" spans="1:9" x14ac:dyDescent="0.25">
      <c r="A35" s="45" t="s">
        <v>98</v>
      </c>
      <c r="B35" s="45"/>
      <c r="C35" s="45"/>
      <c r="D35" s="45"/>
      <c r="E35" s="45"/>
      <c r="F35" s="45"/>
      <c r="G35" s="45"/>
      <c r="H35" s="45"/>
      <c r="I35" s="45"/>
    </row>
    <row r="36" spans="1:9" x14ac:dyDescent="0.25">
      <c r="A36" s="8" t="s">
        <v>85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83</v>
      </c>
      <c r="G36" s="9">
        <v>0.1</v>
      </c>
      <c r="H36" s="9">
        <v>1.4E-2</v>
      </c>
      <c r="I36" s="9" t="s">
        <v>83</v>
      </c>
    </row>
    <row r="37" spans="1:9" x14ac:dyDescent="0.25">
      <c r="A37" s="8" t="s">
        <v>86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83</v>
      </c>
      <c r="G37" s="9">
        <v>8.8999999999999996E-2</v>
      </c>
      <c r="H37" s="9">
        <v>1.7999999999999999E-2</v>
      </c>
      <c r="I37" s="9" t="s">
        <v>83</v>
      </c>
    </row>
    <row r="38" spans="1:9" x14ac:dyDescent="0.25">
      <c r="A38" s="46" t="s">
        <v>99</v>
      </c>
      <c r="B38" s="46"/>
      <c r="C38" s="46"/>
      <c r="D38" s="46"/>
      <c r="E38" s="46"/>
      <c r="F38" s="46"/>
      <c r="G38" s="46"/>
      <c r="H38" s="46"/>
      <c r="I38" s="46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7" t="s">
        <v>100</v>
      </c>
      <c r="B1" s="47"/>
      <c r="C1" s="47"/>
      <c r="D1" s="47"/>
      <c r="E1" s="47"/>
      <c r="F1" s="47"/>
      <c r="G1" s="47"/>
      <c r="H1" s="47"/>
      <c r="I1" s="47"/>
    </row>
    <row r="2" spans="1:9" ht="39" x14ac:dyDescent="0.25">
      <c r="A2" s="6" t="s">
        <v>75</v>
      </c>
      <c r="B2" s="7" t="s">
        <v>47</v>
      </c>
      <c r="C2" s="7" t="s">
        <v>101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106</v>
      </c>
      <c r="I2" s="7" t="s">
        <v>107</v>
      </c>
    </row>
    <row r="3" spans="1:9" x14ac:dyDescent="0.25">
      <c r="A3" s="45" t="s">
        <v>82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83</v>
      </c>
      <c r="F4" s="9" t="s">
        <v>83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45" t="s">
        <v>84</v>
      </c>
      <c r="B8" s="45"/>
      <c r="C8" s="45"/>
      <c r="D8" s="45"/>
      <c r="E8" s="45"/>
      <c r="F8" s="45"/>
      <c r="G8" s="45"/>
      <c r="H8" s="45"/>
      <c r="I8" s="45"/>
    </row>
    <row r="9" spans="1:9" x14ac:dyDescent="0.25">
      <c r="A9" s="8" t="s">
        <v>85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86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87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88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89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90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91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92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93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94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95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96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45" t="s">
        <v>97</v>
      </c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8" t="s">
        <v>85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86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87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88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89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90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91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92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93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94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95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96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45" t="s">
        <v>98</v>
      </c>
      <c r="B34" s="45"/>
      <c r="C34" s="45"/>
      <c r="D34" s="45"/>
      <c r="E34" s="45"/>
      <c r="F34" s="45"/>
      <c r="G34" s="45"/>
      <c r="H34" s="45"/>
      <c r="I34" s="45"/>
    </row>
    <row r="35" spans="1:9" x14ac:dyDescent="0.25">
      <c r="A35" s="8" t="s">
        <v>85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86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46" t="s">
        <v>108</v>
      </c>
      <c r="B37" s="46"/>
      <c r="C37" s="46"/>
      <c r="D37" s="46"/>
      <c r="E37" s="46"/>
      <c r="F37" s="46"/>
      <c r="G37" s="46"/>
      <c r="H37" s="46"/>
      <c r="I37" s="46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51" t="s">
        <v>109</v>
      </c>
      <c r="B1" s="51"/>
      <c r="C1" s="51"/>
      <c r="D1" s="51"/>
      <c r="E1" s="51"/>
      <c r="F1" s="22"/>
      <c r="G1" s="22"/>
      <c r="H1" s="51" t="s">
        <v>110</v>
      </c>
      <c r="I1" s="51"/>
      <c r="J1" s="51"/>
      <c r="K1" s="51"/>
      <c r="L1" s="51"/>
    </row>
    <row r="2" spans="1:12" ht="27" customHeight="1" x14ac:dyDescent="0.25">
      <c r="A2" s="17" t="s">
        <v>111</v>
      </c>
      <c r="B2" s="17" t="s">
        <v>112</v>
      </c>
      <c r="C2" s="18" t="s">
        <v>113</v>
      </c>
      <c r="D2" s="17" t="s">
        <v>114</v>
      </c>
      <c r="E2" s="17" t="s">
        <v>115</v>
      </c>
      <c r="F2" s="13" t="s">
        <v>116</v>
      </c>
      <c r="G2" s="21" t="s">
        <v>117</v>
      </c>
      <c r="H2" s="6" t="s">
        <v>118</v>
      </c>
      <c r="I2" s="6" t="s">
        <v>119</v>
      </c>
      <c r="J2" s="6" t="s">
        <v>120</v>
      </c>
      <c r="K2" s="19" t="s">
        <v>121</v>
      </c>
      <c r="L2" s="6" t="s">
        <v>122</v>
      </c>
    </row>
    <row r="3" spans="1:12" ht="16.5" customHeight="1" x14ac:dyDescent="0.25">
      <c r="A3" s="16">
        <v>3</v>
      </c>
      <c r="B3" t="s">
        <v>123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123</v>
      </c>
      <c r="J3" s="15" t="s">
        <v>124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123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123</v>
      </c>
      <c r="J4" s="15" t="s">
        <v>124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123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123</v>
      </c>
      <c r="J5" s="15" t="s">
        <v>124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123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125</v>
      </c>
      <c r="J6" s="15" t="s">
        <v>124</v>
      </c>
      <c r="K6" s="20">
        <v>0</v>
      </c>
      <c r="L6" s="8">
        <v>2016</v>
      </c>
    </row>
    <row r="7" spans="1:12" x14ac:dyDescent="0.25">
      <c r="A7" s="16">
        <v>47</v>
      </c>
      <c r="B7" t="s">
        <v>123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123</v>
      </c>
      <c r="J7" s="15" t="s">
        <v>124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126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123</v>
      </c>
      <c r="J8" s="15" t="s">
        <v>124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123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125</v>
      </c>
      <c r="J9" s="15" t="s">
        <v>124</v>
      </c>
      <c r="K9" s="20">
        <v>0</v>
      </c>
      <c r="L9" s="8">
        <v>2016</v>
      </c>
    </row>
    <row r="10" spans="1:12" x14ac:dyDescent="0.25">
      <c r="A10" s="16">
        <v>59</v>
      </c>
      <c r="B10" t="s">
        <v>125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126</v>
      </c>
      <c r="J10" s="15" t="s">
        <v>124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125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123</v>
      </c>
      <c r="J11" s="15" t="s">
        <v>124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125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125</v>
      </c>
      <c r="J12" s="15" t="s">
        <v>124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125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125</v>
      </c>
      <c r="J13" s="15" t="s">
        <v>124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125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125</v>
      </c>
      <c r="J14" s="15" t="s">
        <v>124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123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123</v>
      </c>
      <c r="J15" s="15" t="s">
        <v>124</v>
      </c>
      <c r="K15" s="20">
        <v>0</v>
      </c>
      <c r="L15" s="8">
        <v>2016</v>
      </c>
    </row>
    <row r="16" spans="1:12" x14ac:dyDescent="0.25">
      <c r="A16" s="16">
        <v>127</v>
      </c>
      <c r="B16" t="s">
        <v>125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125</v>
      </c>
      <c r="J16" s="15" t="s">
        <v>124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123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123</v>
      </c>
      <c r="J17" s="15" t="s">
        <v>124</v>
      </c>
      <c r="K17" s="20">
        <v>0</v>
      </c>
      <c r="L17" s="8">
        <v>2016</v>
      </c>
    </row>
    <row r="18" spans="1:12" x14ac:dyDescent="0.25">
      <c r="A18" s="16">
        <v>136</v>
      </c>
      <c r="B18" t="s">
        <v>123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125</v>
      </c>
      <c r="J18" s="15" t="s">
        <v>124</v>
      </c>
      <c r="K18" s="20">
        <v>0</v>
      </c>
      <c r="L18" s="8">
        <v>2016</v>
      </c>
    </row>
    <row r="19" spans="1:12" x14ac:dyDescent="0.25">
      <c r="A19" s="16">
        <v>160</v>
      </c>
      <c r="B19" t="s">
        <v>125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125</v>
      </c>
      <c r="J19" s="15" t="s">
        <v>124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125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123</v>
      </c>
      <c r="J20" s="15" t="s">
        <v>124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123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123</v>
      </c>
      <c r="J21" s="15" t="s">
        <v>124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125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123</v>
      </c>
      <c r="J22" s="15" t="s">
        <v>124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125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125</v>
      </c>
      <c r="J23" s="15" t="s">
        <v>124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123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125</v>
      </c>
      <c r="J24" s="15" t="s">
        <v>124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125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123</v>
      </c>
      <c r="J25" s="15" t="s">
        <v>124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123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126</v>
      </c>
      <c r="J26" s="15" t="s">
        <v>124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125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125</v>
      </c>
      <c r="J27" s="15" t="s">
        <v>124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125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125</v>
      </c>
      <c r="J28" s="15" t="s">
        <v>124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123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123</v>
      </c>
      <c r="J29" s="15" t="s">
        <v>124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123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125</v>
      </c>
      <c r="J30" s="15" t="s">
        <v>124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123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123</v>
      </c>
      <c r="J31" s="15" t="s">
        <v>124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123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123</v>
      </c>
      <c r="J32" s="15" t="s">
        <v>124</v>
      </c>
      <c r="K32" s="20">
        <v>0</v>
      </c>
      <c r="L32" s="8">
        <v>2016</v>
      </c>
    </row>
    <row r="33" spans="1:12" x14ac:dyDescent="0.25">
      <c r="A33" s="16">
        <v>568</v>
      </c>
      <c r="B33" t="s">
        <v>125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125</v>
      </c>
      <c r="J33" s="15" t="s">
        <v>124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123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123</v>
      </c>
      <c r="J34" s="15" t="s">
        <v>124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123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123</v>
      </c>
      <c r="J35" s="15" t="s">
        <v>124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123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127</v>
      </c>
      <c r="J36" s="15" t="s">
        <v>124</v>
      </c>
      <c r="K36" s="20">
        <v>0</v>
      </c>
      <c r="L36" s="8">
        <v>2016</v>
      </c>
    </row>
    <row r="37" spans="1:12" x14ac:dyDescent="0.25">
      <c r="A37" s="16">
        <v>641</v>
      </c>
      <c r="B37" t="s">
        <v>123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123</v>
      </c>
      <c r="J37" s="15" t="s">
        <v>124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123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127</v>
      </c>
      <c r="J38" s="15" t="s">
        <v>124</v>
      </c>
      <c r="K38" s="20">
        <v>0</v>
      </c>
      <c r="L38" s="8">
        <v>2016</v>
      </c>
    </row>
    <row r="39" spans="1:12" x14ac:dyDescent="0.25">
      <c r="A39" s="16">
        <v>645</v>
      </c>
      <c r="B39" t="s">
        <v>123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125</v>
      </c>
      <c r="J39" s="15" t="s">
        <v>124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123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123</v>
      </c>
      <c r="J40" s="15" t="s">
        <v>124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123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125</v>
      </c>
      <c r="J41" s="15" t="s">
        <v>124</v>
      </c>
      <c r="K41" s="20">
        <v>0</v>
      </c>
      <c r="L41" s="8">
        <v>2016</v>
      </c>
    </row>
    <row r="42" spans="1:12" x14ac:dyDescent="0.25">
      <c r="A42" s="16">
        <v>676</v>
      </c>
      <c r="B42" t="s">
        <v>123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123</v>
      </c>
      <c r="J42" s="15" t="s">
        <v>124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123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123</v>
      </c>
      <c r="J43" s="15" t="s">
        <v>124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123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123</v>
      </c>
      <c r="J44" s="15" t="s">
        <v>124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123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123</v>
      </c>
      <c r="J45" s="15" t="s">
        <v>124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123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123</v>
      </c>
      <c r="J46" s="15" t="s">
        <v>124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125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123</v>
      </c>
      <c r="J47" s="15" t="s">
        <v>124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125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123</v>
      </c>
      <c r="J48" s="15" t="s">
        <v>124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125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123</v>
      </c>
      <c r="J49" s="15" t="s">
        <v>124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125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123</v>
      </c>
      <c r="J50" s="15" t="s">
        <v>124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125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123</v>
      </c>
      <c r="J51" s="15" t="s">
        <v>124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125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123</v>
      </c>
      <c r="J52" s="15" t="s">
        <v>124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125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123</v>
      </c>
      <c r="J53" s="15" t="s">
        <v>124</v>
      </c>
      <c r="K53" s="20">
        <v>0</v>
      </c>
      <c r="L53" s="8">
        <v>2016</v>
      </c>
    </row>
    <row r="54" spans="1:12" x14ac:dyDescent="0.25">
      <c r="A54" s="16">
        <v>887</v>
      </c>
      <c r="B54" t="s">
        <v>125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123</v>
      </c>
      <c r="J54" s="15" t="s">
        <v>124</v>
      </c>
      <c r="K54" s="20">
        <v>0</v>
      </c>
      <c r="L54" s="8">
        <v>2016</v>
      </c>
    </row>
    <row r="55" spans="1:12" x14ac:dyDescent="0.25">
      <c r="A55" s="16">
        <v>889</v>
      </c>
      <c r="B55" t="s">
        <v>125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125</v>
      </c>
      <c r="J55" s="15" t="s">
        <v>124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125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123</v>
      </c>
      <c r="J56" s="15" t="s">
        <v>124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125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125</v>
      </c>
      <c r="J57" s="15" t="s">
        <v>124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125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125</v>
      </c>
      <c r="J58" s="15" t="s">
        <v>124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123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125</v>
      </c>
      <c r="J59" s="15" t="s">
        <v>124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123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123</v>
      </c>
      <c r="J60" s="15" t="s">
        <v>124</v>
      </c>
      <c r="K60" s="20">
        <v>0</v>
      </c>
      <c r="L60" s="8">
        <v>2016</v>
      </c>
    </row>
    <row r="61" spans="1:12" x14ac:dyDescent="0.25">
      <c r="A61" s="16">
        <v>983</v>
      </c>
      <c r="B61" t="s">
        <v>123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125</v>
      </c>
      <c r="J61" s="15" t="s">
        <v>124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123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125</v>
      </c>
      <c r="J62" s="15" t="s">
        <v>124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123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125</v>
      </c>
      <c r="J63" s="15" t="s">
        <v>124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123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125</v>
      </c>
      <c r="J64" s="15" t="s">
        <v>124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123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125</v>
      </c>
      <c r="J65" s="15" t="s">
        <v>124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125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123</v>
      </c>
      <c r="J66" s="15" t="s">
        <v>124</v>
      </c>
      <c r="K66" s="20">
        <v>0</v>
      </c>
      <c r="L66" s="8">
        <v>2016</v>
      </c>
    </row>
    <row r="67" spans="1:12" x14ac:dyDescent="0.25">
      <c r="A67" s="16">
        <v>1001</v>
      </c>
      <c r="B67" t="s">
        <v>123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125</v>
      </c>
      <c r="J67" s="15" t="s">
        <v>124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123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125</v>
      </c>
      <c r="J68" s="15" t="s">
        <v>124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123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125</v>
      </c>
      <c r="J69" s="15" t="s">
        <v>124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123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123</v>
      </c>
      <c r="J70" s="15" t="s">
        <v>124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123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123</v>
      </c>
      <c r="J71" s="15" t="s">
        <v>124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123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123</v>
      </c>
      <c r="J72" s="15" t="s">
        <v>124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123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125</v>
      </c>
      <c r="J73" s="15" t="s">
        <v>124</v>
      </c>
      <c r="K73" s="20">
        <v>0</v>
      </c>
      <c r="L73" s="8">
        <v>2016</v>
      </c>
    </row>
    <row r="74" spans="1:12" x14ac:dyDescent="0.25">
      <c r="A74" s="16">
        <v>1047</v>
      </c>
      <c r="B74" t="s">
        <v>125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123</v>
      </c>
      <c r="J74" s="15" t="s">
        <v>124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125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123</v>
      </c>
      <c r="J75" s="15" t="s">
        <v>124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125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123</v>
      </c>
      <c r="J76" s="15" t="s">
        <v>124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125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123</v>
      </c>
      <c r="J77" s="15" t="s">
        <v>124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125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123</v>
      </c>
      <c r="J78" s="15" t="s">
        <v>124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125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125</v>
      </c>
      <c r="J79" s="15" t="s">
        <v>124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123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123</v>
      </c>
      <c r="J80" s="15" t="s">
        <v>124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125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123</v>
      </c>
      <c r="J81" s="15" t="s">
        <v>124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125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123</v>
      </c>
      <c r="J82" s="15" t="s">
        <v>124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125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123</v>
      </c>
      <c r="J83" s="15" t="s">
        <v>124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125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123</v>
      </c>
      <c r="J84" s="15" t="s">
        <v>124</v>
      </c>
      <c r="K84" s="20">
        <v>0</v>
      </c>
      <c r="L84" s="8">
        <v>2016</v>
      </c>
    </row>
    <row r="85" spans="1:12" x14ac:dyDescent="0.25">
      <c r="A85" s="16">
        <v>1353</v>
      </c>
      <c r="B85" t="s">
        <v>123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125</v>
      </c>
      <c r="J85" s="15" t="s">
        <v>124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123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125</v>
      </c>
      <c r="J86" s="15" t="s">
        <v>124</v>
      </c>
      <c r="K86" s="20">
        <v>0</v>
      </c>
      <c r="L86" s="8">
        <v>2016</v>
      </c>
    </row>
    <row r="87" spans="1:12" x14ac:dyDescent="0.25">
      <c r="A87" s="16">
        <v>1356</v>
      </c>
      <c r="B87" t="s">
        <v>123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123</v>
      </c>
      <c r="J87" s="15" t="s">
        <v>124</v>
      </c>
      <c r="K87" s="20">
        <v>0</v>
      </c>
      <c r="L87" s="8">
        <v>2016</v>
      </c>
    </row>
    <row r="88" spans="1:12" x14ac:dyDescent="0.25">
      <c r="A88" s="16">
        <v>1364</v>
      </c>
      <c r="B88" t="s">
        <v>123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125</v>
      </c>
      <c r="J88" s="15" t="s">
        <v>124</v>
      </c>
      <c r="K88" s="20">
        <v>0</v>
      </c>
      <c r="L88" s="8">
        <v>2016</v>
      </c>
    </row>
    <row r="89" spans="1:12" x14ac:dyDescent="0.25">
      <c r="A89" s="16">
        <v>1374</v>
      </c>
      <c r="B89" t="s">
        <v>123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125</v>
      </c>
      <c r="J89" s="15" t="s">
        <v>124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123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125</v>
      </c>
      <c r="J90" s="15" t="s">
        <v>124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125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123</v>
      </c>
      <c r="J91" s="15" t="s">
        <v>124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125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125</v>
      </c>
      <c r="J92" s="15" t="s">
        <v>124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123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125</v>
      </c>
      <c r="J93" s="15" t="s">
        <v>124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123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125</v>
      </c>
      <c r="J94" s="15" t="s">
        <v>124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123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125</v>
      </c>
      <c r="J95" s="15" t="s">
        <v>124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123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123</v>
      </c>
      <c r="J96" s="15" t="s">
        <v>124</v>
      </c>
      <c r="K96" s="20">
        <v>0</v>
      </c>
      <c r="L96" s="8">
        <v>2016</v>
      </c>
    </row>
    <row r="97" spans="1:12" x14ac:dyDescent="0.25">
      <c r="A97" s="16">
        <v>1393</v>
      </c>
      <c r="B97" t="s">
        <v>125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123</v>
      </c>
      <c r="J97" s="15" t="s">
        <v>124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125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123</v>
      </c>
      <c r="J98" s="15" t="s">
        <v>124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123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125</v>
      </c>
      <c r="J99" s="15" t="s">
        <v>124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123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123</v>
      </c>
      <c r="J100" s="15" t="s">
        <v>124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123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123</v>
      </c>
      <c r="J101" s="15" t="s">
        <v>124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123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123</v>
      </c>
      <c r="J102" s="15" t="s">
        <v>124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123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125</v>
      </c>
      <c r="J103" s="15" t="s">
        <v>124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125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123</v>
      </c>
      <c r="J104" s="15" t="s">
        <v>124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125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125</v>
      </c>
      <c r="J105" s="15" t="s">
        <v>124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125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123</v>
      </c>
      <c r="J106" s="15" t="s">
        <v>124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125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123</v>
      </c>
      <c r="J107" s="15" t="s">
        <v>124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125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123</v>
      </c>
      <c r="J108" s="15" t="s">
        <v>124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125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123</v>
      </c>
      <c r="J109" s="15" t="s">
        <v>124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125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125</v>
      </c>
      <c r="J110" s="15" t="s">
        <v>124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125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123</v>
      </c>
      <c r="J111" s="15" t="s">
        <v>124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125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125</v>
      </c>
      <c r="J112" s="15" t="s">
        <v>124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123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123</v>
      </c>
      <c r="J113" s="15" t="s">
        <v>124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123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123</v>
      </c>
      <c r="J114" s="15" t="s">
        <v>124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123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123</v>
      </c>
      <c r="J115" s="15" t="s">
        <v>124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125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123</v>
      </c>
      <c r="J116" s="15" t="s">
        <v>124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125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123</v>
      </c>
      <c r="J117" s="15" t="s">
        <v>124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123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123</v>
      </c>
      <c r="J118" s="15" t="s">
        <v>124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125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125</v>
      </c>
      <c r="J119" s="15" t="s">
        <v>124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123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123</v>
      </c>
      <c r="J120" s="15" t="s">
        <v>124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125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125</v>
      </c>
      <c r="J121" s="15" t="s">
        <v>124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125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123</v>
      </c>
      <c r="J122" s="15" t="s">
        <v>124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125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125</v>
      </c>
      <c r="J123" s="15" t="s">
        <v>124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125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123</v>
      </c>
      <c r="J124" s="15" t="s">
        <v>124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125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125</v>
      </c>
      <c r="J125" s="15" t="s">
        <v>124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125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123</v>
      </c>
      <c r="J126" s="15" t="s">
        <v>124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125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125</v>
      </c>
      <c r="J127" s="15" t="s">
        <v>124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125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123</v>
      </c>
      <c r="J128" s="15" t="s">
        <v>124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125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125</v>
      </c>
      <c r="J129" s="15" t="s">
        <v>124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125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123</v>
      </c>
      <c r="J130" s="15" t="s">
        <v>124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125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125</v>
      </c>
      <c r="J131" s="15" t="s">
        <v>124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123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123</v>
      </c>
      <c r="J132" s="15" t="s">
        <v>124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123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125</v>
      </c>
      <c r="J133" s="15" t="s">
        <v>124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125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123</v>
      </c>
      <c r="J134" s="15" t="s">
        <v>124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125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125</v>
      </c>
      <c r="J135" s="15" t="s">
        <v>124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125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125</v>
      </c>
      <c r="J136" s="15" t="s">
        <v>124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123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123</v>
      </c>
      <c r="J137" s="15" t="s">
        <v>124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125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125</v>
      </c>
      <c r="J138" s="15" t="s">
        <v>124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125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125</v>
      </c>
      <c r="J139" s="15" t="s">
        <v>124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125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123</v>
      </c>
      <c r="J140" s="15" t="s">
        <v>124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123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123</v>
      </c>
      <c r="J141" s="15" t="s">
        <v>124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123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125</v>
      </c>
      <c r="J142" s="15" t="s">
        <v>124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123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125</v>
      </c>
      <c r="J143" s="15" t="s">
        <v>124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123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125</v>
      </c>
      <c r="J144" s="15" t="s">
        <v>124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123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123</v>
      </c>
      <c r="J145" s="15" t="s">
        <v>124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125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125</v>
      </c>
      <c r="J146" s="15" t="s">
        <v>124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123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125</v>
      </c>
      <c r="J147" s="15" t="s">
        <v>124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123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125</v>
      </c>
      <c r="J148" s="15" t="s">
        <v>124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123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123</v>
      </c>
      <c r="J149" s="15" t="s">
        <v>124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125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125</v>
      </c>
      <c r="J150" s="15" t="s">
        <v>124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125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123</v>
      </c>
      <c r="J151" s="15" t="s">
        <v>124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123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123</v>
      </c>
      <c r="J152" s="15" t="s">
        <v>124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123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125</v>
      </c>
      <c r="J153" s="15" t="s">
        <v>124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123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125</v>
      </c>
      <c r="J154" s="15" t="s">
        <v>124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123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125</v>
      </c>
      <c r="J155" s="15" t="s">
        <v>124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123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125</v>
      </c>
      <c r="J156" s="15" t="s">
        <v>124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126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125</v>
      </c>
      <c r="J157" s="15" t="s">
        <v>124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126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125</v>
      </c>
      <c r="J158" s="15" t="s">
        <v>124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126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123</v>
      </c>
      <c r="J159" s="15" t="s">
        <v>124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125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125</v>
      </c>
      <c r="J160" s="15" t="s">
        <v>124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123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123</v>
      </c>
      <c r="J161" s="15" t="s">
        <v>124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123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123</v>
      </c>
      <c r="J162" s="15" t="s">
        <v>124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123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123</v>
      </c>
      <c r="J163" s="15" t="s">
        <v>124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123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125</v>
      </c>
      <c r="J164" s="15" t="s">
        <v>124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123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123</v>
      </c>
      <c r="J165" s="15" t="s">
        <v>124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123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125</v>
      </c>
      <c r="J166" s="15" t="s">
        <v>124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123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123</v>
      </c>
      <c r="J167" s="15" t="s">
        <v>124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123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123</v>
      </c>
      <c r="J168" s="15" t="s">
        <v>124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123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125</v>
      </c>
      <c r="J169" s="15" t="s">
        <v>124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123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123</v>
      </c>
      <c r="J170" s="15" t="s">
        <v>124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125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123</v>
      </c>
      <c r="J171" s="15" t="s">
        <v>124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125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123</v>
      </c>
      <c r="J172" s="15" t="s">
        <v>124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123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123</v>
      </c>
      <c r="J173" s="15" t="s">
        <v>124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123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123</v>
      </c>
      <c r="J174" s="15" t="s">
        <v>124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128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125</v>
      </c>
      <c r="J175" s="15" t="s">
        <v>124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123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123</v>
      </c>
      <c r="J176" s="15" t="s">
        <v>124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123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125</v>
      </c>
      <c r="J177" s="15" t="s">
        <v>124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123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123</v>
      </c>
      <c r="J178" s="15" t="s">
        <v>124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123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123</v>
      </c>
      <c r="J179" s="15" t="s">
        <v>124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123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123</v>
      </c>
      <c r="J180" s="15" t="s">
        <v>124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123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123</v>
      </c>
      <c r="J181" s="15" t="s">
        <v>124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123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123</v>
      </c>
      <c r="J182" s="15" t="s">
        <v>124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123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126</v>
      </c>
      <c r="J183" s="15" t="s">
        <v>124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125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125</v>
      </c>
      <c r="J184" s="15" t="s">
        <v>124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123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126</v>
      </c>
      <c r="J185" s="15" t="s">
        <v>124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123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125</v>
      </c>
      <c r="J186" s="15" t="s">
        <v>124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125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123</v>
      </c>
      <c r="J187" s="15" t="s">
        <v>124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125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125</v>
      </c>
      <c r="J188" s="15" t="s">
        <v>124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125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123</v>
      </c>
      <c r="J189" s="15" t="s">
        <v>124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125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123</v>
      </c>
      <c r="J190" s="15" t="s">
        <v>124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123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125</v>
      </c>
      <c r="J191" s="15" t="s">
        <v>124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123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123</v>
      </c>
      <c r="J192" s="15" t="s">
        <v>124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123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123</v>
      </c>
      <c r="J193" s="15" t="s">
        <v>124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125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123</v>
      </c>
      <c r="J194" s="15" t="s">
        <v>124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123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125</v>
      </c>
      <c r="J195" s="15" t="s">
        <v>124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123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123</v>
      </c>
      <c r="J196" s="15" t="s">
        <v>124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123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125</v>
      </c>
      <c r="J197" s="15" t="s">
        <v>124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123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125</v>
      </c>
      <c r="J198" s="15" t="s">
        <v>124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123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125</v>
      </c>
      <c r="J199" s="15" t="s">
        <v>124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123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123</v>
      </c>
      <c r="J200" s="15" t="s">
        <v>124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125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125</v>
      </c>
      <c r="J201" s="15" t="s">
        <v>124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125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123</v>
      </c>
      <c r="J202" s="15" t="s">
        <v>124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125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129</v>
      </c>
      <c r="J203" s="15" t="s">
        <v>124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125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123</v>
      </c>
      <c r="J204" s="15" t="s">
        <v>124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125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123</v>
      </c>
      <c r="J205" s="15" t="s">
        <v>124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125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123</v>
      </c>
      <c r="J206" s="15" t="s">
        <v>124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125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123</v>
      </c>
      <c r="J207" s="15" t="s">
        <v>124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123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129</v>
      </c>
      <c r="J208" s="15" t="s">
        <v>124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125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123</v>
      </c>
      <c r="J209" s="15" t="s">
        <v>124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123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125</v>
      </c>
      <c r="J210" s="15" t="s">
        <v>124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125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123</v>
      </c>
      <c r="J211" s="15" t="s">
        <v>124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123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123</v>
      </c>
      <c r="J212" s="15" t="s">
        <v>124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125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123</v>
      </c>
      <c r="J213" s="15" t="s">
        <v>124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125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123</v>
      </c>
      <c r="J214" s="15" t="s">
        <v>124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125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123</v>
      </c>
      <c r="J215" s="15" t="s">
        <v>124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123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123</v>
      </c>
      <c r="J216" s="15" t="s">
        <v>124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123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123</v>
      </c>
      <c r="J217" s="15" t="s">
        <v>124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125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123</v>
      </c>
      <c r="J218" s="15" t="s">
        <v>124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123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125</v>
      </c>
      <c r="J219" s="15" t="s">
        <v>124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125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123</v>
      </c>
      <c r="J220" s="15" t="s">
        <v>124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123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125</v>
      </c>
      <c r="J221" s="15" t="s">
        <v>124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125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123</v>
      </c>
      <c r="J222" s="15" t="s">
        <v>124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123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123</v>
      </c>
      <c r="J223" s="15" t="s">
        <v>124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125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125</v>
      </c>
      <c r="J224" s="15" t="s">
        <v>124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125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123</v>
      </c>
      <c r="J225" s="15" t="s">
        <v>124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125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125</v>
      </c>
      <c r="J226" s="15" t="s">
        <v>124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123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125</v>
      </c>
      <c r="J227" s="15" t="s">
        <v>124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123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126</v>
      </c>
      <c r="J228" s="15" t="s">
        <v>124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125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125</v>
      </c>
      <c r="J229" s="15" t="s">
        <v>124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125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123</v>
      </c>
      <c r="J230" s="15" t="s">
        <v>124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123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123</v>
      </c>
      <c r="J231" s="15" t="s">
        <v>124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123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123</v>
      </c>
      <c r="J232" s="15" t="s">
        <v>124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125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123</v>
      </c>
      <c r="J233" s="15" t="s">
        <v>124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126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125</v>
      </c>
      <c r="J234" s="15" t="s">
        <v>124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125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123</v>
      </c>
      <c r="J235" s="15" t="s">
        <v>124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123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123</v>
      </c>
      <c r="J236" s="15" t="s">
        <v>124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125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123</v>
      </c>
      <c r="J237" s="15" t="s">
        <v>124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125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125</v>
      </c>
      <c r="J238" s="15" t="s">
        <v>124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125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123</v>
      </c>
      <c r="J239" s="15" t="s">
        <v>124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125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123</v>
      </c>
      <c r="J240" s="15" t="s">
        <v>124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123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123</v>
      </c>
      <c r="J241" s="15" t="s">
        <v>124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125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123</v>
      </c>
      <c r="J242" s="15" t="s">
        <v>124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125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125</v>
      </c>
      <c r="J243" s="15" t="s">
        <v>124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123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125</v>
      </c>
      <c r="J244" s="15" t="s">
        <v>124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125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125</v>
      </c>
      <c r="J245" s="15" t="s">
        <v>124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125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125</v>
      </c>
      <c r="J246" s="15" t="s">
        <v>124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126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125</v>
      </c>
      <c r="J247" s="15" t="s">
        <v>124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125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123</v>
      </c>
      <c r="J248" s="15" t="s">
        <v>124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125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125</v>
      </c>
      <c r="J249" s="15" t="s">
        <v>124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123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125</v>
      </c>
      <c r="J250" s="15" t="s">
        <v>124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125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125</v>
      </c>
      <c r="J251" s="15" t="s">
        <v>124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125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125</v>
      </c>
      <c r="J252" s="15" t="s">
        <v>124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125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123</v>
      </c>
      <c r="J253" s="15" t="s">
        <v>124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125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125</v>
      </c>
      <c r="J254" s="15" t="s">
        <v>124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125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123</v>
      </c>
      <c r="J255" s="15" t="s">
        <v>124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126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125</v>
      </c>
      <c r="J256" s="15" t="s">
        <v>124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125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123</v>
      </c>
      <c r="J257" s="15" t="s">
        <v>124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126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125</v>
      </c>
      <c r="J258" s="15" t="s">
        <v>124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125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123</v>
      </c>
      <c r="J259" s="15" t="s">
        <v>124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125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125</v>
      </c>
      <c r="J260" s="15" t="s">
        <v>124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125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123</v>
      </c>
      <c r="J261" s="15" t="s">
        <v>124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125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123</v>
      </c>
      <c r="J262" s="15" t="s">
        <v>124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125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125</v>
      </c>
      <c r="J263" s="15" t="s">
        <v>124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123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123</v>
      </c>
      <c r="J264" s="15" t="s">
        <v>124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123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125</v>
      </c>
      <c r="J265" s="15" t="s">
        <v>124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125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123</v>
      </c>
      <c r="J266" s="15" t="s">
        <v>124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123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125</v>
      </c>
      <c r="J267" s="15" t="s">
        <v>124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123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123</v>
      </c>
      <c r="J268" s="15" t="s">
        <v>124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125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125</v>
      </c>
      <c r="J269" s="15" t="s">
        <v>124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125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125</v>
      </c>
      <c r="J270" s="15" t="s">
        <v>124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123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125</v>
      </c>
      <c r="J271" s="15" t="s">
        <v>124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126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123</v>
      </c>
      <c r="J272" s="15" t="s">
        <v>124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126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125</v>
      </c>
      <c r="J273" s="15" t="s">
        <v>124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123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123</v>
      </c>
      <c r="J274" s="15" t="s">
        <v>124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123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125</v>
      </c>
      <c r="J275" s="15" t="s">
        <v>124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125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125</v>
      </c>
      <c r="J276" s="15" t="s">
        <v>124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126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125</v>
      </c>
      <c r="J277" s="15" t="s">
        <v>124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125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123</v>
      </c>
      <c r="J278" s="15" t="s">
        <v>124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125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125</v>
      </c>
      <c r="J279" s="15" t="s">
        <v>124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125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123</v>
      </c>
      <c r="J280" s="15" t="s">
        <v>124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125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125</v>
      </c>
      <c r="J281" s="15" t="s">
        <v>124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123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123</v>
      </c>
      <c r="J282" s="15" t="s">
        <v>124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126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125</v>
      </c>
      <c r="J283" s="15" t="s">
        <v>124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125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125</v>
      </c>
      <c r="J284" s="15" t="s">
        <v>124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123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125</v>
      </c>
      <c r="J285" s="15" t="s">
        <v>124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123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125</v>
      </c>
      <c r="J286" s="15" t="s">
        <v>124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125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125</v>
      </c>
      <c r="J287" s="15" t="s">
        <v>124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123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123</v>
      </c>
      <c r="J288" s="15" t="s">
        <v>124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123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123</v>
      </c>
      <c r="J289" s="15" t="s">
        <v>124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126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125</v>
      </c>
      <c r="J290" s="15" t="s">
        <v>124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125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125</v>
      </c>
      <c r="J291" s="15" t="s">
        <v>124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123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123</v>
      </c>
      <c r="J292" s="15" t="s">
        <v>124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125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125</v>
      </c>
      <c r="J293" s="15" t="s">
        <v>124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123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125</v>
      </c>
      <c r="J294" s="15" t="s">
        <v>124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123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126</v>
      </c>
      <c r="J295" s="15" t="s">
        <v>124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125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125</v>
      </c>
      <c r="J296" s="15" t="s">
        <v>124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126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126</v>
      </c>
      <c r="J297" s="15" t="s">
        <v>124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125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125</v>
      </c>
      <c r="J298" s="15" t="s">
        <v>124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125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125</v>
      </c>
      <c r="J299" s="15" t="s">
        <v>124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123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123</v>
      </c>
      <c r="J300" s="15" t="s">
        <v>124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123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123</v>
      </c>
      <c r="J301" s="15" t="s">
        <v>124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125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125</v>
      </c>
      <c r="J302" s="15" t="s">
        <v>124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128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125</v>
      </c>
      <c r="J303" s="15" t="s">
        <v>124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128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125</v>
      </c>
      <c r="J304" s="15" t="s">
        <v>124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128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125</v>
      </c>
      <c r="J305" s="15" t="s">
        <v>124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128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125</v>
      </c>
      <c r="J306" s="15" t="s">
        <v>124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128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126</v>
      </c>
      <c r="J307" s="15" t="s">
        <v>124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128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125</v>
      </c>
      <c r="J308" s="15" t="s">
        <v>124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128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126</v>
      </c>
      <c r="J309" s="15" t="s">
        <v>124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123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123</v>
      </c>
      <c r="J310" s="15" t="s">
        <v>124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126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126</v>
      </c>
      <c r="J311" s="15" t="s">
        <v>124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123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125</v>
      </c>
      <c r="J312" s="15" t="s">
        <v>124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126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125</v>
      </c>
      <c r="J313" s="15" t="s">
        <v>124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125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125</v>
      </c>
      <c r="J314" s="15" t="s">
        <v>124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125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123</v>
      </c>
      <c r="J315" s="15" t="s">
        <v>124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123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125</v>
      </c>
      <c r="J316" s="15" t="s">
        <v>124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125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125</v>
      </c>
      <c r="J317" s="15" t="s">
        <v>124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125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123</v>
      </c>
      <c r="J318" s="15" t="s">
        <v>124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125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125</v>
      </c>
      <c r="J319" s="15" t="s">
        <v>124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125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123</v>
      </c>
      <c r="J320" s="15" t="s">
        <v>124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125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123</v>
      </c>
      <c r="J321" s="15" t="s">
        <v>124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125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125</v>
      </c>
      <c r="J322" s="15" t="s">
        <v>124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125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125</v>
      </c>
      <c r="J323" s="15" t="s">
        <v>124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125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123</v>
      </c>
      <c r="J324" s="15" t="s">
        <v>124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123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125</v>
      </c>
      <c r="J325" s="15" t="s">
        <v>124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123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126</v>
      </c>
      <c r="J326" s="15" t="s">
        <v>124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126</v>
      </c>
      <c r="J327" s="15" t="s">
        <v>124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123</v>
      </c>
      <c r="J328" s="15" t="s">
        <v>124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125</v>
      </c>
      <c r="J329" s="15" t="s">
        <v>124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123</v>
      </c>
      <c r="J330" s="15" t="s">
        <v>124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125</v>
      </c>
      <c r="J331" s="15" t="s">
        <v>124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126</v>
      </c>
      <c r="J332" s="15" t="s">
        <v>124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125</v>
      </c>
      <c r="J333" s="15" t="s">
        <v>124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125</v>
      </c>
      <c r="J334" s="15" t="s">
        <v>124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125</v>
      </c>
      <c r="J335" s="15" t="s">
        <v>124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125</v>
      </c>
      <c r="J336" s="15" t="s">
        <v>124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123</v>
      </c>
      <c r="J337" s="15" t="s">
        <v>124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126</v>
      </c>
      <c r="J338" s="15" t="s">
        <v>124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125</v>
      </c>
      <c r="J339" s="15" t="s">
        <v>124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125</v>
      </c>
      <c r="J340" s="15" t="s">
        <v>124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123</v>
      </c>
      <c r="J341" s="15" t="s">
        <v>124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123</v>
      </c>
      <c r="J342" s="15" t="s">
        <v>124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123</v>
      </c>
      <c r="J343" s="15" t="s">
        <v>124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126</v>
      </c>
      <c r="J344" s="15" t="s">
        <v>124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125</v>
      </c>
      <c r="J345" s="15" t="s">
        <v>124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123</v>
      </c>
      <c r="J346" s="15" t="s">
        <v>124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125</v>
      </c>
      <c r="J347" s="15" t="s">
        <v>124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123</v>
      </c>
      <c r="J348" s="15" t="s">
        <v>124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125</v>
      </c>
      <c r="J349" s="15" t="s">
        <v>124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123</v>
      </c>
      <c r="J350" s="15" t="s">
        <v>124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123</v>
      </c>
      <c r="J351" s="15" t="s">
        <v>124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125</v>
      </c>
      <c r="J352" s="15" t="s">
        <v>124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123</v>
      </c>
      <c r="J353" s="15" t="s">
        <v>124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125</v>
      </c>
      <c r="J354" s="15" t="s">
        <v>124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126</v>
      </c>
      <c r="J355" s="15" t="s">
        <v>124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125</v>
      </c>
      <c r="J356" s="15" t="s">
        <v>124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123</v>
      </c>
      <c r="J357" s="15" t="s">
        <v>124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125</v>
      </c>
      <c r="J358" s="15" t="s">
        <v>124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123</v>
      </c>
      <c r="J359" s="15" t="s">
        <v>124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123</v>
      </c>
      <c r="J360" s="15" t="s">
        <v>124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123</v>
      </c>
      <c r="J361" s="15" t="s">
        <v>124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125</v>
      </c>
      <c r="J362" s="15" t="s">
        <v>124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123</v>
      </c>
      <c r="J363" s="15" t="s">
        <v>124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123</v>
      </c>
      <c r="J364" s="15" t="s">
        <v>124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123</v>
      </c>
      <c r="J365" s="15" t="s">
        <v>124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125</v>
      </c>
      <c r="J366" s="15" t="s">
        <v>124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123</v>
      </c>
      <c r="J367" s="15" t="s">
        <v>124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125</v>
      </c>
      <c r="J368" s="15" t="s">
        <v>124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123</v>
      </c>
      <c r="J369" s="15" t="s">
        <v>124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125</v>
      </c>
      <c r="J370" s="15" t="s">
        <v>124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123</v>
      </c>
      <c r="J371" s="15" t="s">
        <v>124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125</v>
      </c>
      <c r="J372" s="15" t="s">
        <v>124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123</v>
      </c>
      <c r="J373" s="15" t="s">
        <v>124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125</v>
      </c>
      <c r="J374" s="15" t="s">
        <v>124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123</v>
      </c>
      <c r="J375" s="15" t="s">
        <v>124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123</v>
      </c>
      <c r="J376" s="15" t="s">
        <v>124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123</v>
      </c>
      <c r="J377" s="15" t="s">
        <v>124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123</v>
      </c>
      <c r="J378" s="15" t="s">
        <v>124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123</v>
      </c>
      <c r="J379" s="15" t="s">
        <v>124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123</v>
      </c>
      <c r="J380" s="15" t="s">
        <v>124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123</v>
      </c>
      <c r="J381" s="15" t="s">
        <v>124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123</v>
      </c>
      <c r="J382" s="15" t="s">
        <v>124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125</v>
      </c>
      <c r="J383" s="15" t="s">
        <v>124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123</v>
      </c>
      <c r="J384" s="15" t="s">
        <v>124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123</v>
      </c>
      <c r="J385" s="15" t="s">
        <v>124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125</v>
      </c>
      <c r="J386" s="15" t="s">
        <v>124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123</v>
      </c>
      <c r="J387" s="15" t="s">
        <v>124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123</v>
      </c>
      <c r="J388" s="15" t="s">
        <v>124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125</v>
      </c>
      <c r="J389" s="15" t="s">
        <v>124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123</v>
      </c>
      <c r="J390" s="15" t="s">
        <v>124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125</v>
      </c>
      <c r="J391" s="15" t="s">
        <v>124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123</v>
      </c>
      <c r="J392" s="15" t="s">
        <v>124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123</v>
      </c>
      <c r="J393" s="15" t="s">
        <v>124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125</v>
      </c>
      <c r="J394" s="15" t="s">
        <v>124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123</v>
      </c>
      <c r="J395" s="15" t="s">
        <v>124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125</v>
      </c>
      <c r="J396" s="15" t="s">
        <v>124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123</v>
      </c>
      <c r="J397" s="15" t="s">
        <v>124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123</v>
      </c>
      <c r="J398" s="15" t="s">
        <v>124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123</v>
      </c>
      <c r="J399" s="15" t="s">
        <v>124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123</v>
      </c>
      <c r="J400" s="15" t="s">
        <v>124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123</v>
      </c>
      <c r="J401" s="15" t="s">
        <v>124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126</v>
      </c>
      <c r="J402" s="15" t="s">
        <v>124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123</v>
      </c>
      <c r="J403" s="15" t="s">
        <v>124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123</v>
      </c>
      <c r="J404" s="15" t="s">
        <v>124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126</v>
      </c>
      <c r="J405" s="15" t="s">
        <v>124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123</v>
      </c>
      <c r="J406" s="15" t="s">
        <v>124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123</v>
      </c>
      <c r="J407" s="15" t="s">
        <v>124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125</v>
      </c>
      <c r="J408" s="15" t="s">
        <v>124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125</v>
      </c>
      <c r="J409" s="15" t="s">
        <v>124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125</v>
      </c>
      <c r="J410" s="15" t="s">
        <v>124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125</v>
      </c>
      <c r="J411" s="15" t="s">
        <v>124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125</v>
      </c>
      <c r="J412" s="15" t="s">
        <v>124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125</v>
      </c>
      <c r="J413" s="15" t="s">
        <v>124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125</v>
      </c>
      <c r="J414" s="15" t="s">
        <v>124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123</v>
      </c>
      <c r="J415" s="15" t="s">
        <v>124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123</v>
      </c>
      <c r="J416" s="15" t="s">
        <v>124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125</v>
      </c>
      <c r="J417" s="15" t="s">
        <v>124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123</v>
      </c>
      <c r="J418" s="15" t="s">
        <v>124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123</v>
      </c>
      <c r="J419" s="15" t="s">
        <v>124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123</v>
      </c>
      <c r="J420" s="15" t="s">
        <v>124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125</v>
      </c>
      <c r="J421" s="15" t="s">
        <v>124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123</v>
      </c>
      <c r="J422" s="15" t="s">
        <v>124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123</v>
      </c>
      <c r="J423" s="15" t="s">
        <v>124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123</v>
      </c>
      <c r="J424" s="15" t="s">
        <v>124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123</v>
      </c>
      <c r="J425" s="15" t="s">
        <v>124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125</v>
      </c>
      <c r="J426" s="15" t="s">
        <v>124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123</v>
      </c>
      <c r="J427" s="15" t="s">
        <v>124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123</v>
      </c>
      <c r="J428" s="15" t="s">
        <v>124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125</v>
      </c>
      <c r="J429" s="15" t="s">
        <v>124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123</v>
      </c>
      <c r="J430" s="15" t="s">
        <v>124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123</v>
      </c>
      <c r="J431" s="15" t="s">
        <v>124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126</v>
      </c>
      <c r="J432" s="15" t="s">
        <v>124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125</v>
      </c>
      <c r="J433" s="15" t="s">
        <v>124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125</v>
      </c>
      <c r="J434" s="15" t="s">
        <v>124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123</v>
      </c>
      <c r="J435" s="15" t="s">
        <v>124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126</v>
      </c>
      <c r="J436" s="15" t="s">
        <v>124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125</v>
      </c>
      <c r="J437" s="15" t="s">
        <v>124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125</v>
      </c>
      <c r="J438" s="15" t="s">
        <v>124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123</v>
      </c>
      <c r="J439" s="15" t="s">
        <v>124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125</v>
      </c>
      <c r="J440" s="15" t="s">
        <v>124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123</v>
      </c>
      <c r="J441" s="15" t="s">
        <v>124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123</v>
      </c>
      <c r="J442" s="15" t="s">
        <v>124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125</v>
      </c>
      <c r="J443" s="15" t="s">
        <v>124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123</v>
      </c>
      <c r="J444" s="15" t="s">
        <v>124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123</v>
      </c>
      <c r="J445" s="15" t="s">
        <v>124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125</v>
      </c>
      <c r="J446" s="15" t="s">
        <v>124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125</v>
      </c>
      <c r="J447" s="15" t="s">
        <v>124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125</v>
      </c>
      <c r="J448" s="15" t="s">
        <v>124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4"/>
  <sheetViews>
    <sheetView topLeftCell="A7" workbookViewId="0">
      <selection activeCell="AH9" sqref="AH9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'HK coal &amp; gas'!B19</f>
        <v>0.40846412939571275</v>
      </c>
      <c r="C2" s="11">
        <f t="shared" ref="C2:R12" si="0">$B2</f>
        <v>0.40846412939571275</v>
      </c>
      <c r="D2" s="11">
        <f t="shared" si="0"/>
        <v>0.40846412939571275</v>
      </c>
      <c r="E2" s="11">
        <f t="shared" si="0"/>
        <v>0.40846412939571275</v>
      </c>
      <c r="F2" s="11">
        <f t="shared" si="0"/>
        <v>0.40846412939571275</v>
      </c>
      <c r="G2" s="11">
        <f t="shared" si="0"/>
        <v>0.40846412939571275</v>
      </c>
      <c r="H2" s="11">
        <f t="shared" si="0"/>
        <v>0.40846412939571275</v>
      </c>
      <c r="I2" s="11">
        <f t="shared" si="0"/>
        <v>0.40846412939571275</v>
      </c>
      <c r="J2" s="11">
        <f t="shared" si="0"/>
        <v>0.40846412939571275</v>
      </c>
      <c r="K2" s="11">
        <f t="shared" si="0"/>
        <v>0.40846412939571275</v>
      </c>
      <c r="L2" s="11">
        <f t="shared" si="0"/>
        <v>0.40846412939571275</v>
      </c>
      <c r="M2" s="11">
        <f t="shared" si="0"/>
        <v>0.40846412939571275</v>
      </c>
      <c r="N2" s="11">
        <f t="shared" si="0"/>
        <v>0.40846412939571275</v>
      </c>
      <c r="O2" s="11">
        <f t="shared" si="0"/>
        <v>0.40846412939571275</v>
      </c>
      <c r="P2" s="11">
        <f t="shared" si="0"/>
        <v>0.40846412939571275</v>
      </c>
      <c r="Q2" s="11">
        <f t="shared" si="0"/>
        <v>0.40846412939571275</v>
      </c>
      <c r="R2" s="11">
        <f t="shared" si="0"/>
        <v>0.40846412939571275</v>
      </c>
      <c r="S2" s="11">
        <f t="shared" ref="D2:AJ3" si="1">$B2</f>
        <v>0.40846412939571275</v>
      </c>
      <c r="T2" s="11">
        <f t="shared" si="1"/>
        <v>0.40846412939571275</v>
      </c>
      <c r="U2" s="11">
        <f t="shared" si="1"/>
        <v>0.40846412939571275</v>
      </c>
      <c r="V2" s="11">
        <f t="shared" si="1"/>
        <v>0.40846412939571275</v>
      </c>
      <c r="W2" s="11">
        <f t="shared" si="1"/>
        <v>0.40846412939571275</v>
      </c>
      <c r="X2" s="11">
        <f t="shared" si="1"/>
        <v>0.40846412939571275</v>
      </c>
      <c r="Y2" s="11">
        <f t="shared" si="1"/>
        <v>0.40846412939571275</v>
      </c>
      <c r="Z2" s="11">
        <f t="shared" si="1"/>
        <v>0.40846412939571275</v>
      </c>
      <c r="AA2" s="11">
        <f t="shared" si="1"/>
        <v>0.40846412939571275</v>
      </c>
      <c r="AB2" s="11">
        <f t="shared" si="1"/>
        <v>0.40846412939571275</v>
      </c>
      <c r="AC2" s="11">
        <f t="shared" si="1"/>
        <v>0.40846412939571275</v>
      </c>
      <c r="AD2" s="11">
        <f t="shared" si="1"/>
        <v>0.40846412939571275</v>
      </c>
      <c r="AE2" s="11">
        <f t="shared" si="1"/>
        <v>0.40846412939571275</v>
      </c>
      <c r="AF2" s="11">
        <f t="shared" si="1"/>
        <v>0.40846412939571275</v>
      </c>
      <c r="AG2" s="11">
        <f t="shared" si="1"/>
        <v>0.40846412939571275</v>
      </c>
      <c r="AH2" s="11">
        <f t="shared" si="1"/>
        <v>0.40846412939571275</v>
      </c>
      <c r="AI2" s="11">
        <f t="shared" si="1"/>
        <v>0.40846412939571275</v>
      </c>
      <c r="AJ2" s="11">
        <f t="shared" si="1"/>
        <v>0.40846412939571275</v>
      </c>
    </row>
    <row r="3" spans="1:36" x14ac:dyDescent="0.25">
      <c r="A3" t="s">
        <v>38</v>
      </c>
      <c r="B3" s="11">
        <f>'HK coal &amp; gas'!B20</f>
        <v>0.40645643809400894</v>
      </c>
      <c r="C3" s="11">
        <f t="shared" si="0"/>
        <v>0.40645643809400894</v>
      </c>
      <c r="D3" s="11">
        <f t="shared" si="1"/>
        <v>0.40645643809400894</v>
      </c>
      <c r="E3" s="11">
        <f t="shared" si="1"/>
        <v>0.40645643809400894</v>
      </c>
      <c r="F3" s="11">
        <f t="shared" si="1"/>
        <v>0.40645643809400894</v>
      </c>
      <c r="G3" s="11">
        <f t="shared" si="1"/>
        <v>0.40645643809400894</v>
      </c>
      <c r="H3" s="11">
        <f t="shared" si="1"/>
        <v>0.40645643809400894</v>
      </c>
      <c r="I3" s="11">
        <f t="shared" si="1"/>
        <v>0.40645643809400894</v>
      </c>
      <c r="J3" s="11">
        <f t="shared" si="1"/>
        <v>0.40645643809400894</v>
      </c>
      <c r="K3" s="11">
        <f t="shared" si="1"/>
        <v>0.40645643809400894</v>
      </c>
      <c r="L3" s="11">
        <f t="shared" si="1"/>
        <v>0.40645643809400894</v>
      </c>
      <c r="M3" s="11">
        <f t="shared" si="1"/>
        <v>0.40645643809400894</v>
      </c>
      <c r="N3" s="11">
        <f t="shared" si="1"/>
        <v>0.40645643809400894</v>
      </c>
      <c r="O3" s="11">
        <f t="shared" si="1"/>
        <v>0.40645643809400894</v>
      </c>
      <c r="P3" s="11">
        <f t="shared" si="1"/>
        <v>0.40645643809400894</v>
      </c>
      <c r="Q3" s="11">
        <f t="shared" si="1"/>
        <v>0.40645643809400894</v>
      </c>
      <c r="R3" s="11">
        <f t="shared" si="1"/>
        <v>0.40645643809400894</v>
      </c>
      <c r="S3" s="11">
        <f t="shared" si="1"/>
        <v>0.40645643809400894</v>
      </c>
      <c r="T3" s="11">
        <f t="shared" si="1"/>
        <v>0.40645643809400894</v>
      </c>
      <c r="U3" s="11">
        <f t="shared" si="1"/>
        <v>0.40645643809400894</v>
      </c>
      <c r="V3" s="11">
        <f t="shared" si="1"/>
        <v>0.40645643809400894</v>
      </c>
      <c r="W3" s="11">
        <f t="shared" si="1"/>
        <v>0.40645643809400894</v>
      </c>
      <c r="X3" s="11">
        <f t="shared" si="1"/>
        <v>0.40645643809400894</v>
      </c>
      <c r="Y3" s="11">
        <f t="shared" si="1"/>
        <v>0.40645643809400894</v>
      </c>
      <c r="Z3" s="11">
        <f t="shared" si="1"/>
        <v>0.40645643809400894</v>
      </c>
      <c r="AA3" s="11">
        <f t="shared" si="1"/>
        <v>0.40645643809400894</v>
      </c>
      <c r="AB3" s="11">
        <f t="shared" si="1"/>
        <v>0.40645643809400894</v>
      </c>
      <c r="AC3" s="11">
        <f t="shared" si="1"/>
        <v>0.40645643809400894</v>
      </c>
      <c r="AD3" s="11">
        <f t="shared" si="1"/>
        <v>0.40645643809400894</v>
      </c>
      <c r="AE3" s="11">
        <f t="shared" si="1"/>
        <v>0.40645643809400894</v>
      </c>
      <c r="AF3" s="11">
        <f t="shared" si="1"/>
        <v>0.40645643809400894</v>
      </c>
      <c r="AG3" s="11">
        <f t="shared" si="1"/>
        <v>0.40645643809400894</v>
      </c>
      <c r="AH3" s="11">
        <f t="shared" si="1"/>
        <v>0.40645643809400894</v>
      </c>
      <c r="AI3" s="11">
        <f t="shared" si="1"/>
        <v>0.40645643809400894</v>
      </c>
      <c r="AJ3" s="11">
        <f t="shared" si="1"/>
        <v>0.40645643809400894</v>
      </c>
    </row>
    <row r="4" spans="1:36" x14ac:dyDescent="0.25">
      <c r="A4" t="s">
        <v>40</v>
      </c>
      <c r="B4" s="11">
        <f>'Table 6.7.B'!B7</f>
        <v>0.92500000000000004</v>
      </c>
      <c r="C4" s="11">
        <f t="shared" si="0"/>
        <v>0.92500000000000004</v>
      </c>
      <c r="D4" s="11">
        <f t="shared" ref="D4:AJ10" si="2">$B4</f>
        <v>0.92500000000000004</v>
      </c>
      <c r="E4" s="11">
        <f t="shared" si="2"/>
        <v>0.92500000000000004</v>
      </c>
      <c r="F4" s="11">
        <f t="shared" si="2"/>
        <v>0.92500000000000004</v>
      </c>
      <c r="G4" s="11">
        <f t="shared" si="2"/>
        <v>0.92500000000000004</v>
      </c>
      <c r="H4" s="11">
        <f t="shared" si="2"/>
        <v>0.92500000000000004</v>
      </c>
      <c r="I4" s="11">
        <f t="shared" si="2"/>
        <v>0.92500000000000004</v>
      </c>
      <c r="J4" s="11">
        <f t="shared" si="2"/>
        <v>0.92500000000000004</v>
      </c>
      <c r="K4" s="11">
        <f t="shared" si="2"/>
        <v>0.92500000000000004</v>
      </c>
      <c r="L4" s="11">
        <f t="shared" si="2"/>
        <v>0.92500000000000004</v>
      </c>
      <c r="M4" s="11">
        <f t="shared" si="2"/>
        <v>0.92500000000000004</v>
      </c>
      <c r="N4" s="11">
        <f t="shared" si="2"/>
        <v>0.92500000000000004</v>
      </c>
      <c r="O4" s="11">
        <f t="shared" si="2"/>
        <v>0.92500000000000004</v>
      </c>
      <c r="P4" s="11">
        <f t="shared" si="2"/>
        <v>0.92500000000000004</v>
      </c>
      <c r="Q4" s="11">
        <f t="shared" si="2"/>
        <v>0.92500000000000004</v>
      </c>
      <c r="R4" s="11">
        <f t="shared" si="2"/>
        <v>0.92500000000000004</v>
      </c>
      <c r="S4" s="11">
        <f t="shared" si="2"/>
        <v>0.92500000000000004</v>
      </c>
      <c r="T4" s="11">
        <f t="shared" si="2"/>
        <v>0.92500000000000004</v>
      </c>
      <c r="U4" s="11">
        <f t="shared" si="2"/>
        <v>0.92500000000000004</v>
      </c>
      <c r="V4" s="11">
        <f t="shared" si="2"/>
        <v>0.92500000000000004</v>
      </c>
      <c r="W4" s="11">
        <f t="shared" si="2"/>
        <v>0.92500000000000004</v>
      </c>
      <c r="X4" s="11">
        <f t="shared" si="2"/>
        <v>0.92500000000000004</v>
      </c>
      <c r="Y4" s="11">
        <f t="shared" si="2"/>
        <v>0.92500000000000004</v>
      </c>
      <c r="Z4" s="11">
        <f t="shared" si="2"/>
        <v>0.92500000000000004</v>
      </c>
      <c r="AA4" s="11">
        <f t="shared" si="2"/>
        <v>0.92500000000000004</v>
      </c>
      <c r="AB4" s="11">
        <f t="shared" si="2"/>
        <v>0.92500000000000004</v>
      </c>
      <c r="AC4" s="11">
        <f t="shared" si="2"/>
        <v>0.92500000000000004</v>
      </c>
      <c r="AD4" s="11">
        <f t="shared" si="2"/>
        <v>0.92500000000000004</v>
      </c>
      <c r="AE4" s="11">
        <f t="shared" si="2"/>
        <v>0.92500000000000004</v>
      </c>
      <c r="AF4" s="11">
        <f t="shared" si="2"/>
        <v>0.92500000000000004</v>
      </c>
      <c r="AG4" s="11">
        <f t="shared" si="2"/>
        <v>0.92500000000000004</v>
      </c>
      <c r="AH4" s="11">
        <f t="shared" si="2"/>
        <v>0.92500000000000004</v>
      </c>
      <c r="AI4" s="11">
        <f t="shared" si="2"/>
        <v>0.92500000000000004</v>
      </c>
      <c r="AJ4" s="11">
        <f t="shared" si="2"/>
        <v>0.92500000000000004</v>
      </c>
    </row>
    <row r="5" spans="1:36" x14ac:dyDescent="0.25">
      <c r="A5" t="s">
        <v>42</v>
      </c>
      <c r="B5" s="11">
        <f>'Table 6.7.B'!C7</f>
        <v>0.38</v>
      </c>
      <c r="C5" s="11">
        <f t="shared" si="0"/>
        <v>0.38</v>
      </c>
      <c r="D5" s="11">
        <f t="shared" si="2"/>
        <v>0.38</v>
      </c>
      <c r="E5" s="11">
        <f t="shared" si="2"/>
        <v>0.38</v>
      </c>
      <c r="F5" s="11">
        <f t="shared" si="2"/>
        <v>0.38</v>
      </c>
      <c r="G5" s="11">
        <f t="shared" si="2"/>
        <v>0.38</v>
      </c>
      <c r="H5" s="11">
        <f t="shared" si="2"/>
        <v>0.38</v>
      </c>
      <c r="I5" s="11">
        <f t="shared" si="2"/>
        <v>0.38</v>
      </c>
      <c r="J5" s="11">
        <f t="shared" si="2"/>
        <v>0.38</v>
      </c>
      <c r="K5" s="11">
        <f t="shared" si="2"/>
        <v>0.38</v>
      </c>
      <c r="L5" s="11">
        <f t="shared" si="2"/>
        <v>0.38</v>
      </c>
      <c r="M5" s="11">
        <f t="shared" si="2"/>
        <v>0.38</v>
      </c>
      <c r="N5" s="11">
        <f t="shared" si="2"/>
        <v>0.38</v>
      </c>
      <c r="O5" s="11">
        <f t="shared" si="2"/>
        <v>0.38</v>
      </c>
      <c r="P5" s="11">
        <f t="shared" si="2"/>
        <v>0.38</v>
      </c>
      <c r="Q5" s="11">
        <f t="shared" si="2"/>
        <v>0.38</v>
      </c>
      <c r="R5" s="11">
        <f t="shared" si="2"/>
        <v>0.38</v>
      </c>
      <c r="S5" s="11">
        <f t="shared" si="2"/>
        <v>0.38</v>
      </c>
      <c r="T5" s="11">
        <f t="shared" si="2"/>
        <v>0.38</v>
      </c>
      <c r="U5" s="11">
        <f t="shared" si="2"/>
        <v>0.38</v>
      </c>
      <c r="V5" s="11">
        <f t="shared" si="2"/>
        <v>0.38</v>
      </c>
      <c r="W5" s="11">
        <f t="shared" si="2"/>
        <v>0.38</v>
      </c>
      <c r="X5" s="11">
        <f t="shared" si="2"/>
        <v>0.38</v>
      </c>
      <c r="Y5" s="11">
        <f t="shared" si="2"/>
        <v>0.38</v>
      </c>
      <c r="Z5" s="11">
        <f t="shared" si="2"/>
        <v>0.38</v>
      </c>
      <c r="AA5" s="11">
        <f t="shared" si="2"/>
        <v>0.38</v>
      </c>
      <c r="AB5" s="11">
        <f t="shared" si="2"/>
        <v>0.38</v>
      </c>
      <c r="AC5" s="11">
        <f t="shared" si="2"/>
        <v>0.38</v>
      </c>
      <c r="AD5" s="11">
        <f t="shared" si="2"/>
        <v>0.38</v>
      </c>
      <c r="AE5" s="11">
        <f t="shared" si="2"/>
        <v>0.38</v>
      </c>
      <c r="AF5" s="11">
        <f t="shared" si="2"/>
        <v>0.38</v>
      </c>
      <c r="AG5" s="11">
        <f t="shared" si="2"/>
        <v>0.38</v>
      </c>
      <c r="AH5" s="11">
        <f t="shared" si="2"/>
        <v>0.38</v>
      </c>
      <c r="AI5" s="11">
        <f t="shared" si="2"/>
        <v>0.38</v>
      </c>
      <c r="AJ5" s="11">
        <f t="shared" si="2"/>
        <v>0.38</v>
      </c>
    </row>
    <row r="6" spans="1:36" x14ac:dyDescent="0.25">
      <c r="A6" t="s">
        <v>44</v>
      </c>
      <c r="B6" s="11">
        <f>'Table 6.7.B'!D7</f>
        <v>0.34699999999999998</v>
      </c>
      <c r="C6" s="11">
        <f t="shared" si="0"/>
        <v>0.34699999999999998</v>
      </c>
      <c r="D6" s="11">
        <f t="shared" si="2"/>
        <v>0.34699999999999998</v>
      </c>
      <c r="E6" s="11">
        <f t="shared" si="2"/>
        <v>0.34699999999999998</v>
      </c>
      <c r="F6" s="11">
        <f t="shared" si="2"/>
        <v>0.34699999999999998</v>
      </c>
      <c r="G6" s="11">
        <f t="shared" si="2"/>
        <v>0.34699999999999998</v>
      </c>
      <c r="H6" s="11">
        <f t="shared" si="2"/>
        <v>0.34699999999999998</v>
      </c>
      <c r="I6" s="11">
        <f t="shared" si="2"/>
        <v>0.34699999999999998</v>
      </c>
      <c r="J6" s="11">
        <f t="shared" si="2"/>
        <v>0.34699999999999998</v>
      </c>
      <c r="K6" s="11">
        <f t="shared" si="2"/>
        <v>0.34699999999999998</v>
      </c>
      <c r="L6" s="11">
        <f t="shared" si="2"/>
        <v>0.34699999999999998</v>
      </c>
      <c r="M6" s="11">
        <f t="shared" si="2"/>
        <v>0.34699999999999998</v>
      </c>
      <c r="N6" s="11">
        <f t="shared" si="2"/>
        <v>0.34699999999999998</v>
      </c>
      <c r="O6" s="11">
        <f t="shared" si="2"/>
        <v>0.34699999999999998</v>
      </c>
      <c r="P6" s="11">
        <f t="shared" si="2"/>
        <v>0.34699999999999998</v>
      </c>
      <c r="Q6" s="11">
        <f t="shared" si="2"/>
        <v>0.34699999999999998</v>
      </c>
      <c r="R6" s="11">
        <f t="shared" si="2"/>
        <v>0.34699999999999998</v>
      </c>
      <c r="S6" s="11">
        <f t="shared" si="2"/>
        <v>0.34699999999999998</v>
      </c>
      <c r="T6" s="11">
        <f t="shared" si="2"/>
        <v>0.34699999999999998</v>
      </c>
      <c r="U6" s="11">
        <f t="shared" si="2"/>
        <v>0.34699999999999998</v>
      </c>
      <c r="V6" s="11">
        <f t="shared" si="2"/>
        <v>0.34699999999999998</v>
      </c>
      <c r="W6" s="11">
        <f t="shared" si="2"/>
        <v>0.34699999999999998</v>
      </c>
      <c r="X6" s="11">
        <f t="shared" si="2"/>
        <v>0.34699999999999998</v>
      </c>
      <c r="Y6" s="11">
        <f t="shared" si="2"/>
        <v>0.34699999999999998</v>
      </c>
      <c r="Z6" s="11">
        <f t="shared" si="2"/>
        <v>0.34699999999999998</v>
      </c>
      <c r="AA6" s="11">
        <f t="shared" si="2"/>
        <v>0.34699999999999998</v>
      </c>
      <c r="AB6" s="11">
        <f t="shared" si="2"/>
        <v>0.34699999999999998</v>
      </c>
      <c r="AC6" s="11">
        <f t="shared" si="2"/>
        <v>0.34699999999999998</v>
      </c>
      <c r="AD6" s="11">
        <f t="shared" si="2"/>
        <v>0.34699999999999998</v>
      </c>
      <c r="AE6" s="11">
        <f t="shared" si="2"/>
        <v>0.34699999999999998</v>
      </c>
      <c r="AF6" s="11">
        <f t="shared" si="2"/>
        <v>0.34699999999999998</v>
      </c>
      <c r="AG6" s="11">
        <f t="shared" si="2"/>
        <v>0.34699999999999998</v>
      </c>
      <c r="AH6" s="11">
        <f t="shared" si="2"/>
        <v>0.34699999999999998</v>
      </c>
      <c r="AI6" s="11">
        <f t="shared" si="2"/>
        <v>0.34699999999999998</v>
      </c>
      <c r="AJ6" s="11">
        <f t="shared" si="2"/>
        <v>0.34699999999999998</v>
      </c>
    </row>
    <row r="7" spans="1:36" x14ac:dyDescent="0.25">
      <c r="A7" t="s">
        <v>46</v>
      </c>
      <c r="B7" s="11">
        <f>'Table 6.7.B'!E7</f>
        <v>0.27200000000000002</v>
      </c>
      <c r="C7" s="11">
        <f t="shared" si="0"/>
        <v>0.27200000000000002</v>
      </c>
      <c r="D7" s="11">
        <f t="shared" si="2"/>
        <v>0.27200000000000002</v>
      </c>
      <c r="E7" s="11">
        <f t="shared" si="2"/>
        <v>0.27200000000000002</v>
      </c>
      <c r="F7" s="11">
        <f t="shared" si="2"/>
        <v>0.27200000000000002</v>
      </c>
      <c r="G7" s="11">
        <f t="shared" si="2"/>
        <v>0.27200000000000002</v>
      </c>
      <c r="H7" s="11">
        <f t="shared" si="2"/>
        <v>0.27200000000000002</v>
      </c>
      <c r="I7" s="11">
        <f t="shared" si="2"/>
        <v>0.27200000000000002</v>
      </c>
      <c r="J7" s="11">
        <f t="shared" si="2"/>
        <v>0.27200000000000002</v>
      </c>
      <c r="K7" s="11">
        <f t="shared" si="2"/>
        <v>0.27200000000000002</v>
      </c>
      <c r="L7" s="11">
        <f t="shared" si="2"/>
        <v>0.27200000000000002</v>
      </c>
      <c r="M7" s="11">
        <f t="shared" si="2"/>
        <v>0.27200000000000002</v>
      </c>
      <c r="N7" s="11">
        <f t="shared" si="2"/>
        <v>0.27200000000000002</v>
      </c>
      <c r="O7" s="11">
        <f t="shared" si="2"/>
        <v>0.27200000000000002</v>
      </c>
      <c r="P7" s="11">
        <f t="shared" si="2"/>
        <v>0.27200000000000002</v>
      </c>
      <c r="Q7" s="11">
        <f t="shared" si="2"/>
        <v>0.27200000000000002</v>
      </c>
      <c r="R7" s="11">
        <f t="shared" si="2"/>
        <v>0.27200000000000002</v>
      </c>
      <c r="S7" s="11">
        <f t="shared" si="2"/>
        <v>0.27200000000000002</v>
      </c>
      <c r="T7" s="11">
        <f t="shared" si="2"/>
        <v>0.27200000000000002</v>
      </c>
      <c r="U7" s="11">
        <f t="shared" si="2"/>
        <v>0.27200000000000002</v>
      </c>
      <c r="V7" s="11">
        <f t="shared" si="2"/>
        <v>0.27200000000000002</v>
      </c>
      <c r="W7" s="11">
        <f t="shared" si="2"/>
        <v>0.27200000000000002</v>
      </c>
      <c r="X7" s="11">
        <f t="shared" si="2"/>
        <v>0.27200000000000002</v>
      </c>
      <c r="Y7" s="11">
        <f t="shared" si="2"/>
        <v>0.27200000000000002</v>
      </c>
      <c r="Z7" s="11">
        <f t="shared" si="2"/>
        <v>0.27200000000000002</v>
      </c>
      <c r="AA7" s="11">
        <f t="shared" si="2"/>
        <v>0.27200000000000002</v>
      </c>
      <c r="AB7" s="11">
        <f t="shared" si="2"/>
        <v>0.27200000000000002</v>
      </c>
      <c r="AC7" s="11">
        <f t="shared" si="2"/>
        <v>0.27200000000000002</v>
      </c>
      <c r="AD7" s="11">
        <f t="shared" si="2"/>
        <v>0.27200000000000002</v>
      </c>
      <c r="AE7" s="11">
        <f t="shared" si="2"/>
        <v>0.27200000000000002</v>
      </c>
      <c r="AF7" s="11">
        <f t="shared" si="2"/>
        <v>0.27200000000000002</v>
      </c>
      <c r="AG7" s="11">
        <f t="shared" si="2"/>
        <v>0.27200000000000002</v>
      </c>
      <c r="AH7" s="11">
        <f t="shared" si="2"/>
        <v>0.27200000000000002</v>
      </c>
      <c r="AI7" s="11">
        <f t="shared" si="2"/>
        <v>0.27200000000000002</v>
      </c>
      <c r="AJ7" s="11">
        <f t="shared" si="2"/>
        <v>0.27200000000000002</v>
      </c>
    </row>
    <row r="8" spans="1:36" x14ac:dyDescent="0.25">
      <c r="A8" t="s">
        <v>48</v>
      </c>
      <c r="B8" s="11">
        <f>'Table 6.7.B'!F7</f>
        <v>0.222</v>
      </c>
      <c r="C8" s="11">
        <f t="shared" si="0"/>
        <v>0.222</v>
      </c>
      <c r="D8" s="11">
        <f t="shared" si="2"/>
        <v>0.222</v>
      </c>
      <c r="E8" s="11">
        <f t="shared" si="2"/>
        <v>0.222</v>
      </c>
      <c r="F8" s="11">
        <f t="shared" si="2"/>
        <v>0.222</v>
      </c>
      <c r="G8" s="11">
        <f t="shared" si="2"/>
        <v>0.222</v>
      </c>
      <c r="H8" s="11">
        <f t="shared" si="2"/>
        <v>0.222</v>
      </c>
      <c r="I8" s="11">
        <f t="shared" si="2"/>
        <v>0.222</v>
      </c>
      <c r="J8" s="11">
        <f t="shared" si="2"/>
        <v>0.222</v>
      </c>
      <c r="K8" s="11">
        <f t="shared" si="2"/>
        <v>0.222</v>
      </c>
      <c r="L8" s="11">
        <f t="shared" si="2"/>
        <v>0.222</v>
      </c>
      <c r="M8" s="11">
        <f t="shared" si="2"/>
        <v>0.222</v>
      </c>
      <c r="N8" s="11">
        <f t="shared" si="2"/>
        <v>0.222</v>
      </c>
      <c r="O8" s="11">
        <f t="shared" si="2"/>
        <v>0.222</v>
      </c>
      <c r="P8" s="11">
        <f t="shared" si="2"/>
        <v>0.222</v>
      </c>
      <c r="Q8" s="11">
        <f t="shared" si="2"/>
        <v>0.222</v>
      </c>
      <c r="R8" s="11">
        <f t="shared" si="2"/>
        <v>0.222</v>
      </c>
      <c r="S8" s="11">
        <f t="shared" si="2"/>
        <v>0.222</v>
      </c>
      <c r="T8" s="11">
        <f t="shared" si="2"/>
        <v>0.222</v>
      </c>
      <c r="U8" s="11">
        <f t="shared" si="2"/>
        <v>0.222</v>
      </c>
      <c r="V8" s="11">
        <f t="shared" si="2"/>
        <v>0.222</v>
      </c>
      <c r="W8" s="11">
        <f t="shared" si="2"/>
        <v>0.222</v>
      </c>
      <c r="X8" s="11">
        <f t="shared" si="2"/>
        <v>0.222</v>
      </c>
      <c r="Y8" s="11">
        <f t="shared" si="2"/>
        <v>0.222</v>
      </c>
      <c r="Z8" s="11">
        <f t="shared" si="2"/>
        <v>0.222</v>
      </c>
      <c r="AA8" s="11">
        <f t="shared" si="2"/>
        <v>0.222</v>
      </c>
      <c r="AB8" s="11">
        <f t="shared" si="2"/>
        <v>0.222</v>
      </c>
      <c r="AC8" s="11">
        <f t="shared" si="2"/>
        <v>0.222</v>
      </c>
      <c r="AD8" s="11">
        <f t="shared" si="2"/>
        <v>0.222</v>
      </c>
      <c r="AE8" s="11">
        <f t="shared" si="2"/>
        <v>0.222</v>
      </c>
      <c r="AF8" s="11">
        <f t="shared" si="2"/>
        <v>0.222</v>
      </c>
      <c r="AG8" s="11">
        <f t="shared" si="2"/>
        <v>0.222</v>
      </c>
      <c r="AH8" s="11">
        <f t="shared" si="2"/>
        <v>0.222</v>
      </c>
      <c r="AI8" s="11">
        <f t="shared" si="2"/>
        <v>0.222</v>
      </c>
      <c r="AJ8" s="11">
        <f t="shared" si="2"/>
        <v>0.222</v>
      </c>
    </row>
    <row r="9" spans="1:36" x14ac:dyDescent="0.25">
      <c r="A9" t="s">
        <v>50</v>
      </c>
      <c r="B9" s="11">
        <f>'Table 6.7.B'!H7</f>
        <v>0.46700000000000003</v>
      </c>
      <c r="C9" s="11">
        <f t="shared" si="0"/>
        <v>0.46700000000000003</v>
      </c>
      <c r="D9" s="11">
        <f t="shared" si="2"/>
        <v>0.46700000000000003</v>
      </c>
      <c r="E9" s="11">
        <f t="shared" si="2"/>
        <v>0.46700000000000003</v>
      </c>
      <c r="F9" s="11">
        <f t="shared" si="2"/>
        <v>0.46700000000000003</v>
      </c>
      <c r="G9" s="11">
        <f t="shared" si="2"/>
        <v>0.46700000000000003</v>
      </c>
      <c r="H9" s="11">
        <f t="shared" si="2"/>
        <v>0.46700000000000003</v>
      </c>
      <c r="I9" s="11">
        <f t="shared" si="2"/>
        <v>0.46700000000000003</v>
      </c>
      <c r="J9" s="11">
        <f t="shared" si="2"/>
        <v>0.46700000000000003</v>
      </c>
      <c r="K9" s="11">
        <f t="shared" si="2"/>
        <v>0.46700000000000003</v>
      </c>
      <c r="L9" s="11">
        <f t="shared" si="2"/>
        <v>0.46700000000000003</v>
      </c>
      <c r="M9" s="11">
        <f t="shared" si="2"/>
        <v>0.46700000000000003</v>
      </c>
      <c r="N9" s="11">
        <f t="shared" si="2"/>
        <v>0.46700000000000003</v>
      </c>
      <c r="O9" s="11">
        <f t="shared" si="2"/>
        <v>0.46700000000000003</v>
      </c>
      <c r="P9" s="11">
        <f t="shared" si="2"/>
        <v>0.46700000000000003</v>
      </c>
      <c r="Q9" s="11">
        <f t="shared" si="2"/>
        <v>0.46700000000000003</v>
      </c>
      <c r="R9" s="11">
        <f t="shared" si="2"/>
        <v>0.46700000000000003</v>
      </c>
      <c r="S9" s="11">
        <f t="shared" si="2"/>
        <v>0.46700000000000003</v>
      </c>
      <c r="T9" s="11">
        <f t="shared" si="2"/>
        <v>0.46700000000000003</v>
      </c>
      <c r="U9" s="11">
        <f t="shared" si="2"/>
        <v>0.46700000000000003</v>
      </c>
      <c r="V9" s="11">
        <f t="shared" si="2"/>
        <v>0.46700000000000003</v>
      </c>
      <c r="W9" s="11">
        <f t="shared" si="2"/>
        <v>0.46700000000000003</v>
      </c>
      <c r="X9" s="11">
        <f t="shared" si="2"/>
        <v>0.46700000000000003</v>
      </c>
      <c r="Y9" s="11">
        <f t="shared" si="2"/>
        <v>0.46700000000000003</v>
      </c>
      <c r="Z9" s="11">
        <f t="shared" si="2"/>
        <v>0.46700000000000003</v>
      </c>
      <c r="AA9" s="11">
        <f t="shared" si="2"/>
        <v>0.46700000000000003</v>
      </c>
      <c r="AB9" s="11">
        <f t="shared" si="2"/>
        <v>0.46700000000000003</v>
      </c>
      <c r="AC9" s="11">
        <f t="shared" si="2"/>
        <v>0.46700000000000003</v>
      </c>
      <c r="AD9" s="11">
        <f t="shared" si="2"/>
        <v>0.46700000000000003</v>
      </c>
      <c r="AE9" s="11">
        <f t="shared" si="2"/>
        <v>0.46700000000000003</v>
      </c>
      <c r="AF9" s="11">
        <f t="shared" si="2"/>
        <v>0.46700000000000003</v>
      </c>
      <c r="AG9" s="11">
        <f t="shared" si="2"/>
        <v>0.46700000000000003</v>
      </c>
      <c r="AH9" s="11">
        <f t="shared" si="2"/>
        <v>0.46700000000000003</v>
      </c>
      <c r="AI9" s="11">
        <f t="shared" si="2"/>
        <v>0.46700000000000003</v>
      </c>
      <c r="AJ9" s="11">
        <f t="shared" si="2"/>
        <v>0.46700000000000003</v>
      </c>
    </row>
    <row r="10" spans="1:36" x14ac:dyDescent="0.25">
      <c r="A10" t="s">
        <v>52</v>
      </c>
      <c r="B10" s="11">
        <f>'Table 6.7.B'!I7</f>
        <v>0.74199999999999999</v>
      </c>
      <c r="C10" s="11">
        <f t="shared" si="0"/>
        <v>0.74199999999999999</v>
      </c>
      <c r="D10" s="11">
        <f t="shared" si="2"/>
        <v>0.74199999999999999</v>
      </c>
      <c r="E10" s="11">
        <f t="shared" si="2"/>
        <v>0.74199999999999999</v>
      </c>
      <c r="F10" s="11">
        <f t="shared" si="2"/>
        <v>0.74199999999999999</v>
      </c>
      <c r="G10" s="11">
        <f t="shared" si="2"/>
        <v>0.74199999999999999</v>
      </c>
      <c r="H10" s="11">
        <f t="shared" si="2"/>
        <v>0.74199999999999999</v>
      </c>
      <c r="I10" s="11">
        <f t="shared" si="2"/>
        <v>0.74199999999999999</v>
      </c>
      <c r="J10" s="11">
        <f t="shared" ref="D10:AJ14" si="3">$B10</f>
        <v>0.74199999999999999</v>
      </c>
      <c r="K10" s="11">
        <f t="shared" si="3"/>
        <v>0.74199999999999999</v>
      </c>
      <c r="L10" s="11">
        <f t="shared" si="3"/>
        <v>0.74199999999999999</v>
      </c>
      <c r="M10" s="11">
        <f t="shared" si="3"/>
        <v>0.74199999999999999</v>
      </c>
      <c r="N10" s="11">
        <f t="shared" si="3"/>
        <v>0.74199999999999999</v>
      </c>
      <c r="O10" s="11">
        <f t="shared" si="3"/>
        <v>0.74199999999999999</v>
      </c>
      <c r="P10" s="11">
        <f t="shared" si="3"/>
        <v>0.74199999999999999</v>
      </c>
      <c r="Q10" s="11">
        <f t="shared" si="3"/>
        <v>0.74199999999999999</v>
      </c>
      <c r="R10" s="11">
        <f t="shared" si="3"/>
        <v>0.74199999999999999</v>
      </c>
      <c r="S10" s="11">
        <f t="shared" si="3"/>
        <v>0.74199999999999999</v>
      </c>
      <c r="T10" s="11">
        <f t="shared" si="3"/>
        <v>0.74199999999999999</v>
      </c>
      <c r="U10" s="11">
        <f t="shared" si="3"/>
        <v>0.74199999999999999</v>
      </c>
      <c r="V10" s="11">
        <f t="shared" si="3"/>
        <v>0.74199999999999999</v>
      </c>
      <c r="W10" s="11">
        <f t="shared" si="3"/>
        <v>0.74199999999999999</v>
      </c>
      <c r="X10" s="11">
        <f t="shared" si="3"/>
        <v>0.74199999999999999</v>
      </c>
      <c r="Y10" s="11">
        <f t="shared" si="3"/>
        <v>0.74199999999999999</v>
      </c>
      <c r="Z10" s="11">
        <f t="shared" si="3"/>
        <v>0.74199999999999999</v>
      </c>
      <c r="AA10" s="11">
        <f t="shared" si="3"/>
        <v>0.74199999999999999</v>
      </c>
      <c r="AB10" s="11">
        <f t="shared" si="3"/>
        <v>0.74199999999999999</v>
      </c>
      <c r="AC10" s="11">
        <f t="shared" si="3"/>
        <v>0.74199999999999999</v>
      </c>
      <c r="AD10" s="11">
        <f t="shared" si="3"/>
        <v>0.74199999999999999</v>
      </c>
      <c r="AE10" s="11">
        <f t="shared" si="3"/>
        <v>0.74199999999999999</v>
      </c>
      <c r="AF10" s="11">
        <f t="shared" si="3"/>
        <v>0.74199999999999999</v>
      </c>
      <c r="AG10" s="11">
        <f t="shared" si="3"/>
        <v>0.74199999999999999</v>
      </c>
      <c r="AH10" s="11">
        <f t="shared" si="3"/>
        <v>0.74199999999999999</v>
      </c>
      <c r="AI10" s="11">
        <f t="shared" si="3"/>
        <v>0.74199999999999999</v>
      </c>
      <c r="AJ10" s="11">
        <f t="shared" si="3"/>
        <v>0.74199999999999999</v>
      </c>
    </row>
    <row r="11" spans="1:36" x14ac:dyDescent="0.25">
      <c r="A11" t="s">
        <v>130</v>
      </c>
      <c r="B11" s="11">
        <f>AVERAGE('Table 6.7.A'!G8:I8)</f>
        <v>6.0499999999999998E-2</v>
      </c>
      <c r="C11" s="11">
        <f t="shared" si="0"/>
        <v>6.0499999999999998E-2</v>
      </c>
      <c r="D11" s="11">
        <f t="shared" si="3"/>
        <v>6.0499999999999998E-2</v>
      </c>
      <c r="E11" s="11">
        <f t="shared" si="3"/>
        <v>6.0499999999999998E-2</v>
      </c>
      <c r="F11" s="11">
        <f t="shared" si="3"/>
        <v>6.0499999999999998E-2</v>
      </c>
      <c r="G11" s="11">
        <f t="shared" si="3"/>
        <v>6.0499999999999998E-2</v>
      </c>
      <c r="H11" s="11">
        <f t="shared" si="3"/>
        <v>6.0499999999999998E-2</v>
      </c>
      <c r="I11" s="11">
        <f t="shared" si="3"/>
        <v>6.0499999999999998E-2</v>
      </c>
      <c r="J11" s="11">
        <f t="shared" si="3"/>
        <v>6.0499999999999998E-2</v>
      </c>
      <c r="K11" s="11">
        <f t="shared" si="3"/>
        <v>6.0499999999999998E-2</v>
      </c>
      <c r="L11" s="11">
        <f t="shared" si="3"/>
        <v>6.0499999999999998E-2</v>
      </c>
      <c r="M11" s="11">
        <f t="shared" si="3"/>
        <v>6.0499999999999998E-2</v>
      </c>
      <c r="N11" s="11">
        <f t="shared" si="3"/>
        <v>6.0499999999999998E-2</v>
      </c>
      <c r="O11" s="11">
        <f t="shared" si="3"/>
        <v>6.0499999999999998E-2</v>
      </c>
      <c r="P11" s="11">
        <f t="shared" si="3"/>
        <v>6.0499999999999998E-2</v>
      </c>
      <c r="Q11" s="11">
        <f t="shared" si="3"/>
        <v>6.0499999999999998E-2</v>
      </c>
      <c r="R11" s="11">
        <f t="shared" si="3"/>
        <v>6.0499999999999998E-2</v>
      </c>
      <c r="S11" s="11">
        <f t="shared" si="3"/>
        <v>6.0499999999999998E-2</v>
      </c>
      <c r="T11" s="11">
        <f t="shared" si="3"/>
        <v>6.0499999999999998E-2</v>
      </c>
      <c r="U11" s="11">
        <f t="shared" si="3"/>
        <v>6.0499999999999998E-2</v>
      </c>
      <c r="V11" s="11">
        <f t="shared" si="3"/>
        <v>6.0499999999999998E-2</v>
      </c>
      <c r="W11" s="11">
        <f t="shared" si="3"/>
        <v>6.0499999999999998E-2</v>
      </c>
      <c r="X11" s="11">
        <f t="shared" si="3"/>
        <v>6.0499999999999998E-2</v>
      </c>
      <c r="Y11" s="11">
        <f t="shared" si="3"/>
        <v>6.0499999999999998E-2</v>
      </c>
      <c r="Z11" s="11">
        <f t="shared" si="3"/>
        <v>6.0499999999999998E-2</v>
      </c>
      <c r="AA11" s="11">
        <f t="shared" si="3"/>
        <v>6.0499999999999998E-2</v>
      </c>
      <c r="AB11" s="11">
        <f t="shared" si="3"/>
        <v>6.0499999999999998E-2</v>
      </c>
      <c r="AC11" s="11">
        <f t="shared" si="3"/>
        <v>6.0499999999999998E-2</v>
      </c>
      <c r="AD11" s="11">
        <f t="shared" si="3"/>
        <v>6.0499999999999998E-2</v>
      </c>
      <c r="AE11" s="11">
        <f t="shared" si="3"/>
        <v>6.0499999999999998E-2</v>
      </c>
      <c r="AF11" s="11">
        <f t="shared" si="3"/>
        <v>6.0499999999999998E-2</v>
      </c>
      <c r="AG11" s="11">
        <f t="shared" si="3"/>
        <v>6.0499999999999998E-2</v>
      </c>
      <c r="AH11" s="11">
        <f t="shared" si="3"/>
        <v>6.0499999999999998E-2</v>
      </c>
      <c r="AI11" s="11">
        <f t="shared" si="3"/>
        <v>6.0499999999999998E-2</v>
      </c>
      <c r="AJ11" s="11">
        <f t="shared" si="3"/>
        <v>6.0499999999999998E-2</v>
      </c>
    </row>
    <row r="12" spans="1:36" x14ac:dyDescent="0.25">
      <c r="A12" t="s">
        <v>55</v>
      </c>
      <c r="B12" s="11">
        <f>AVERAGE('Table 6.7.A'!D8:F8)</f>
        <v>0.10250000000000001</v>
      </c>
      <c r="C12" s="11">
        <f t="shared" si="0"/>
        <v>0.10250000000000001</v>
      </c>
      <c r="D12" s="11">
        <f t="shared" si="3"/>
        <v>0.10250000000000001</v>
      </c>
      <c r="E12" s="11">
        <f t="shared" si="3"/>
        <v>0.10250000000000001</v>
      </c>
      <c r="F12" s="11">
        <f t="shared" si="3"/>
        <v>0.10250000000000001</v>
      </c>
      <c r="G12" s="11">
        <f t="shared" si="3"/>
        <v>0.10250000000000001</v>
      </c>
      <c r="H12" s="11">
        <f t="shared" si="3"/>
        <v>0.10250000000000001</v>
      </c>
      <c r="I12" s="11">
        <f t="shared" si="3"/>
        <v>0.10250000000000001</v>
      </c>
      <c r="J12" s="11">
        <f t="shared" si="3"/>
        <v>0.10250000000000001</v>
      </c>
      <c r="K12" s="11">
        <f t="shared" si="3"/>
        <v>0.10250000000000001</v>
      </c>
      <c r="L12" s="11">
        <f t="shared" si="3"/>
        <v>0.10250000000000001</v>
      </c>
      <c r="M12" s="11">
        <f t="shared" si="3"/>
        <v>0.10250000000000001</v>
      </c>
      <c r="N12" s="11">
        <f t="shared" si="3"/>
        <v>0.10250000000000001</v>
      </c>
      <c r="O12" s="11">
        <f t="shared" si="3"/>
        <v>0.10250000000000001</v>
      </c>
      <c r="P12" s="11">
        <f t="shared" si="3"/>
        <v>0.10250000000000001</v>
      </c>
      <c r="Q12" s="11">
        <f t="shared" si="3"/>
        <v>0.10250000000000001</v>
      </c>
      <c r="R12" s="11">
        <f t="shared" si="3"/>
        <v>0.10250000000000001</v>
      </c>
      <c r="S12" s="11">
        <f t="shared" si="3"/>
        <v>0.10250000000000001</v>
      </c>
      <c r="T12" s="11">
        <f t="shared" si="3"/>
        <v>0.10250000000000001</v>
      </c>
      <c r="U12" s="11">
        <f t="shared" si="3"/>
        <v>0.10250000000000001</v>
      </c>
      <c r="V12" s="11">
        <f t="shared" si="3"/>
        <v>0.10250000000000001</v>
      </c>
      <c r="W12" s="11">
        <f t="shared" si="3"/>
        <v>0.10250000000000001</v>
      </c>
      <c r="X12" s="11">
        <f t="shared" si="3"/>
        <v>0.10250000000000001</v>
      </c>
      <c r="Y12" s="11">
        <f t="shared" si="3"/>
        <v>0.10250000000000001</v>
      </c>
      <c r="Z12" s="11">
        <f t="shared" si="3"/>
        <v>0.10250000000000001</v>
      </c>
      <c r="AA12" s="11">
        <f t="shared" si="3"/>
        <v>0.10250000000000001</v>
      </c>
      <c r="AB12" s="11">
        <f t="shared" si="3"/>
        <v>0.10250000000000001</v>
      </c>
      <c r="AC12" s="11">
        <f t="shared" si="3"/>
        <v>0.10250000000000001</v>
      </c>
      <c r="AD12" s="11">
        <f t="shared" si="3"/>
        <v>0.10250000000000001</v>
      </c>
      <c r="AE12" s="11">
        <f t="shared" si="3"/>
        <v>0.10250000000000001</v>
      </c>
      <c r="AF12" s="11">
        <f t="shared" si="3"/>
        <v>0.10250000000000001</v>
      </c>
      <c r="AG12" s="11">
        <f t="shared" si="3"/>
        <v>0.10250000000000001</v>
      </c>
      <c r="AH12" s="11">
        <f t="shared" si="3"/>
        <v>0.10250000000000001</v>
      </c>
      <c r="AI12" s="11">
        <f t="shared" si="3"/>
        <v>0.10250000000000001</v>
      </c>
      <c r="AJ12" s="11">
        <f t="shared" si="3"/>
        <v>0.10250000000000001</v>
      </c>
    </row>
    <row r="13" spans="1:36" x14ac:dyDescent="0.25">
      <c r="A13" t="s">
        <v>56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3"/>
        <v>0.70431358260063015</v>
      </c>
      <c r="E13" s="11">
        <f t="shared" si="3"/>
        <v>0.70431358260063015</v>
      </c>
      <c r="F13" s="11">
        <f t="shared" si="3"/>
        <v>0.70431358260063015</v>
      </c>
      <c r="G13" s="11">
        <f t="shared" si="3"/>
        <v>0.70431358260063015</v>
      </c>
      <c r="H13" s="11">
        <f t="shared" si="3"/>
        <v>0.70431358260063015</v>
      </c>
      <c r="I13" s="11">
        <f t="shared" si="3"/>
        <v>0.70431358260063015</v>
      </c>
      <c r="J13" s="11">
        <f t="shared" si="3"/>
        <v>0.70431358260063015</v>
      </c>
      <c r="K13" s="11">
        <f t="shared" si="3"/>
        <v>0.70431358260063015</v>
      </c>
      <c r="L13" s="11">
        <f t="shared" si="3"/>
        <v>0.70431358260063015</v>
      </c>
      <c r="M13" s="11">
        <f t="shared" si="3"/>
        <v>0.70431358260063015</v>
      </c>
      <c r="N13" s="11">
        <f t="shared" si="3"/>
        <v>0.70431358260063015</v>
      </c>
      <c r="O13" s="11">
        <f t="shared" si="3"/>
        <v>0.70431358260063015</v>
      </c>
      <c r="P13" s="11">
        <f t="shared" si="3"/>
        <v>0.70431358260063015</v>
      </c>
      <c r="Q13" s="11">
        <f t="shared" si="3"/>
        <v>0.70431358260063015</v>
      </c>
      <c r="R13" s="11">
        <f t="shared" si="3"/>
        <v>0.70431358260063015</v>
      </c>
      <c r="S13" s="11">
        <f t="shared" si="3"/>
        <v>0.70431358260063015</v>
      </c>
      <c r="T13" s="11">
        <f t="shared" si="3"/>
        <v>0.70431358260063015</v>
      </c>
      <c r="U13" s="11">
        <f t="shared" si="3"/>
        <v>0.70431358260063015</v>
      </c>
      <c r="V13" s="11">
        <f t="shared" si="3"/>
        <v>0.70431358260063015</v>
      </c>
      <c r="W13" s="11">
        <f t="shared" si="3"/>
        <v>0.70431358260063015</v>
      </c>
      <c r="X13" s="11">
        <f t="shared" si="3"/>
        <v>0.70431358260063015</v>
      </c>
      <c r="Y13" s="11">
        <f t="shared" si="3"/>
        <v>0.70431358260063015</v>
      </c>
      <c r="Z13" s="11">
        <f t="shared" si="3"/>
        <v>0.70431358260063015</v>
      </c>
      <c r="AA13" s="11">
        <f t="shared" si="3"/>
        <v>0.70431358260063015</v>
      </c>
      <c r="AB13" s="11">
        <f t="shared" si="3"/>
        <v>0.70431358260063015</v>
      </c>
      <c r="AC13" s="11">
        <f t="shared" si="3"/>
        <v>0.70431358260063015</v>
      </c>
      <c r="AD13" s="11">
        <f t="shared" si="3"/>
        <v>0.70431358260063015</v>
      </c>
      <c r="AE13" s="11">
        <f t="shared" si="3"/>
        <v>0.70431358260063015</v>
      </c>
      <c r="AF13" s="11">
        <f t="shared" si="3"/>
        <v>0.70431358260063015</v>
      </c>
      <c r="AG13" s="11">
        <f t="shared" si="3"/>
        <v>0.70431358260063015</v>
      </c>
      <c r="AH13" s="11">
        <f t="shared" si="3"/>
        <v>0.70431358260063015</v>
      </c>
      <c r="AI13" s="11">
        <f t="shared" si="3"/>
        <v>0.70431358260063015</v>
      </c>
      <c r="AJ13" s="11">
        <f t="shared" si="3"/>
        <v>0.70431358260063015</v>
      </c>
    </row>
    <row r="14" spans="1:36" x14ac:dyDescent="0.25">
      <c r="A14" t="s">
        <v>57</v>
      </c>
      <c r="B14" s="11">
        <f>AVERAGE(0.4,0.48)</f>
        <v>0.44</v>
      </c>
      <c r="C14" s="11">
        <f>$B14</f>
        <v>0.44</v>
      </c>
      <c r="D14" s="11">
        <f t="shared" si="3"/>
        <v>0.44</v>
      </c>
      <c r="E14" s="11">
        <f t="shared" si="3"/>
        <v>0.44</v>
      </c>
      <c r="F14" s="11">
        <f t="shared" si="3"/>
        <v>0.44</v>
      </c>
      <c r="G14" s="11">
        <f t="shared" si="3"/>
        <v>0.44</v>
      </c>
      <c r="H14" s="11">
        <f t="shared" si="3"/>
        <v>0.44</v>
      </c>
      <c r="I14" s="11">
        <f t="shared" si="3"/>
        <v>0.44</v>
      </c>
      <c r="J14" s="11">
        <f t="shared" si="3"/>
        <v>0.44</v>
      </c>
      <c r="K14" s="11">
        <f t="shared" si="3"/>
        <v>0.44</v>
      </c>
      <c r="L14" s="11">
        <f t="shared" si="3"/>
        <v>0.44</v>
      </c>
      <c r="M14" s="11">
        <f t="shared" si="3"/>
        <v>0.44</v>
      </c>
      <c r="N14" s="11">
        <f t="shared" si="3"/>
        <v>0.44</v>
      </c>
      <c r="O14" s="11">
        <f t="shared" si="3"/>
        <v>0.44</v>
      </c>
      <c r="P14" s="11">
        <f t="shared" si="3"/>
        <v>0.44</v>
      </c>
      <c r="Q14" s="11">
        <f t="shared" si="3"/>
        <v>0.44</v>
      </c>
      <c r="R14" s="11">
        <f t="shared" si="3"/>
        <v>0.44</v>
      </c>
      <c r="S14" s="11">
        <f t="shared" si="3"/>
        <v>0.44</v>
      </c>
      <c r="T14" s="11">
        <f t="shared" si="3"/>
        <v>0.44</v>
      </c>
      <c r="U14" s="11">
        <f t="shared" si="3"/>
        <v>0.44</v>
      </c>
      <c r="V14" s="11">
        <f t="shared" si="3"/>
        <v>0.44</v>
      </c>
      <c r="W14" s="11">
        <f t="shared" si="3"/>
        <v>0.44</v>
      </c>
      <c r="X14" s="11">
        <f t="shared" si="3"/>
        <v>0.44</v>
      </c>
      <c r="Y14" s="11">
        <f t="shared" si="3"/>
        <v>0.44</v>
      </c>
      <c r="Z14" s="11">
        <f t="shared" si="3"/>
        <v>0.44</v>
      </c>
      <c r="AA14" s="11">
        <f t="shared" si="3"/>
        <v>0.44</v>
      </c>
      <c r="AB14" s="11">
        <f t="shared" si="3"/>
        <v>0.44</v>
      </c>
      <c r="AC14" s="11">
        <f t="shared" si="3"/>
        <v>0.44</v>
      </c>
      <c r="AD14" s="11">
        <f t="shared" si="3"/>
        <v>0.44</v>
      </c>
      <c r="AE14" s="11">
        <f t="shared" si="3"/>
        <v>0.44</v>
      </c>
      <c r="AF14" s="11">
        <f t="shared" si="3"/>
        <v>0.44</v>
      </c>
      <c r="AG14" s="11">
        <f t="shared" si="3"/>
        <v>0.44</v>
      </c>
      <c r="AH14" s="11">
        <f t="shared" si="3"/>
        <v>0.44</v>
      </c>
      <c r="AI14" s="11">
        <f t="shared" si="3"/>
        <v>0.44</v>
      </c>
      <c r="AJ14" s="11">
        <f t="shared" si="3"/>
        <v>0.44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38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40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42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50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52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130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55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56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57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4"/>
  <sheetViews>
    <sheetView tabSelected="1" workbookViewId="0">
      <selection activeCell="B8" sqref="B8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'BECF-pre-ret'!B2*1.1</f>
        <v>0.44931054233528406</v>
      </c>
      <c r="C2" s="11">
        <f>'BECF-pre-ret'!C2*1.1</f>
        <v>0.44931054233528406</v>
      </c>
      <c r="D2" s="11">
        <f>'BECF-pre-ret'!D2*1.1</f>
        <v>0.44931054233528406</v>
      </c>
      <c r="E2" s="11">
        <f>'BECF-pre-ret'!E2*1.1</f>
        <v>0.44931054233528406</v>
      </c>
      <c r="F2" s="11">
        <f>'BECF-pre-ret'!F2*1.1</f>
        <v>0.44931054233528406</v>
      </c>
      <c r="G2" s="11">
        <f>'BECF-pre-ret'!G2*1.1</f>
        <v>0.44931054233528406</v>
      </c>
      <c r="H2" s="11">
        <f>'BECF-pre-ret'!H2*1.1</f>
        <v>0.44931054233528406</v>
      </c>
      <c r="I2" s="11">
        <f>'BECF-pre-ret'!I2*1.1</f>
        <v>0.44931054233528406</v>
      </c>
      <c r="J2" s="11">
        <f>'BECF-pre-ret'!J2*1.1</f>
        <v>0.44931054233528406</v>
      </c>
      <c r="K2" s="11">
        <f>'BECF-pre-ret'!K2*1.1</f>
        <v>0.44931054233528406</v>
      </c>
      <c r="L2" s="11">
        <f>'BECF-pre-ret'!L2*1.1</f>
        <v>0.44931054233528406</v>
      </c>
      <c r="M2" s="11">
        <f>'BECF-pre-ret'!M2*1.1</f>
        <v>0.44931054233528406</v>
      </c>
      <c r="N2" s="11">
        <f>'BECF-pre-ret'!N2*1.1</f>
        <v>0.44931054233528406</v>
      </c>
      <c r="O2" s="11">
        <f>'BECF-pre-ret'!O2*1.1</f>
        <v>0.44931054233528406</v>
      </c>
      <c r="P2" s="11">
        <f>'BECF-pre-ret'!P2*1.1</f>
        <v>0.44931054233528406</v>
      </c>
      <c r="Q2" s="11">
        <f>'BECF-pre-ret'!Q2*1.1</f>
        <v>0.44931054233528406</v>
      </c>
      <c r="R2" s="11">
        <f>'BECF-pre-ret'!R2*1.1</f>
        <v>0.44931054233528406</v>
      </c>
      <c r="S2" s="11">
        <f>'BECF-pre-ret'!S2*1.1</f>
        <v>0.44931054233528406</v>
      </c>
      <c r="T2" s="11">
        <f>'BECF-pre-ret'!T2*1.1</f>
        <v>0.44931054233528406</v>
      </c>
      <c r="U2" s="11">
        <f>'BECF-pre-ret'!U2*1.1</f>
        <v>0.44931054233528406</v>
      </c>
      <c r="V2" s="11">
        <f>'BECF-pre-ret'!V2*1.1</f>
        <v>0.44931054233528406</v>
      </c>
      <c r="W2" s="11">
        <f>'BECF-pre-ret'!W2*1.1</f>
        <v>0.44931054233528406</v>
      </c>
      <c r="X2" s="11">
        <f>'BECF-pre-ret'!X2*1.1</f>
        <v>0.44931054233528406</v>
      </c>
      <c r="Y2" s="11">
        <f>'BECF-pre-ret'!Y2*1.1</f>
        <v>0.44931054233528406</v>
      </c>
      <c r="Z2" s="11">
        <f>'BECF-pre-ret'!Z2*1.1</f>
        <v>0.44931054233528406</v>
      </c>
      <c r="AA2" s="11">
        <f>'BECF-pre-ret'!AA2*1.1</f>
        <v>0.44931054233528406</v>
      </c>
      <c r="AB2" s="11">
        <f>'BECF-pre-ret'!AB2*1.1</f>
        <v>0.44931054233528406</v>
      </c>
      <c r="AC2" s="11">
        <f>'BECF-pre-ret'!AC2*1.1</f>
        <v>0.44931054233528406</v>
      </c>
      <c r="AD2" s="11">
        <f>'BECF-pre-ret'!AD2*1.1</f>
        <v>0.44931054233528406</v>
      </c>
      <c r="AE2" s="11">
        <f>'BECF-pre-ret'!AE2*1.1</f>
        <v>0.44931054233528406</v>
      </c>
      <c r="AF2" s="11">
        <f>'BECF-pre-ret'!AF2*1.1</f>
        <v>0.44931054233528406</v>
      </c>
      <c r="AG2" s="11">
        <f>'BECF-pre-ret'!AG2*1.1</f>
        <v>0.44931054233528406</v>
      </c>
      <c r="AH2" s="11">
        <f>'BECF-pre-ret'!AH2*1.1</f>
        <v>0.44931054233528406</v>
      </c>
      <c r="AI2" s="11">
        <f>'BECF-pre-ret'!AI2*1.1</f>
        <v>0.44931054233528406</v>
      </c>
      <c r="AJ2" s="11">
        <f>'BECF-pre-ret'!AJ2*1.1</f>
        <v>0.44931054233528406</v>
      </c>
    </row>
    <row r="3" spans="1:36" x14ac:dyDescent="0.25">
      <c r="A3" t="s">
        <v>38</v>
      </c>
      <c r="B3" s="11">
        <f>'BECF-pre-ret'!B3*1.1</f>
        <v>0.44710208190340989</v>
      </c>
      <c r="C3" s="11">
        <f>'BECF-pre-ret'!C3*1.1</f>
        <v>0.44710208190340989</v>
      </c>
      <c r="D3" s="11">
        <f>'BECF-pre-ret'!D3*1.1</f>
        <v>0.44710208190340989</v>
      </c>
      <c r="E3" s="11">
        <f>'BECF-pre-ret'!E3*1.1</f>
        <v>0.44710208190340989</v>
      </c>
      <c r="F3" s="11">
        <f>'BECF-pre-ret'!F3*1.1</f>
        <v>0.44710208190340989</v>
      </c>
      <c r="G3" s="11">
        <f>'BECF-pre-ret'!G3*1.1</f>
        <v>0.44710208190340989</v>
      </c>
      <c r="H3" s="11">
        <f>'BECF-pre-ret'!H3*1.1</f>
        <v>0.44710208190340989</v>
      </c>
      <c r="I3" s="11">
        <f>'BECF-pre-ret'!I3*1.1</f>
        <v>0.44710208190340989</v>
      </c>
      <c r="J3" s="11">
        <f>'BECF-pre-ret'!J3*1.1</f>
        <v>0.44710208190340989</v>
      </c>
      <c r="K3" s="11">
        <f>'BECF-pre-ret'!K3*1.1</f>
        <v>0.44710208190340989</v>
      </c>
      <c r="L3" s="11">
        <f>'BECF-pre-ret'!L3*1.1</f>
        <v>0.44710208190340989</v>
      </c>
      <c r="M3" s="11">
        <f>'BECF-pre-ret'!M3*1.1</f>
        <v>0.44710208190340989</v>
      </c>
      <c r="N3" s="11">
        <f>'BECF-pre-ret'!N3*1.1</f>
        <v>0.44710208190340989</v>
      </c>
      <c r="O3" s="11">
        <f>'BECF-pre-ret'!O3*1.1</f>
        <v>0.44710208190340989</v>
      </c>
      <c r="P3" s="11">
        <f>'BECF-pre-ret'!P3*1.1</f>
        <v>0.44710208190340989</v>
      </c>
      <c r="Q3" s="11">
        <f>'BECF-pre-ret'!Q3*1.1</f>
        <v>0.44710208190340989</v>
      </c>
      <c r="R3" s="11">
        <f>'BECF-pre-ret'!R3*1.1</f>
        <v>0.44710208190340989</v>
      </c>
      <c r="S3" s="11">
        <f>'BECF-pre-ret'!S3*1.1</f>
        <v>0.44710208190340989</v>
      </c>
      <c r="T3" s="11">
        <f>'BECF-pre-ret'!T3*1.1</f>
        <v>0.44710208190340989</v>
      </c>
      <c r="U3" s="11">
        <f>'BECF-pre-ret'!U3*1.1</f>
        <v>0.44710208190340989</v>
      </c>
      <c r="V3" s="11">
        <f>'BECF-pre-ret'!V3*1.1</f>
        <v>0.44710208190340989</v>
      </c>
      <c r="W3" s="11">
        <f>'BECF-pre-ret'!W3*1.1</f>
        <v>0.44710208190340989</v>
      </c>
      <c r="X3" s="11">
        <f>'BECF-pre-ret'!X3*1.1</f>
        <v>0.44710208190340989</v>
      </c>
      <c r="Y3" s="11">
        <f>'BECF-pre-ret'!Y3*1.1</f>
        <v>0.44710208190340989</v>
      </c>
      <c r="Z3" s="11">
        <f>'BECF-pre-ret'!Z3*1.1</f>
        <v>0.44710208190340989</v>
      </c>
      <c r="AA3" s="11">
        <f>'BECF-pre-ret'!AA3*1.1</f>
        <v>0.44710208190340989</v>
      </c>
      <c r="AB3" s="11">
        <f>'BECF-pre-ret'!AB3*1.1</f>
        <v>0.44710208190340989</v>
      </c>
      <c r="AC3" s="11">
        <f>'BECF-pre-ret'!AC3*1.1</f>
        <v>0.44710208190340989</v>
      </c>
      <c r="AD3" s="11">
        <f>'BECF-pre-ret'!AD3*1.1</f>
        <v>0.44710208190340989</v>
      </c>
      <c r="AE3" s="11">
        <f>'BECF-pre-ret'!AE3*1.1</f>
        <v>0.44710208190340989</v>
      </c>
      <c r="AF3" s="11">
        <f>'BECF-pre-ret'!AF3*1.1</f>
        <v>0.44710208190340989</v>
      </c>
      <c r="AG3" s="11">
        <f>'BECF-pre-ret'!AG3*1.1</f>
        <v>0.44710208190340989</v>
      </c>
      <c r="AH3" s="11">
        <f>'BECF-pre-ret'!AH3*1.1</f>
        <v>0.44710208190340989</v>
      </c>
      <c r="AI3" s="11">
        <f>'BECF-pre-ret'!AI3*1.1</f>
        <v>0.44710208190340989</v>
      </c>
      <c r="AJ3" s="11">
        <f>'BECF-pre-ret'!AJ3*1.1</f>
        <v>0.44710208190340989</v>
      </c>
    </row>
    <row r="4" spans="1:36" x14ac:dyDescent="0.25">
      <c r="A4" t="s">
        <v>40</v>
      </c>
      <c r="B4" s="11">
        <f>'BECF-pre-ret'!B4</f>
        <v>0.92500000000000004</v>
      </c>
      <c r="C4" s="11">
        <f t="shared" ref="C4:C12" si="0">$B4</f>
        <v>0.92500000000000004</v>
      </c>
      <c r="D4" s="11">
        <f t="shared" ref="D4:AJ10" si="1">$B4</f>
        <v>0.92500000000000004</v>
      </c>
      <c r="E4" s="11">
        <f t="shared" si="1"/>
        <v>0.92500000000000004</v>
      </c>
      <c r="F4" s="11">
        <f t="shared" si="1"/>
        <v>0.92500000000000004</v>
      </c>
      <c r="G4" s="11">
        <f t="shared" si="1"/>
        <v>0.92500000000000004</v>
      </c>
      <c r="H4" s="11">
        <f t="shared" si="1"/>
        <v>0.92500000000000004</v>
      </c>
      <c r="I4" s="11">
        <f t="shared" si="1"/>
        <v>0.92500000000000004</v>
      </c>
      <c r="J4" s="11">
        <f t="shared" si="1"/>
        <v>0.92500000000000004</v>
      </c>
      <c r="K4" s="11">
        <f t="shared" si="1"/>
        <v>0.92500000000000004</v>
      </c>
      <c r="L4" s="11">
        <f t="shared" si="1"/>
        <v>0.92500000000000004</v>
      </c>
      <c r="M4" s="11">
        <f t="shared" si="1"/>
        <v>0.92500000000000004</v>
      </c>
      <c r="N4" s="11">
        <f t="shared" si="1"/>
        <v>0.92500000000000004</v>
      </c>
      <c r="O4" s="11">
        <f t="shared" si="1"/>
        <v>0.92500000000000004</v>
      </c>
      <c r="P4" s="11">
        <f t="shared" si="1"/>
        <v>0.92500000000000004</v>
      </c>
      <c r="Q4" s="11">
        <f t="shared" si="1"/>
        <v>0.92500000000000004</v>
      </c>
      <c r="R4" s="11">
        <f t="shared" si="1"/>
        <v>0.92500000000000004</v>
      </c>
      <c r="S4" s="11">
        <f t="shared" si="1"/>
        <v>0.92500000000000004</v>
      </c>
      <c r="T4" s="11">
        <f t="shared" si="1"/>
        <v>0.92500000000000004</v>
      </c>
      <c r="U4" s="11">
        <f t="shared" si="1"/>
        <v>0.92500000000000004</v>
      </c>
      <c r="V4" s="11">
        <f t="shared" si="1"/>
        <v>0.92500000000000004</v>
      </c>
      <c r="W4" s="11">
        <f t="shared" si="1"/>
        <v>0.92500000000000004</v>
      </c>
      <c r="X4" s="11">
        <f t="shared" si="1"/>
        <v>0.92500000000000004</v>
      </c>
      <c r="Y4" s="11">
        <f t="shared" si="1"/>
        <v>0.92500000000000004</v>
      </c>
      <c r="Z4" s="11">
        <f t="shared" si="1"/>
        <v>0.92500000000000004</v>
      </c>
      <c r="AA4" s="11">
        <f t="shared" si="1"/>
        <v>0.92500000000000004</v>
      </c>
      <c r="AB4" s="11">
        <f t="shared" si="1"/>
        <v>0.92500000000000004</v>
      </c>
      <c r="AC4" s="11">
        <f t="shared" si="1"/>
        <v>0.92500000000000004</v>
      </c>
      <c r="AD4" s="11">
        <f t="shared" si="1"/>
        <v>0.92500000000000004</v>
      </c>
      <c r="AE4" s="11">
        <f t="shared" si="1"/>
        <v>0.92500000000000004</v>
      </c>
      <c r="AF4" s="11">
        <f t="shared" si="1"/>
        <v>0.92500000000000004</v>
      </c>
      <c r="AG4" s="11">
        <f t="shared" si="1"/>
        <v>0.92500000000000004</v>
      </c>
      <c r="AH4" s="11">
        <f t="shared" si="1"/>
        <v>0.92500000000000004</v>
      </c>
      <c r="AI4" s="11">
        <f t="shared" si="1"/>
        <v>0.92500000000000004</v>
      </c>
      <c r="AJ4" s="11">
        <f t="shared" si="1"/>
        <v>0.92500000000000004</v>
      </c>
    </row>
    <row r="5" spans="1:36" x14ac:dyDescent="0.25">
      <c r="A5" t="s">
        <v>42</v>
      </c>
      <c r="B5" s="11">
        <f>'BECF-pre-ret'!B5*1.1</f>
        <v>0.41800000000000004</v>
      </c>
      <c r="C5" s="11">
        <f t="shared" si="0"/>
        <v>0.41800000000000004</v>
      </c>
      <c r="D5" s="11">
        <f t="shared" si="1"/>
        <v>0.41800000000000004</v>
      </c>
      <c r="E5" s="11">
        <f t="shared" si="1"/>
        <v>0.41800000000000004</v>
      </c>
      <c r="F5" s="11">
        <f t="shared" si="1"/>
        <v>0.41800000000000004</v>
      </c>
      <c r="G5" s="11">
        <f t="shared" si="1"/>
        <v>0.41800000000000004</v>
      </c>
      <c r="H5" s="11">
        <f t="shared" si="1"/>
        <v>0.41800000000000004</v>
      </c>
      <c r="I5" s="11">
        <f t="shared" si="1"/>
        <v>0.41800000000000004</v>
      </c>
      <c r="J5" s="11">
        <f t="shared" si="1"/>
        <v>0.41800000000000004</v>
      </c>
      <c r="K5" s="11">
        <f t="shared" si="1"/>
        <v>0.41800000000000004</v>
      </c>
      <c r="L5" s="11">
        <f t="shared" si="1"/>
        <v>0.41800000000000004</v>
      </c>
      <c r="M5" s="11">
        <f t="shared" si="1"/>
        <v>0.41800000000000004</v>
      </c>
      <c r="N5" s="11">
        <f t="shared" si="1"/>
        <v>0.41800000000000004</v>
      </c>
      <c r="O5" s="11">
        <f t="shared" si="1"/>
        <v>0.41800000000000004</v>
      </c>
      <c r="P5" s="11">
        <f t="shared" si="1"/>
        <v>0.41800000000000004</v>
      </c>
      <c r="Q5" s="11">
        <f t="shared" si="1"/>
        <v>0.41800000000000004</v>
      </c>
      <c r="R5" s="11">
        <f t="shared" si="1"/>
        <v>0.41800000000000004</v>
      </c>
      <c r="S5" s="11">
        <f t="shared" si="1"/>
        <v>0.41800000000000004</v>
      </c>
      <c r="T5" s="11">
        <f t="shared" si="1"/>
        <v>0.41800000000000004</v>
      </c>
      <c r="U5" s="11">
        <f t="shared" si="1"/>
        <v>0.41800000000000004</v>
      </c>
      <c r="V5" s="11">
        <f t="shared" si="1"/>
        <v>0.41800000000000004</v>
      </c>
      <c r="W5" s="11">
        <f t="shared" si="1"/>
        <v>0.41800000000000004</v>
      </c>
      <c r="X5" s="11">
        <f t="shared" si="1"/>
        <v>0.41800000000000004</v>
      </c>
      <c r="Y5" s="11">
        <f t="shared" si="1"/>
        <v>0.41800000000000004</v>
      </c>
      <c r="Z5" s="11">
        <f t="shared" si="1"/>
        <v>0.41800000000000004</v>
      </c>
      <c r="AA5" s="11">
        <f t="shared" si="1"/>
        <v>0.41800000000000004</v>
      </c>
      <c r="AB5" s="11">
        <f t="shared" si="1"/>
        <v>0.41800000000000004</v>
      </c>
      <c r="AC5" s="11">
        <f t="shared" si="1"/>
        <v>0.41800000000000004</v>
      </c>
      <c r="AD5" s="11">
        <f t="shared" si="1"/>
        <v>0.41800000000000004</v>
      </c>
      <c r="AE5" s="11">
        <f t="shared" si="1"/>
        <v>0.41800000000000004</v>
      </c>
      <c r="AF5" s="11">
        <f t="shared" si="1"/>
        <v>0.41800000000000004</v>
      </c>
      <c r="AG5" s="11">
        <f t="shared" si="1"/>
        <v>0.41800000000000004</v>
      </c>
      <c r="AH5" s="11">
        <f t="shared" si="1"/>
        <v>0.41800000000000004</v>
      </c>
      <c r="AI5" s="11">
        <f t="shared" si="1"/>
        <v>0.41800000000000004</v>
      </c>
      <c r="AJ5" s="11">
        <f t="shared" si="1"/>
        <v>0.41800000000000004</v>
      </c>
    </row>
    <row r="6" spans="1:36" x14ac:dyDescent="0.25">
      <c r="A6" t="s">
        <v>44</v>
      </c>
      <c r="B6" s="52">
        <f>AVERAGE(0.55,0.38)</f>
        <v>0.46500000000000002</v>
      </c>
      <c r="C6" s="11">
        <f t="shared" si="0"/>
        <v>0.46500000000000002</v>
      </c>
      <c r="D6" s="11">
        <f t="shared" si="1"/>
        <v>0.46500000000000002</v>
      </c>
      <c r="E6" s="11">
        <f t="shared" si="1"/>
        <v>0.46500000000000002</v>
      </c>
      <c r="F6" s="11">
        <f t="shared" si="1"/>
        <v>0.46500000000000002</v>
      </c>
      <c r="G6" s="11">
        <f t="shared" si="1"/>
        <v>0.46500000000000002</v>
      </c>
      <c r="H6" s="11">
        <f t="shared" si="1"/>
        <v>0.46500000000000002</v>
      </c>
      <c r="I6" s="11">
        <f t="shared" si="1"/>
        <v>0.46500000000000002</v>
      </c>
      <c r="J6" s="11">
        <f t="shared" si="1"/>
        <v>0.46500000000000002</v>
      </c>
      <c r="K6" s="11">
        <f t="shared" si="1"/>
        <v>0.46500000000000002</v>
      </c>
      <c r="L6" s="11">
        <f t="shared" si="1"/>
        <v>0.46500000000000002</v>
      </c>
      <c r="M6" s="11">
        <f t="shared" si="1"/>
        <v>0.46500000000000002</v>
      </c>
      <c r="N6" s="11">
        <f t="shared" si="1"/>
        <v>0.46500000000000002</v>
      </c>
      <c r="O6" s="11">
        <f t="shared" si="1"/>
        <v>0.46500000000000002</v>
      </c>
      <c r="P6" s="11">
        <f t="shared" si="1"/>
        <v>0.46500000000000002</v>
      </c>
      <c r="Q6" s="11">
        <f t="shared" si="1"/>
        <v>0.46500000000000002</v>
      </c>
      <c r="R6" s="11">
        <f t="shared" si="1"/>
        <v>0.46500000000000002</v>
      </c>
      <c r="S6" s="11">
        <f t="shared" si="1"/>
        <v>0.46500000000000002</v>
      </c>
      <c r="T6" s="11">
        <f t="shared" si="1"/>
        <v>0.46500000000000002</v>
      </c>
      <c r="U6" s="11">
        <f t="shared" si="1"/>
        <v>0.46500000000000002</v>
      </c>
      <c r="V6" s="11">
        <f t="shared" si="1"/>
        <v>0.46500000000000002</v>
      </c>
      <c r="W6" s="11">
        <f t="shared" si="1"/>
        <v>0.46500000000000002</v>
      </c>
      <c r="X6" s="11">
        <f t="shared" si="1"/>
        <v>0.46500000000000002</v>
      </c>
      <c r="Y6" s="11">
        <f t="shared" si="1"/>
        <v>0.46500000000000002</v>
      </c>
      <c r="Z6" s="11">
        <f t="shared" si="1"/>
        <v>0.46500000000000002</v>
      </c>
      <c r="AA6" s="11">
        <f t="shared" si="1"/>
        <v>0.46500000000000002</v>
      </c>
      <c r="AB6" s="11">
        <f t="shared" si="1"/>
        <v>0.46500000000000002</v>
      </c>
      <c r="AC6" s="11">
        <f t="shared" si="1"/>
        <v>0.46500000000000002</v>
      </c>
      <c r="AD6" s="11">
        <f t="shared" si="1"/>
        <v>0.46500000000000002</v>
      </c>
      <c r="AE6" s="11">
        <f t="shared" si="1"/>
        <v>0.46500000000000002</v>
      </c>
      <c r="AF6" s="11">
        <f t="shared" si="1"/>
        <v>0.46500000000000002</v>
      </c>
      <c r="AG6" s="11">
        <f t="shared" si="1"/>
        <v>0.46500000000000002</v>
      </c>
      <c r="AH6" s="11">
        <f t="shared" si="1"/>
        <v>0.46500000000000002</v>
      </c>
      <c r="AI6" s="11">
        <f t="shared" si="1"/>
        <v>0.46500000000000002</v>
      </c>
      <c r="AJ6" s="11">
        <f t="shared" si="1"/>
        <v>0.46500000000000002</v>
      </c>
    </row>
    <row r="7" spans="1:36" x14ac:dyDescent="0.25">
      <c r="A7" t="s">
        <v>46</v>
      </c>
      <c r="B7" s="52">
        <f>AVERAGE(0.32,0.21,0.34,0.23)</f>
        <v>0.27500000000000002</v>
      </c>
      <c r="C7" s="11">
        <f t="shared" si="0"/>
        <v>0.27500000000000002</v>
      </c>
      <c r="D7" s="11">
        <f t="shared" si="1"/>
        <v>0.27500000000000002</v>
      </c>
      <c r="E7" s="11">
        <f t="shared" si="1"/>
        <v>0.27500000000000002</v>
      </c>
      <c r="F7" s="11">
        <f t="shared" si="1"/>
        <v>0.27500000000000002</v>
      </c>
      <c r="G7" s="11">
        <f t="shared" si="1"/>
        <v>0.27500000000000002</v>
      </c>
      <c r="H7" s="11">
        <f t="shared" si="1"/>
        <v>0.27500000000000002</v>
      </c>
      <c r="I7" s="11">
        <f t="shared" si="1"/>
        <v>0.27500000000000002</v>
      </c>
      <c r="J7" s="11">
        <f t="shared" si="1"/>
        <v>0.27500000000000002</v>
      </c>
      <c r="K7" s="11">
        <f t="shared" si="1"/>
        <v>0.27500000000000002</v>
      </c>
      <c r="L7" s="11">
        <f t="shared" si="1"/>
        <v>0.27500000000000002</v>
      </c>
      <c r="M7" s="11">
        <f t="shared" si="1"/>
        <v>0.27500000000000002</v>
      </c>
      <c r="N7" s="11">
        <f t="shared" si="1"/>
        <v>0.27500000000000002</v>
      </c>
      <c r="O7" s="11">
        <f t="shared" si="1"/>
        <v>0.27500000000000002</v>
      </c>
      <c r="P7" s="11">
        <f t="shared" si="1"/>
        <v>0.27500000000000002</v>
      </c>
      <c r="Q7" s="11">
        <f t="shared" si="1"/>
        <v>0.27500000000000002</v>
      </c>
      <c r="R7" s="11">
        <f t="shared" si="1"/>
        <v>0.27500000000000002</v>
      </c>
      <c r="S7" s="11">
        <f t="shared" si="1"/>
        <v>0.27500000000000002</v>
      </c>
      <c r="T7" s="11">
        <f t="shared" si="1"/>
        <v>0.27500000000000002</v>
      </c>
      <c r="U7" s="11">
        <f t="shared" si="1"/>
        <v>0.27500000000000002</v>
      </c>
      <c r="V7" s="11">
        <f t="shared" si="1"/>
        <v>0.27500000000000002</v>
      </c>
      <c r="W7" s="11">
        <f t="shared" si="1"/>
        <v>0.27500000000000002</v>
      </c>
      <c r="X7" s="11">
        <f t="shared" si="1"/>
        <v>0.27500000000000002</v>
      </c>
      <c r="Y7" s="11">
        <f t="shared" si="1"/>
        <v>0.27500000000000002</v>
      </c>
      <c r="Z7" s="11">
        <f t="shared" si="1"/>
        <v>0.27500000000000002</v>
      </c>
      <c r="AA7" s="11">
        <f t="shared" si="1"/>
        <v>0.27500000000000002</v>
      </c>
      <c r="AB7" s="11">
        <f t="shared" si="1"/>
        <v>0.27500000000000002</v>
      </c>
      <c r="AC7" s="11">
        <f t="shared" si="1"/>
        <v>0.27500000000000002</v>
      </c>
      <c r="AD7" s="11">
        <f t="shared" si="1"/>
        <v>0.27500000000000002</v>
      </c>
      <c r="AE7" s="11">
        <f t="shared" si="1"/>
        <v>0.27500000000000002</v>
      </c>
      <c r="AF7" s="11">
        <f t="shared" si="1"/>
        <v>0.27500000000000002</v>
      </c>
      <c r="AG7" s="11">
        <f t="shared" si="1"/>
        <v>0.27500000000000002</v>
      </c>
      <c r="AH7" s="11">
        <f t="shared" si="1"/>
        <v>0.27500000000000002</v>
      </c>
      <c r="AI7" s="11">
        <f t="shared" si="1"/>
        <v>0.27500000000000002</v>
      </c>
      <c r="AJ7" s="11">
        <f t="shared" si="1"/>
        <v>0.27500000000000002</v>
      </c>
    </row>
    <row r="8" spans="1:36" x14ac:dyDescent="0.25">
      <c r="A8" t="s">
        <v>48</v>
      </c>
      <c r="B8" s="52">
        <f>AVERAGE(0.83,0.52)</f>
        <v>0.67500000000000004</v>
      </c>
      <c r="C8" s="11">
        <f t="shared" si="0"/>
        <v>0.67500000000000004</v>
      </c>
      <c r="D8" s="11">
        <f t="shared" si="1"/>
        <v>0.67500000000000004</v>
      </c>
      <c r="E8" s="11">
        <f t="shared" si="1"/>
        <v>0.67500000000000004</v>
      </c>
      <c r="F8" s="11">
        <f t="shared" si="1"/>
        <v>0.67500000000000004</v>
      </c>
      <c r="G8" s="11">
        <f t="shared" si="1"/>
        <v>0.67500000000000004</v>
      </c>
      <c r="H8" s="11">
        <f t="shared" si="1"/>
        <v>0.67500000000000004</v>
      </c>
      <c r="I8" s="11">
        <f t="shared" si="1"/>
        <v>0.67500000000000004</v>
      </c>
      <c r="J8" s="11">
        <f t="shared" si="1"/>
        <v>0.67500000000000004</v>
      </c>
      <c r="K8" s="11">
        <f t="shared" si="1"/>
        <v>0.67500000000000004</v>
      </c>
      <c r="L8" s="11">
        <f t="shared" si="1"/>
        <v>0.67500000000000004</v>
      </c>
      <c r="M8" s="11">
        <f t="shared" si="1"/>
        <v>0.67500000000000004</v>
      </c>
      <c r="N8" s="11">
        <f t="shared" si="1"/>
        <v>0.67500000000000004</v>
      </c>
      <c r="O8" s="11">
        <f t="shared" si="1"/>
        <v>0.67500000000000004</v>
      </c>
      <c r="P8" s="11">
        <f t="shared" si="1"/>
        <v>0.67500000000000004</v>
      </c>
      <c r="Q8" s="11">
        <f t="shared" si="1"/>
        <v>0.67500000000000004</v>
      </c>
      <c r="R8" s="11">
        <f t="shared" si="1"/>
        <v>0.67500000000000004</v>
      </c>
      <c r="S8" s="11">
        <f t="shared" si="1"/>
        <v>0.67500000000000004</v>
      </c>
      <c r="T8" s="11">
        <f t="shared" si="1"/>
        <v>0.67500000000000004</v>
      </c>
      <c r="U8" s="11">
        <f t="shared" si="1"/>
        <v>0.67500000000000004</v>
      </c>
      <c r="V8" s="11">
        <f t="shared" si="1"/>
        <v>0.67500000000000004</v>
      </c>
      <c r="W8" s="11">
        <f t="shared" si="1"/>
        <v>0.67500000000000004</v>
      </c>
      <c r="X8" s="11">
        <f t="shared" si="1"/>
        <v>0.67500000000000004</v>
      </c>
      <c r="Y8" s="11">
        <f t="shared" si="1"/>
        <v>0.67500000000000004</v>
      </c>
      <c r="Z8" s="11">
        <f t="shared" si="1"/>
        <v>0.67500000000000004</v>
      </c>
      <c r="AA8" s="11">
        <f t="shared" si="1"/>
        <v>0.67500000000000004</v>
      </c>
      <c r="AB8" s="11">
        <f t="shared" si="1"/>
        <v>0.67500000000000004</v>
      </c>
      <c r="AC8" s="11">
        <f t="shared" si="1"/>
        <v>0.67500000000000004</v>
      </c>
      <c r="AD8" s="11">
        <f t="shared" si="1"/>
        <v>0.67500000000000004</v>
      </c>
      <c r="AE8" s="11">
        <f t="shared" si="1"/>
        <v>0.67500000000000004</v>
      </c>
      <c r="AF8" s="11">
        <f t="shared" si="1"/>
        <v>0.67500000000000004</v>
      </c>
      <c r="AG8" s="11">
        <f t="shared" si="1"/>
        <v>0.67500000000000004</v>
      </c>
      <c r="AH8" s="11">
        <f t="shared" si="1"/>
        <v>0.67500000000000004</v>
      </c>
      <c r="AI8" s="11">
        <f t="shared" si="1"/>
        <v>0.67500000000000004</v>
      </c>
      <c r="AJ8" s="11">
        <f t="shared" si="1"/>
        <v>0.67500000000000004</v>
      </c>
    </row>
    <row r="9" spans="1:36" x14ac:dyDescent="0.25">
      <c r="A9" t="s">
        <v>50</v>
      </c>
      <c r="B9" s="11">
        <f>'BECF-pre-ret'!B9*1.1</f>
        <v>0.51370000000000005</v>
      </c>
      <c r="C9" s="11">
        <f t="shared" si="0"/>
        <v>0.51370000000000005</v>
      </c>
      <c r="D9" s="11">
        <f t="shared" si="1"/>
        <v>0.51370000000000005</v>
      </c>
      <c r="E9" s="11">
        <f t="shared" si="1"/>
        <v>0.51370000000000005</v>
      </c>
      <c r="F9" s="11">
        <f t="shared" si="1"/>
        <v>0.51370000000000005</v>
      </c>
      <c r="G9" s="11">
        <f t="shared" si="1"/>
        <v>0.51370000000000005</v>
      </c>
      <c r="H9" s="11">
        <f t="shared" si="1"/>
        <v>0.51370000000000005</v>
      </c>
      <c r="I9" s="11">
        <f t="shared" si="1"/>
        <v>0.51370000000000005</v>
      </c>
      <c r="J9" s="11">
        <f t="shared" si="1"/>
        <v>0.51370000000000005</v>
      </c>
      <c r="K9" s="11">
        <f t="shared" si="1"/>
        <v>0.51370000000000005</v>
      </c>
      <c r="L9" s="11">
        <f t="shared" si="1"/>
        <v>0.51370000000000005</v>
      </c>
      <c r="M9" s="11">
        <f t="shared" si="1"/>
        <v>0.51370000000000005</v>
      </c>
      <c r="N9" s="11">
        <f t="shared" si="1"/>
        <v>0.51370000000000005</v>
      </c>
      <c r="O9" s="11">
        <f t="shared" si="1"/>
        <v>0.51370000000000005</v>
      </c>
      <c r="P9" s="11">
        <f t="shared" si="1"/>
        <v>0.51370000000000005</v>
      </c>
      <c r="Q9" s="11">
        <f t="shared" si="1"/>
        <v>0.51370000000000005</v>
      </c>
      <c r="R9" s="11">
        <f t="shared" si="1"/>
        <v>0.51370000000000005</v>
      </c>
      <c r="S9" s="11">
        <f t="shared" si="1"/>
        <v>0.51370000000000005</v>
      </c>
      <c r="T9" s="11">
        <f t="shared" si="1"/>
        <v>0.51370000000000005</v>
      </c>
      <c r="U9" s="11">
        <f t="shared" si="1"/>
        <v>0.51370000000000005</v>
      </c>
      <c r="V9" s="11">
        <f t="shared" si="1"/>
        <v>0.51370000000000005</v>
      </c>
      <c r="W9" s="11">
        <f t="shared" si="1"/>
        <v>0.51370000000000005</v>
      </c>
      <c r="X9" s="11">
        <f t="shared" si="1"/>
        <v>0.51370000000000005</v>
      </c>
      <c r="Y9" s="11">
        <f t="shared" si="1"/>
        <v>0.51370000000000005</v>
      </c>
      <c r="Z9" s="11">
        <f t="shared" si="1"/>
        <v>0.51370000000000005</v>
      </c>
      <c r="AA9" s="11">
        <f t="shared" si="1"/>
        <v>0.51370000000000005</v>
      </c>
      <c r="AB9" s="11">
        <f t="shared" si="1"/>
        <v>0.51370000000000005</v>
      </c>
      <c r="AC9" s="11">
        <f t="shared" si="1"/>
        <v>0.51370000000000005</v>
      </c>
      <c r="AD9" s="11">
        <f t="shared" si="1"/>
        <v>0.51370000000000005</v>
      </c>
      <c r="AE9" s="11">
        <f t="shared" si="1"/>
        <v>0.51370000000000005</v>
      </c>
      <c r="AF9" s="11">
        <f t="shared" si="1"/>
        <v>0.51370000000000005</v>
      </c>
      <c r="AG9" s="11">
        <f t="shared" si="1"/>
        <v>0.51370000000000005</v>
      </c>
      <c r="AH9" s="11">
        <f t="shared" si="1"/>
        <v>0.51370000000000005</v>
      </c>
      <c r="AI9" s="11">
        <f t="shared" si="1"/>
        <v>0.51370000000000005</v>
      </c>
      <c r="AJ9" s="11">
        <f t="shared" si="1"/>
        <v>0.51370000000000005</v>
      </c>
    </row>
    <row r="10" spans="1:36" x14ac:dyDescent="0.25">
      <c r="A10" t="s">
        <v>52</v>
      </c>
      <c r="B10" s="11">
        <f>'BECF-pre-ret'!B10*1.1</f>
        <v>0.81620000000000004</v>
      </c>
      <c r="C10" s="11">
        <f t="shared" si="0"/>
        <v>0.81620000000000004</v>
      </c>
      <c r="D10" s="11">
        <f t="shared" si="1"/>
        <v>0.81620000000000004</v>
      </c>
      <c r="E10" s="11">
        <f t="shared" si="1"/>
        <v>0.81620000000000004</v>
      </c>
      <c r="F10" s="11">
        <f t="shared" si="1"/>
        <v>0.81620000000000004</v>
      </c>
      <c r="G10" s="11">
        <f t="shared" si="1"/>
        <v>0.81620000000000004</v>
      </c>
      <c r="H10" s="11">
        <f t="shared" si="1"/>
        <v>0.81620000000000004</v>
      </c>
      <c r="I10" s="11">
        <f t="shared" si="1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130</v>
      </c>
      <c r="B11" s="11">
        <f>'BECF-pre-ret'!B11*1.1</f>
        <v>6.6549999999999998E-2</v>
      </c>
      <c r="C11" s="11">
        <f t="shared" si="0"/>
        <v>6.6549999999999998E-2</v>
      </c>
      <c r="D11" s="11">
        <f t="shared" si="2"/>
        <v>6.6549999999999998E-2</v>
      </c>
      <c r="E11" s="11">
        <f t="shared" si="2"/>
        <v>6.6549999999999998E-2</v>
      </c>
      <c r="F11" s="11">
        <f t="shared" si="2"/>
        <v>6.6549999999999998E-2</v>
      </c>
      <c r="G11" s="11">
        <f t="shared" si="2"/>
        <v>6.6549999999999998E-2</v>
      </c>
      <c r="H11" s="11">
        <f t="shared" si="2"/>
        <v>6.6549999999999998E-2</v>
      </c>
      <c r="I11" s="11">
        <f t="shared" si="2"/>
        <v>6.6549999999999998E-2</v>
      </c>
      <c r="J11" s="11">
        <f t="shared" si="2"/>
        <v>6.6549999999999998E-2</v>
      </c>
      <c r="K11" s="11">
        <f t="shared" si="2"/>
        <v>6.6549999999999998E-2</v>
      </c>
      <c r="L11" s="11">
        <f t="shared" si="2"/>
        <v>6.6549999999999998E-2</v>
      </c>
      <c r="M11" s="11">
        <f t="shared" si="2"/>
        <v>6.6549999999999998E-2</v>
      </c>
      <c r="N11" s="11">
        <f t="shared" si="2"/>
        <v>6.6549999999999998E-2</v>
      </c>
      <c r="O11" s="11">
        <f t="shared" si="2"/>
        <v>6.6549999999999998E-2</v>
      </c>
      <c r="P11" s="11">
        <f t="shared" si="2"/>
        <v>6.6549999999999998E-2</v>
      </c>
      <c r="Q11" s="11">
        <f t="shared" si="2"/>
        <v>6.6549999999999998E-2</v>
      </c>
      <c r="R11" s="11">
        <f t="shared" si="2"/>
        <v>6.6549999999999998E-2</v>
      </c>
      <c r="S11" s="11">
        <f t="shared" si="2"/>
        <v>6.6549999999999998E-2</v>
      </c>
      <c r="T11" s="11">
        <f t="shared" si="2"/>
        <v>6.6549999999999998E-2</v>
      </c>
      <c r="U11" s="11">
        <f t="shared" si="2"/>
        <v>6.6549999999999998E-2</v>
      </c>
      <c r="V11" s="11">
        <f t="shared" si="2"/>
        <v>6.6549999999999998E-2</v>
      </c>
      <c r="W11" s="11">
        <f t="shared" si="2"/>
        <v>6.6549999999999998E-2</v>
      </c>
      <c r="X11" s="11">
        <f t="shared" si="2"/>
        <v>6.6549999999999998E-2</v>
      </c>
      <c r="Y11" s="11">
        <f t="shared" si="2"/>
        <v>6.6549999999999998E-2</v>
      </c>
      <c r="Z11" s="11">
        <f t="shared" si="2"/>
        <v>6.6549999999999998E-2</v>
      </c>
      <c r="AA11" s="11">
        <f t="shared" si="2"/>
        <v>6.6549999999999998E-2</v>
      </c>
      <c r="AB11" s="11">
        <f t="shared" si="2"/>
        <v>6.6549999999999998E-2</v>
      </c>
      <c r="AC11" s="11">
        <f t="shared" si="2"/>
        <v>6.6549999999999998E-2</v>
      </c>
      <c r="AD11" s="11">
        <f t="shared" si="2"/>
        <v>6.6549999999999998E-2</v>
      </c>
      <c r="AE11" s="11">
        <f t="shared" si="2"/>
        <v>6.6549999999999998E-2</v>
      </c>
      <c r="AF11" s="11">
        <f t="shared" si="2"/>
        <v>6.6549999999999998E-2</v>
      </c>
      <c r="AG11" s="11">
        <f t="shared" si="2"/>
        <v>6.6549999999999998E-2</v>
      </c>
      <c r="AH11" s="11">
        <f t="shared" si="2"/>
        <v>6.6549999999999998E-2</v>
      </c>
      <c r="AI11" s="11">
        <f t="shared" si="2"/>
        <v>6.6549999999999998E-2</v>
      </c>
      <c r="AJ11" s="11">
        <f t="shared" si="2"/>
        <v>6.6549999999999998E-2</v>
      </c>
    </row>
    <row r="12" spans="1:36" x14ac:dyDescent="0.25">
      <c r="A12" t="s">
        <v>55</v>
      </c>
      <c r="B12" s="11">
        <f>'BECF-pre-ret'!B12*1.1</f>
        <v>0.11275000000000002</v>
      </c>
      <c r="C12" s="11">
        <f t="shared" si="0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56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5">
      <c r="A14" t="s">
        <v>57</v>
      </c>
      <c r="B14" s="52">
        <f>AVERAGE(0.55,0.45)</f>
        <v>0.5</v>
      </c>
      <c r="C14" s="11">
        <f>$B14</f>
        <v>0.5</v>
      </c>
      <c r="D14" s="11">
        <f t="shared" si="2"/>
        <v>0.5</v>
      </c>
      <c r="E14" s="11">
        <f t="shared" si="2"/>
        <v>0.5</v>
      </c>
      <c r="F14" s="11">
        <f t="shared" si="2"/>
        <v>0.5</v>
      </c>
      <c r="G14" s="11">
        <f t="shared" si="2"/>
        <v>0.5</v>
      </c>
      <c r="H14" s="11">
        <f t="shared" si="2"/>
        <v>0.5</v>
      </c>
      <c r="I14" s="11">
        <f t="shared" si="2"/>
        <v>0.5</v>
      </c>
      <c r="J14" s="11">
        <f t="shared" si="2"/>
        <v>0.5</v>
      </c>
      <c r="K14" s="11">
        <f t="shared" si="2"/>
        <v>0.5</v>
      </c>
      <c r="L14" s="11">
        <f t="shared" si="2"/>
        <v>0.5</v>
      </c>
      <c r="M14" s="11">
        <f t="shared" si="2"/>
        <v>0.5</v>
      </c>
      <c r="N14" s="11">
        <f t="shared" si="2"/>
        <v>0.5</v>
      </c>
      <c r="O14" s="11">
        <f t="shared" si="2"/>
        <v>0.5</v>
      </c>
      <c r="P14" s="11">
        <f t="shared" si="2"/>
        <v>0.5</v>
      </c>
      <c r="Q14" s="11">
        <f t="shared" si="2"/>
        <v>0.5</v>
      </c>
      <c r="R14" s="11">
        <f t="shared" si="2"/>
        <v>0.5</v>
      </c>
      <c r="S14" s="11">
        <f t="shared" si="2"/>
        <v>0.5</v>
      </c>
      <c r="T14" s="11">
        <f t="shared" si="2"/>
        <v>0.5</v>
      </c>
      <c r="U14" s="11">
        <f t="shared" si="2"/>
        <v>0.5</v>
      </c>
      <c r="V14" s="11">
        <f t="shared" si="2"/>
        <v>0.5</v>
      </c>
      <c r="W14" s="11">
        <f t="shared" si="2"/>
        <v>0.5</v>
      </c>
      <c r="X14" s="11">
        <f t="shared" si="2"/>
        <v>0.5</v>
      </c>
      <c r="Y14" s="11">
        <f t="shared" si="2"/>
        <v>0.5</v>
      </c>
      <c r="Z14" s="11">
        <f t="shared" si="2"/>
        <v>0.5</v>
      </c>
      <c r="AA14" s="11">
        <f t="shared" si="2"/>
        <v>0.5</v>
      </c>
      <c r="AB14" s="11">
        <f t="shared" si="2"/>
        <v>0.5</v>
      </c>
      <c r="AC14" s="11">
        <f t="shared" si="2"/>
        <v>0.5</v>
      </c>
      <c r="AD14" s="11">
        <f t="shared" si="2"/>
        <v>0.5</v>
      </c>
      <c r="AE14" s="11">
        <f t="shared" si="2"/>
        <v>0.5</v>
      </c>
      <c r="AF14" s="11">
        <f t="shared" si="2"/>
        <v>0.5</v>
      </c>
      <c r="AG14" s="11">
        <f t="shared" si="2"/>
        <v>0.5</v>
      </c>
      <c r="AH14" s="11">
        <f t="shared" si="2"/>
        <v>0.5</v>
      </c>
      <c r="AI14" s="11">
        <f t="shared" si="2"/>
        <v>0.5</v>
      </c>
      <c r="AJ14" s="11">
        <f t="shared" si="2"/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ADCBA-75E0-4238-AA5E-8B61BEBFF8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62BDEA-3F4D-480E-A1AA-E4FA4975402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86905-DDF3-40FB-ACC3-EEA2A5543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Lazard</vt:lpstr>
      <vt:lpstr>HK coal &amp; gas</vt:lpstr>
      <vt:lpstr>Table 6.7.A</vt:lpstr>
      <vt:lpstr>Table 6.7.B</vt:lpstr>
      <vt:lpstr>EIA 860 &amp; 923</vt:lpstr>
      <vt:lpstr>BECF-pre-ret</vt:lpstr>
      <vt:lpstr>BECF-pre-nonret</vt:lpstr>
      <vt:lpstr>BECF-new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Mengpin Ge</cp:lastModifiedBy>
  <cp:revision/>
  <dcterms:created xsi:type="dcterms:W3CDTF">2016-02-26T23:43:24Z</dcterms:created>
  <dcterms:modified xsi:type="dcterms:W3CDTF">2019-09-03T22:51:41Z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