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gpin.ge\World Resources Institute\TRAC City - HK 2050 is now\eps-1.4.3-hk-wipB\eps-1.4.3-hk-wipB\InputData\elec\BTC\"/>
    </mc:Choice>
  </mc:AlternateContent>
  <xr:revisionPtr revIDLastSave="23" documentId="11_7B8CE0D8DBDE2BD1295A47EA1B4D03947E903BD0" xr6:coauthVersionLast="41" xr6:coauthVersionMax="43" xr10:uidLastSave="{756E467B-AD0B-40AF-92E3-5CC0497597A6}"/>
  <bookViews>
    <workbookView xWindow="3615" yWindow="1290" windowWidth="23670" windowHeight="14145" xr2:uid="{00000000-000D-0000-FFFF-FFFF00000000}"/>
  </bookViews>
  <sheets>
    <sheet name="About" sheetId="1" r:id="rId1"/>
    <sheet name="Data" sheetId="2" r:id="rId2"/>
    <sheet name="BT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2" l="1"/>
  <c r="B12" i="2"/>
  <c r="B2" i="3" s="1"/>
  <c r="B10" i="2" l="1"/>
  <c r="B11" i="2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B17" i="2"/>
</calcChain>
</file>

<file path=xl/sharedStrings.xml><?xml version="1.0" encoding="utf-8"?>
<sst xmlns="http://schemas.openxmlformats.org/spreadsheetml/2006/main" count="37" uniqueCount="32">
  <si>
    <t>BTC BAU Transmission Capacity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</si>
  <si>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</si>
  <si>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</si>
  <si>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</si>
  <si>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</si>
  <si>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</si>
  <si>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</si>
  <si>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</si>
  <si>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</si>
  <si>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</si>
  <si>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</si>
  <si>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</si>
  <si>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</si>
  <si>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</si>
  <si>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</si>
  <si>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</si>
  <si>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</si>
  <si>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</si>
  <si>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</si>
  <si>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</si>
  <si>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</si>
  <si>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</si>
  <si>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BAU Transmission Capacity (MW*miles)</t>
  </si>
  <si>
    <t>US total capacity 2017:</t>
  </si>
  <si>
    <t>https://www.eia.gov/electricity/annual/html/epa_04_03.html</t>
  </si>
  <si>
    <t>HK total capacity:</t>
  </si>
  <si>
    <t>MW</t>
  </si>
  <si>
    <t>(from start year capacity sheet)</t>
  </si>
  <si>
    <t>scale factor:</t>
  </si>
  <si>
    <t>this needs some work.</t>
  </si>
  <si>
    <t>Due to lack of data sources we simply scale from US values by using the ratio of HK's total capacity to US total capacity.</t>
  </si>
  <si>
    <t>HK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</si>
</sst>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1" fontId="0" fillId="0" borderId="0" xfId="0" applyNumberFormat="1"/>
    <xf numFmtId="164" fontId="0" fillId="0" borderId="0" xfId="0" applyNumberFormat="1"/>
    <xf numFmtId="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2" borderId="0" xfId="0" applyNumberFormat="1" applyFill="1"/>
    <xf numFmtId="11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297382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6220" y="1638300"/>
          <a:ext cx="2331922" cy="36198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rel.gov/docs/fy12osti/52409-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F18" sqref="F18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2012</v>
      </c>
    </row>
    <row r="5" spans="1:2" x14ac:dyDescent="0.25">
      <c r="B5" t="s">
        <v>3</v>
      </c>
    </row>
    <row r="6" spans="1:2" x14ac:dyDescent="0.25">
      <c r="B6" s="3" t="s">
        <v>4</v>
      </c>
    </row>
    <row r="7" spans="1:2" x14ac:dyDescent="0.25">
      <c r="B7" t="s">
        <v>5</v>
      </c>
    </row>
    <row r="10" spans="1:2" x14ac:dyDescent="0.25">
      <c r="A10" s="1" t="s">
        <v>31</v>
      </c>
    </row>
    <row r="11" spans="1:2" x14ac:dyDescent="0.25">
      <c r="A11" t="s">
        <v>29</v>
      </c>
    </row>
    <row r="12" spans="1:2" x14ac:dyDescent="0.25">
      <c r="A12" t="s">
        <v>30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"/>
  <sheetViews>
    <sheetView workbookViewId="0">
      <selection activeCell="B17" sqref="B17"/>
    </sheetView>
  </sheetViews>
  <sheetFormatPr defaultRowHeight="15" x14ac:dyDescent="0.25"/>
  <cols>
    <col min="1" max="1" width="33.5703125" customWidth="1"/>
    <col min="2" max="2" width="12.85546875" customWidth="1"/>
  </cols>
  <sheetData>
    <row r="1" spans="1:3" x14ac:dyDescent="0.25">
      <c r="A1" t="s">
        <v>6</v>
      </c>
    </row>
    <row r="2" spans="1:3" x14ac:dyDescent="0.25">
      <c r="A2" t="s">
        <v>7</v>
      </c>
    </row>
    <row r="3" spans="1:3" x14ac:dyDescent="0.25">
      <c r="A3" t="s">
        <v>8</v>
      </c>
    </row>
    <row r="4" spans="1:3" x14ac:dyDescent="0.25">
      <c r="A4" t="s">
        <v>9</v>
      </c>
    </row>
    <row r="5" spans="1:3" x14ac:dyDescent="0.25">
      <c r="A5" t="s">
        <v>10</v>
      </c>
    </row>
    <row r="7" spans="1:3" x14ac:dyDescent="0.25">
      <c r="A7" t="s">
        <v>11</v>
      </c>
    </row>
    <row r="8" spans="1:3" x14ac:dyDescent="0.25">
      <c r="A8" t="s">
        <v>12</v>
      </c>
    </row>
    <row r="10" spans="1:3" x14ac:dyDescent="0.25">
      <c r="A10" t="s">
        <v>13</v>
      </c>
      <c r="B10" s="4">
        <f>150*10^6</f>
        <v>150000000</v>
      </c>
      <c r="C10" t="s">
        <v>14</v>
      </c>
    </row>
    <row r="11" spans="1:3" x14ac:dyDescent="0.25">
      <c r="A11" t="s">
        <v>15</v>
      </c>
      <c r="B11" s="4">
        <f>200*10^6</f>
        <v>200000000</v>
      </c>
      <c r="C11" t="s">
        <v>14</v>
      </c>
    </row>
    <row r="12" spans="1:3" x14ac:dyDescent="0.25">
      <c r="A12" t="s">
        <v>16</v>
      </c>
      <c r="B12" s="4">
        <f>AVERAGE(B10:B11)</f>
        <v>175000000</v>
      </c>
      <c r="C12" t="s">
        <v>14</v>
      </c>
    </row>
    <row r="14" spans="1:3" x14ac:dyDescent="0.25">
      <c r="A14" t="s">
        <v>17</v>
      </c>
    </row>
    <row r="15" spans="1:3" x14ac:dyDescent="0.25">
      <c r="A15" t="s">
        <v>18</v>
      </c>
      <c r="B15">
        <v>141</v>
      </c>
      <c r="C15" t="s">
        <v>19</v>
      </c>
    </row>
    <row r="16" spans="1:3" x14ac:dyDescent="0.25">
      <c r="A16" t="s">
        <v>20</v>
      </c>
      <c r="B16">
        <v>15</v>
      </c>
      <c r="C16" t="s">
        <v>19</v>
      </c>
    </row>
    <row r="17" spans="1:3" x14ac:dyDescent="0.25">
      <c r="A17" t="s">
        <v>21</v>
      </c>
      <c r="B17" s="9">
        <f>B16/B15*50*10^6</f>
        <v>5319148.9361702129</v>
      </c>
      <c r="C17" t="s">
        <v>14</v>
      </c>
    </row>
    <row r="22" spans="1:3" x14ac:dyDescent="0.25">
      <c r="A22" t="s">
        <v>23</v>
      </c>
      <c r="B22" s="6">
        <v>1186943.8999999999</v>
      </c>
      <c r="C22" s="7" t="s">
        <v>26</v>
      </c>
    </row>
    <row r="23" spans="1:3" x14ac:dyDescent="0.25">
      <c r="A23" t="s">
        <v>24</v>
      </c>
    </row>
    <row r="25" spans="1:3" x14ac:dyDescent="0.25">
      <c r="A25" t="s">
        <v>25</v>
      </c>
      <c r="B25">
        <v>11780</v>
      </c>
      <c r="C25" t="s">
        <v>26</v>
      </c>
    </row>
    <row r="26" spans="1:3" x14ac:dyDescent="0.25">
      <c r="A26" t="s">
        <v>27</v>
      </c>
    </row>
    <row r="28" spans="1:3" x14ac:dyDescent="0.25">
      <c r="A28" t="s">
        <v>28</v>
      </c>
      <c r="B28">
        <f>B25/B22</f>
        <v>9.9246476602643154E-3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P2"/>
  <sheetViews>
    <sheetView workbookViewId="0">
      <selection activeCell="C2" sqref="C2"/>
    </sheetView>
  </sheetViews>
  <sheetFormatPr defaultRowHeight="15" x14ac:dyDescent="0.25"/>
  <cols>
    <col min="1" max="1" width="34.85546875" customWidth="1"/>
    <col min="2" max="42" width="9.42578125" bestFit="1" customWidth="1"/>
  </cols>
  <sheetData>
    <row r="1" spans="1:42" x14ac:dyDescent="0.25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  <c r="AD1">
        <v>2038</v>
      </c>
      <c r="AE1">
        <v>2039</v>
      </c>
      <c r="AF1">
        <v>2040</v>
      </c>
      <c r="AG1">
        <v>2041</v>
      </c>
      <c r="AH1">
        <v>2042</v>
      </c>
      <c r="AI1">
        <v>2043</v>
      </c>
      <c r="AJ1">
        <v>2044</v>
      </c>
      <c r="AK1">
        <v>2045</v>
      </c>
      <c r="AL1">
        <v>2046</v>
      </c>
      <c r="AM1">
        <v>2047</v>
      </c>
      <c r="AN1">
        <v>2048</v>
      </c>
      <c r="AO1">
        <v>2049</v>
      </c>
      <c r="AP1">
        <v>2050</v>
      </c>
    </row>
    <row r="2" spans="1:42" x14ac:dyDescent="0.25">
      <c r="A2" t="s">
        <v>22</v>
      </c>
      <c r="B2" s="8">
        <f>Data!B12*Data!$B$28</f>
        <v>1736813.3405462552</v>
      </c>
      <c r="C2" s="5">
        <f>B2+Data!$B$17/(2050-2010)</f>
        <v>1869792.0639505105</v>
      </c>
      <c r="D2" s="5">
        <f>C2+Data!$B$17/(2050-2010)</f>
        <v>2002770.7873547657</v>
      </c>
      <c r="E2" s="5">
        <f>D2+Data!$B$17/(2050-2010)</f>
        <v>2135749.5107590212</v>
      </c>
      <c r="F2" s="5">
        <f>E2+Data!$B$17/(2050-2010)</f>
        <v>2268728.2341632764</v>
      </c>
      <c r="G2" s="5">
        <f>F2+Data!$B$17/(2050-2010)</f>
        <v>2401706.9575675316</v>
      </c>
      <c r="H2" s="5">
        <f>G2+Data!$B$17/(2050-2010)</f>
        <v>2534685.6809717868</v>
      </c>
      <c r="I2" s="5">
        <f>H2+Data!$B$17/(2050-2010)</f>
        <v>2667664.4043760421</v>
      </c>
      <c r="J2" s="5">
        <f>I2+Data!$B$17/(2050-2010)</f>
        <v>2800643.1277802973</v>
      </c>
      <c r="K2" s="5">
        <f>J2+Data!$B$17/(2050-2010)</f>
        <v>2933621.8511845525</v>
      </c>
      <c r="L2" s="5">
        <f>K2+Data!$B$17/(2050-2010)</f>
        <v>3066600.5745888078</v>
      </c>
      <c r="M2" s="5">
        <f>L2+Data!$B$17/(2050-2010)</f>
        <v>3199579.297993063</v>
      </c>
      <c r="N2" s="5">
        <f>M2+Data!$B$17/(2050-2010)</f>
        <v>3332558.0213973182</v>
      </c>
      <c r="O2" s="5">
        <f>N2+Data!$B$17/(2050-2010)</f>
        <v>3465536.7448015735</v>
      </c>
      <c r="P2" s="5">
        <f>O2+Data!$B$17/(2050-2010)</f>
        <v>3598515.4682058287</v>
      </c>
      <c r="Q2" s="5">
        <f>P2+Data!$B$17/(2050-2010)</f>
        <v>3731494.1916100839</v>
      </c>
      <c r="R2" s="5">
        <f>Q2+Data!$B$17/(2050-2010)</f>
        <v>3864472.9150143391</v>
      </c>
      <c r="S2" s="5">
        <f>R2+Data!$B$17/(2050-2010)</f>
        <v>3997451.6384185944</v>
      </c>
      <c r="T2" s="5">
        <f>S2+Data!$B$17/(2050-2010)</f>
        <v>4130430.3618228496</v>
      </c>
      <c r="U2" s="5">
        <f>T2+Data!$B$17/(2050-2010)</f>
        <v>4263409.0852271048</v>
      </c>
      <c r="V2" s="5">
        <f>U2+Data!$B$17/(2050-2010)</f>
        <v>4396387.8086313605</v>
      </c>
      <c r="W2" s="5">
        <f>V2+Data!$B$17/(2050-2010)</f>
        <v>4529366.5320356162</v>
      </c>
      <c r="X2" s="5">
        <f>W2+Data!$B$17/(2050-2010)</f>
        <v>4662345.2554398719</v>
      </c>
      <c r="Y2" s="5">
        <f>X2+Data!$B$17/(2050-2010)</f>
        <v>4795323.9788441276</v>
      </c>
      <c r="Z2" s="5">
        <f>Y2+Data!$B$17/(2050-2010)</f>
        <v>4928302.7022483833</v>
      </c>
      <c r="AA2" s="5">
        <f>Z2+Data!$B$17/(2050-2010)</f>
        <v>5061281.425652639</v>
      </c>
      <c r="AB2" s="5">
        <f>AA2+Data!$B$17/(2050-2010)</f>
        <v>5194260.1490568947</v>
      </c>
      <c r="AC2" s="5">
        <f>AB2+Data!$B$17/(2050-2010)</f>
        <v>5327238.8724611504</v>
      </c>
      <c r="AD2" s="5">
        <f>AC2+Data!$B$17/(2050-2010)</f>
        <v>5460217.5958654061</v>
      </c>
      <c r="AE2" s="5">
        <f>AD2+Data!$B$17/(2050-2010)</f>
        <v>5593196.3192696618</v>
      </c>
      <c r="AF2" s="5">
        <f>AE2+Data!$B$17/(2050-2010)</f>
        <v>5726175.0426739175</v>
      </c>
      <c r="AG2" s="5">
        <f>AF2+Data!$B$17/(2050-2010)</f>
        <v>5859153.7660781732</v>
      </c>
      <c r="AH2" s="5">
        <f>AG2+Data!$B$17/(2050-2010)</f>
        <v>5992132.4894824289</v>
      </c>
      <c r="AI2" s="5">
        <f>AH2+Data!$B$17/(2050-2010)</f>
        <v>6125111.2128866846</v>
      </c>
      <c r="AJ2" s="5">
        <f>AI2+Data!$B$17/(2050-2010)</f>
        <v>6258089.9362909403</v>
      </c>
      <c r="AK2" s="5">
        <f>AJ2+Data!$B$17/(2050-2010)</f>
        <v>6391068.659695196</v>
      </c>
      <c r="AL2" s="5">
        <f>AK2+Data!$B$17/(2050-2010)</f>
        <v>6524047.3830994517</v>
      </c>
      <c r="AM2" s="5">
        <f>AL2+Data!$B$17/(2050-2010)</f>
        <v>6657026.1065037074</v>
      </c>
      <c r="AN2" s="5">
        <f>AM2+Data!$B$17/(2050-2010)</f>
        <v>6790004.8299079631</v>
      </c>
      <c r="AO2" s="5">
        <f>AN2+Data!$B$17/(2050-2010)</f>
        <v>6922983.5533122187</v>
      </c>
      <c r="AP2" s="5">
        <f>AO2+Data!$B$17/(2050-2010)</f>
        <v>7055962.2767164744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5E3826E-9100-42D4-B0EE-57D9C9E1B5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137B45-1D99-4BC0-BC5B-55B3F3E16E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55F30A-DB3C-43E9-9232-F33914484AA4}">
  <ds:schemaRefs>
    <ds:schemaRef ds:uri="http://schemas.microsoft.com/office/2006/metadata/properties"/>
    <ds:schemaRef ds:uri="http://schemas.microsoft.com/sharepoint/v3"/>
    <ds:schemaRef ds:uri="http://purl.org/dc/terms/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7889d872-e2a2-4afb-87bc-97561eced75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BTC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Mengpin Ge</cp:lastModifiedBy>
  <cp:revision/>
  <dcterms:created xsi:type="dcterms:W3CDTF">2015-07-06T20:49:06Z</dcterms:created>
  <dcterms:modified xsi:type="dcterms:W3CDTF">2019-09-03T07:05:03Z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512">
    <vt:lpwstr>344</vt:lpwstr>
  </property>
</Properties>
</file>