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D:\World Resources Institute\TRAC City - HK 2050 is now\eps-1.4.3-hk-wipB\eps-1.4.3-hk-wipB\InputData\trans\SYFAFE\"/>
    </mc:Choice>
  </mc:AlternateContent>
  <xr:revisionPtr revIDLastSave="2" documentId="11_F68FE3DE1BF36BB13A84BF2A090554C973015EFA" xr6:coauthVersionLast="43" xr6:coauthVersionMax="43" xr10:uidLastSave="{66318642-1F01-4B25-A32E-0BFBF1818D90}"/>
  <bookViews>
    <workbookView xWindow="-120" yWindow="-120" windowWidth="20730" windowHeight="11160" tabRatio="742" activeTab="12"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Passenger Ships" sheetId="26" r:id="rId10"/>
    <sheet name="Calibration Adjustments" sheetId="25" r:id="rId11"/>
    <sheet name="SYFAFE-psgr" sheetId="23" r:id="rId12"/>
    <sheet name="SYFAFE-frgt" sheetId="24" r:id="rId13"/>
  </sheets>
  <externalReferences>
    <externalReference r:id="rId14"/>
    <externalReference r:id="rId15"/>
  </externalReferences>
  <definedNames>
    <definedName name="Eno_TM" localSheetId="6">'[1]1997  Table 1a Modified'!#REF!</definedName>
    <definedName name="Eno_TM" localSheetId="12">'[1]1997  Table 1a Modified'!#REF!</definedName>
    <definedName name="Eno_TM">'[1]1997  Table 1a Modified'!#REF!</definedName>
    <definedName name="Eno_Tons" localSheetId="6">'[1]1997  Table 1a Modified'!#REF!</definedName>
    <definedName name="Eno_Tons" localSheetId="12">'[1]1997  Table 1a Modified'!#REF!</definedName>
    <definedName name="Eno_Tons">'[1]1997  Table 1a Modified'!#REF!</definedName>
    <definedName name="Sum_T2" localSheetId="6">'[1]1997  Table 1a Modified'!#REF!</definedName>
    <definedName name="Sum_T2" localSheetId="12">'[1]1997  Table 1a Modified'!#REF!</definedName>
    <definedName name="Sum_T2">'[1]1997  Table 1a Modified'!#REF!</definedName>
    <definedName name="Sum_TTM" localSheetId="6">'[1]1997  Table 1a Modified'!#REF!</definedName>
    <definedName name="Sum_TTM" localSheetId="12">'[1]1997  Table 1a Modified'!#REF!</definedName>
    <definedName name="Sum_TTM">'[1]1997  Table 1a Modified'!#REF!</definedName>
    <definedName name="ti_tbl_50" localSheetId="6">#REF!</definedName>
    <definedName name="ti_tbl_50" localSheetId="12">#REF!</definedName>
    <definedName name="ti_tbl_50">#REF!</definedName>
    <definedName name="ti_tbl_69" localSheetId="6">#REF!</definedName>
    <definedName name="ti_tbl_69" localSheetId="12">#REF!</definedName>
    <definedName name="ti_tbl_69">#REF!</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4" l="1"/>
  <c r="A3" i="26" l="1"/>
  <c r="G6" i="23"/>
  <c r="F3" i="24"/>
  <c r="E3" i="24"/>
  <c r="D3" i="24"/>
  <c r="C3" i="24"/>
  <c r="B3" i="24"/>
  <c r="F2" i="24"/>
  <c r="E2" i="24"/>
  <c r="D2" i="24"/>
  <c r="F7" i="23"/>
  <c r="C7" i="23"/>
  <c r="E7" i="23"/>
  <c r="D7" i="23"/>
  <c r="B7" i="23"/>
  <c r="F3" i="23"/>
  <c r="E3" i="23"/>
  <c r="D3" i="23"/>
  <c r="C3" i="23"/>
  <c r="B3" i="23"/>
  <c r="E2" i="23"/>
  <c r="D2" i="23"/>
  <c r="C2" i="23"/>
  <c r="G6" i="24"/>
  <c r="G5" i="24"/>
  <c r="B4" i="18"/>
  <c r="G4" i="24"/>
  <c r="AH8" i="20"/>
  <c r="AH24" i="20"/>
  <c r="AH25" i="20"/>
  <c r="AH26" i="20"/>
  <c r="AH27" i="20"/>
  <c r="G5" i="23"/>
  <c r="AH22" i="20"/>
  <c r="AH21" i="20"/>
  <c r="AH20" i="20"/>
  <c r="AH19" i="20"/>
  <c r="AH18" i="20"/>
  <c r="AH17" i="20"/>
  <c r="AH16" i="20"/>
  <c r="AH15" i="20"/>
  <c r="AB14" i="20"/>
  <c r="AC14" i="20"/>
  <c r="AD14" i="20"/>
  <c r="AH14" i="20"/>
  <c r="B3" i="18"/>
  <c r="G4" i="23"/>
  <c r="AH13" i="20"/>
  <c r="AH11" i="20"/>
  <c r="AH12" i="20"/>
  <c r="AC5" i="20"/>
  <c r="AD5" i="20"/>
  <c r="AH5" i="20"/>
  <c r="AH6" i="20"/>
  <c r="AH9" i="20"/>
  <c r="AH4" i="20"/>
  <c r="F2" i="23"/>
  <c r="B2" i="24"/>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alcChain>
</file>

<file path=xl/sharedStrings.xml><?xml version="1.0" encoding="utf-8"?>
<sst xmlns="http://schemas.openxmlformats.org/spreadsheetml/2006/main" count="2226" uniqueCount="1175">
  <si>
    <t>SYFAFE Start Year Fleet Avg Fuel Economy</t>
  </si>
  <si>
    <t>Sources:</t>
  </si>
  <si>
    <t>See Notes section for which vehicle types use which sources</t>
  </si>
  <si>
    <t>EIA</t>
  </si>
  <si>
    <t>Annual Energy Outlook 2017</t>
  </si>
  <si>
    <t>https://www.eia.gov/outlooks/aeo/tables_ref.cfm</t>
  </si>
  <si>
    <t>Tables 7, 36, 48, 49, 50</t>
  </si>
  <si>
    <t>Bureau of Transportation Statistics</t>
  </si>
  <si>
    <t>National Transportation Statistics</t>
  </si>
  <si>
    <t>https://www.rita.dot.gov/bts/sites/rita.dot.gov.bts/files/publications/national_transportation_statistics/index.html</t>
  </si>
  <si>
    <t>Table 1-40</t>
  </si>
  <si>
    <t>Others as noted on "Calculations Etc" tab</t>
  </si>
  <si>
    <t>Notes</t>
  </si>
  <si>
    <t>This variable gives fuel economy in units of cargo distance per BTU.</t>
  </si>
  <si>
    <t>passenger and freight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</si>
  <si>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</si>
  <si>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</si>
  <si>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</si>
  <si>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</si>
  <si>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</si>
  <si>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</si>
  <si>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</si>
  <si>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</si>
  <si>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NTS 1-40, others as noted on "Calculations Etc" tab</t>
  </si>
  <si>
    <t>Passenger*miles are taken for a single, historical year (NTS 1-40) and divided by the energy</t>
  </si>
  <si>
    <t>use of buses in the start year (AEO 7).</t>
  </si>
  <si>
    <t>freight HDVs</t>
  </si>
  <si>
    <t>Sources: AEO 50, others as noted on "Calculations Etc" tab</t>
  </si>
  <si>
    <t>Freight HDV fleet average efficiency is available directly from AEO 50.</t>
  </si>
  <si>
    <t>We use freight loading to convert to cargo distance, and we use</t>
  </si>
  <si>
    <t>the energy content in diesel (the most common fuel used by HDVs) to convert to BTU.</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</si>
  <si>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</si>
  <si>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</si>
  <si>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</si>
  <si>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</si>
  <si>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</si>
  <si>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</si>
  <si>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</si>
  <si>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</si>
  <si>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</si>
  <si>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NTS 1-40</t>
  </si>
  <si>
    <t>use of passenger rail in the start year (AEO 7).</t>
  </si>
  <si>
    <t>freight ships</t>
  </si>
  <si>
    <t>Sources: AEO 7, AEO 48, AEO 49</t>
  </si>
  <si>
    <t>Freight ship efficiency (for domestic shipping) is available directly from AEO 7.  We</t>
  </si>
  <si>
    <t>use this value to represent all freight shipping.</t>
  </si>
  <si>
    <t>passenger ships</t>
  </si>
  <si>
    <t>passenger motorbikes</t>
  </si>
  <si>
    <t>Sources: AEO 36, NTS 1-40</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</si>
  <si>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</si>
  <si>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</si>
  <si>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</si>
  <si>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</si>
  <si>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</si>
  <si>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</si>
  <si>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</si>
  <si>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</si>
  <si>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</si>
  <si>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ref2017.d120816a</t>
  </si>
  <si>
    <t>Report</t>
  </si>
  <si>
    <t>Scenario</t>
  </si>
  <si>
    <t>ref2017</t>
  </si>
  <si>
    <t>Reference case</t>
  </si>
  <si>
    <t>Datekey</t>
  </si>
  <si>
    <t>d120816a</t>
  </si>
  <si>
    <t>Release Date</t>
  </si>
  <si>
    <t xml:space="preserve"> January 2017</t>
  </si>
  <si>
    <t>TKI000</t>
  </si>
  <si>
    <t>7. Transportation Sector Key Indicators and Delivered Energy Consumption</t>
  </si>
  <si>
    <t/>
  </si>
  <si>
    <t>2016-</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</si>
  <si>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</si>
  <si>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</si>
  <si>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</si>
  <si>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</si>
  <si>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</si>
  <si>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</si>
  <si>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</si>
  <si>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</si>
  <si>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</si>
  <si>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</si>
  <si>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</si>
  <si>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</si>
  <si>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</si>
  <si>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</si>
  <si>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</si>
  <si>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</si>
  <si>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</si>
  <si>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</si>
  <si>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</si>
  <si>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</si>
  <si>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</si>
  <si>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</si>
  <si>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</si>
  <si>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</si>
  <si>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</si>
  <si>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</si>
  <si>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</si>
  <si>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</si>
  <si>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</si>
  <si>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</si>
  <si>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</si>
  <si>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</si>
  <si>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</si>
  <si>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</si>
  <si>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</si>
  <si>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</si>
  <si>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</si>
  <si>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</si>
  <si>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</si>
  <si>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</si>
  <si>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</si>
  <si>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</si>
  <si>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</si>
  <si>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</si>
  <si>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</si>
  <si>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</si>
  <si>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</si>
  <si>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</si>
  <si>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</si>
  <si>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</si>
  <si>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</si>
  <si>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</si>
  <si>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</si>
  <si>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</si>
  <si>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</si>
  <si>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</si>
  <si>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</si>
  <si>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</si>
  <si>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</si>
  <si>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</si>
  <si>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</si>
  <si>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</si>
  <si>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</si>
  <si>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</si>
  <si>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</si>
  <si>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</si>
  <si>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</si>
  <si>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</si>
  <si>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</si>
  <si>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</si>
  <si>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</si>
  <si>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</si>
  <si>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</si>
  <si>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</si>
  <si>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</si>
  <si>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</si>
  <si>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</si>
  <si>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</si>
  <si>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</si>
  <si>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</si>
  <si>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</si>
  <si>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</si>
  <si>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</si>
  <si>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</si>
  <si>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</si>
  <si>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</si>
  <si>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</si>
  <si>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</si>
  <si>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</si>
  <si>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</si>
  <si>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</si>
  <si>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</si>
  <si>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</si>
  <si>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</si>
  <si>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</si>
  <si>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</si>
  <si>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</si>
  <si>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</si>
  <si>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</si>
  <si>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</si>
  <si>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</si>
  <si>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</si>
  <si>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</si>
  <si>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</si>
  <si>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</si>
  <si>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</si>
  <si>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</si>
  <si>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</si>
  <si>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</si>
  <si>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</si>
  <si>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</si>
  <si>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2015</t>
  </si>
  <si>
    <t>are model results and may differ from official EIA data reports.</t>
  </si>
  <si>
    <t xml:space="preserve">   Sources:  2015:  U.S. Energy Information Administration (EIA), Monthly Energy Review, October 2016;</t>
  </si>
  <si>
    <t>EIA, Alternatives to Traditional Transportation Fuels 2009 (Part II - User and Fuel Data); EIA, State Energy Data System 2014;</t>
  </si>
  <si>
    <t>Federal Highway Administration, Highway Statistics 2014; Oak Ridge National Laboratory, Transportation Energy</t>
  </si>
  <si>
    <t>Data Book:  Edition 34; National Highway Traffic and Safety Administration, Summary of Fuel Economy</t>
  </si>
  <si>
    <t>Performance, June 2015; U.S. Department of Commerce, Bureau of the Census, "Vehicle Inventory and Use Survey," EC02TV;</t>
  </si>
  <si>
    <t>U.S. Department of Transportation, Research and Special Programs Administration, Air Carrier Statistics Monthly,</t>
  </si>
  <si>
    <t>December 2010/2009; and United States Department of Defense, Defense Fuel Supply Center, Factbook, January 2010.</t>
  </si>
  <si>
    <t>2016:  EIA, Short-Term Energy Outlook, October 2016 and EIA, AEO2017 National Energy Modeling System run ref2017.d120816a.</t>
  </si>
  <si>
    <t>Projections:  EIA, AEO2017 National Energy Modeling System run ref2017.d120816a.</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</si>
  <si>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</si>
  <si>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</si>
  <si>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</si>
  <si>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</si>
  <si>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</si>
  <si>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</si>
  <si>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</si>
  <si>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</si>
  <si>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</si>
  <si>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</si>
  <si>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</si>
  <si>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</si>
  <si>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</si>
  <si>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</si>
  <si>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</si>
  <si>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</si>
  <si>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</si>
  <si>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</si>
  <si>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</si>
  <si>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</si>
  <si>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</si>
  <si>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</si>
  <si>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</si>
  <si>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</si>
  <si>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</si>
  <si>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</si>
  <si>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</si>
  <si>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</si>
  <si>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</si>
  <si>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</si>
  <si>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</si>
  <si>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</si>
  <si>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</si>
  <si>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</si>
  <si>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</si>
  <si>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</si>
  <si>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</si>
  <si>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</si>
  <si>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</si>
  <si>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</si>
  <si>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</si>
  <si>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</si>
  <si>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</si>
  <si>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</si>
  <si>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</si>
  <si>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</si>
  <si>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</si>
  <si>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</si>
  <si>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</si>
  <si>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</si>
  <si>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</si>
  <si>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</si>
  <si>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</si>
  <si>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</si>
  <si>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</si>
  <si>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</si>
  <si>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</si>
  <si>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</si>
  <si>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</si>
  <si>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</si>
  <si>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</si>
  <si>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</si>
  <si>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</si>
  <si>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</si>
  <si>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</si>
  <si>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</si>
  <si>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</si>
  <si>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</si>
  <si>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</si>
  <si>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</si>
  <si>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</si>
  <si>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</si>
  <si>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</si>
  <si>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</si>
  <si>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</si>
  <si>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</si>
  <si>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</si>
  <si>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</si>
  <si>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</si>
  <si>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</si>
  <si>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</si>
  <si>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</si>
  <si>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</si>
  <si>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</si>
  <si>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</si>
  <si>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</si>
  <si>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</si>
  <si>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</si>
  <si>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</si>
  <si>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</si>
  <si>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</si>
  <si>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</si>
  <si>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</si>
  <si>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</si>
  <si>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 -</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</si>
  <si>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</si>
  <si>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</si>
  <si>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</si>
  <si>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</si>
  <si>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</si>
  <si>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</si>
  <si>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</si>
  <si>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</si>
  <si>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</si>
  <si>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</si>
  <si>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</si>
  <si>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</si>
  <si>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</si>
  <si>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</si>
  <si>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</si>
  <si>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</si>
  <si>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</si>
  <si>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</si>
  <si>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</si>
  <si>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</si>
  <si>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</si>
  <si>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</si>
  <si>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</si>
  <si>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</si>
  <si>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</si>
  <si>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</si>
  <si>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</si>
  <si>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</si>
  <si>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</si>
  <si>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</si>
  <si>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</si>
  <si>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</si>
  <si>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</si>
  <si>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</si>
  <si>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</si>
  <si>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</si>
  <si>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</si>
  <si>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</si>
  <si>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</si>
  <si>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</si>
  <si>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</si>
  <si>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</si>
  <si>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</si>
  <si>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</si>
  <si>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</si>
  <si>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</si>
  <si>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</si>
  <si>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</si>
  <si>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</si>
  <si>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</si>
  <si>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</si>
  <si>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</si>
  <si>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</si>
  <si>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</si>
  <si>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</si>
  <si>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</si>
  <si>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</si>
  <si>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</si>
  <si>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</si>
  <si>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</si>
  <si>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</si>
  <si>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</si>
  <si>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</si>
  <si>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</si>
  <si>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</si>
  <si>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</si>
  <si>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</si>
  <si>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</si>
  <si>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</si>
  <si>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</si>
  <si>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</si>
  <si>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</si>
  <si>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</si>
  <si>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</si>
  <si>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</si>
  <si>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</si>
  <si>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</si>
  <si>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</si>
  <si>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</si>
  <si>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</si>
  <si>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</si>
  <si>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</si>
  <si>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</si>
  <si>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</si>
  <si>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</si>
  <si>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</si>
  <si>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</si>
  <si>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</si>
  <si>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</si>
  <si>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</si>
  <si>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</si>
  <si>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</si>
  <si>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</si>
  <si>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</si>
  <si>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</si>
  <si>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</si>
  <si>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</si>
  <si>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</si>
  <si>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</si>
  <si>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</si>
  <si>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</si>
  <si>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</si>
  <si>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</si>
  <si>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</si>
  <si>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</si>
  <si>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</si>
  <si>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</si>
  <si>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</si>
  <si>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</si>
  <si>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</si>
  <si>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</si>
  <si>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</si>
  <si>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</si>
  <si>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</si>
  <si>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</si>
  <si>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</si>
  <si>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</si>
  <si>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</si>
  <si>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</si>
  <si>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</si>
  <si>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</si>
  <si>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</si>
  <si>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</si>
  <si>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</si>
  <si>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</si>
  <si>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</si>
  <si>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</si>
  <si>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</si>
  <si>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</si>
  <si>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</si>
  <si>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</si>
  <si>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</si>
  <si>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</si>
  <si>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</si>
  <si>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</si>
  <si>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</si>
  <si>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</si>
  <si>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</si>
  <si>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</si>
  <si>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</si>
  <si>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</si>
  <si>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</si>
  <si>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</si>
  <si>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</si>
  <si>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</si>
  <si>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</si>
  <si>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</si>
  <si>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</si>
  <si>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</si>
  <si>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</si>
  <si>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</si>
  <si>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</si>
  <si>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</si>
  <si>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</si>
  <si>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</si>
  <si>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</si>
  <si>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</si>
  <si>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</si>
  <si>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</si>
  <si>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</si>
  <si>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</si>
  <si>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</si>
  <si>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</si>
  <si>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</si>
  <si>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</si>
  <si>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</si>
  <si>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</si>
  <si>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</si>
  <si>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</si>
  <si>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</si>
  <si>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</si>
  <si>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</si>
  <si>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</si>
  <si>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</si>
  <si>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</si>
  <si>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</si>
  <si>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</si>
  <si>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</si>
  <si>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</si>
  <si>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</si>
  <si>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</si>
  <si>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</si>
  <si>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</si>
  <si>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</si>
  <si>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</si>
  <si>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</si>
  <si>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</si>
  <si>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</si>
  <si>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</si>
  <si>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</si>
  <si>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</si>
  <si>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</si>
  <si>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</si>
  <si>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</si>
  <si>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</si>
  <si>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</si>
  <si>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</si>
  <si>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</si>
  <si>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</si>
  <si>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</si>
  <si>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</si>
  <si>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</si>
  <si>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</si>
  <si>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</si>
  <si>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</si>
  <si>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</si>
  <si>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</si>
  <si>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</si>
  <si>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</si>
  <si>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</si>
  <si>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</si>
  <si>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</si>
  <si>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</si>
  <si>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</si>
  <si>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</si>
  <si>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</si>
  <si>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</si>
  <si>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</si>
  <si>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</si>
  <si>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</si>
  <si>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</si>
  <si>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</si>
  <si>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</si>
  <si>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</si>
  <si>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</si>
  <si>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</si>
  <si>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</si>
  <si>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</si>
  <si>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</si>
  <si>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</si>
  <si>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</si>
  <si>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</si>
  <si>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</si>
  <si>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</si>
  <si>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</si>
  <si>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</si>
  <si>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</si>
  <si>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</si>
  <si>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</si>
  <si>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</si>
  <si>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</si>
  <si>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</si>
  <si>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</si>
  <si>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</si>
  <si>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</si>
  <si>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</si>
  <si>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</si>
  <si>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</si>
  <si>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</si>
  <si>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</si>
  <si>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</si>
  <si>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</si>
  <si>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</si>
  <si>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</si>
  <si>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</si>
  <si>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</si>
  <si>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</si>
  <si>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</si>
  <si>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</si>
  <si>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</si>
  <si>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</si>
  <si>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</si>
  <si>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</si>
  <si>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</si>
  <si>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</si>
  <si>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</si>
  <si>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</si>
  <si>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</si>
  <si>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</si>
  <si>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</si>
  <si>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</si>
  <si>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</si>
  <si>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</si>
  <si>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</si>
  <si>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2015 values derived using:  U.S. Department of Transportation, Form 41, schedule T2; U.S. Department of</t>
  </si>
  <si>
    <t>Transportation, RSPA, Air Carrier Statistics Monthly, December 2009/2008 (Washington, DC, December 2009); U.S. Department of Defense,</t>
  </si>
  <si>
    <t>Defense Fuel Supply Center, Factbook (January 2010); and U.S. Energy Information Administration (EIA), AEO2017 National Energy Modeling</t>
  </si>
  <si>
    <t>System run ref2017.d120816a.  2016:  EIA, Short-Term Energy Outlook, October 2016 and EIA, AEO2017 National Energy</t>
  </si>
  <si>
    <t>Modeling System run ref2017.d120816a.  Projections:  EIA AEO2017 National Energy Modeling System run ref2017.d120816a.</t>
  </si>
  <si>
    <t>ATS000</t>
  </si>
  <si>
    <t>49. Aircraft Stock</t>
  </si>
  <si>
    <t>Stock</t>
  </si>
  <si>
    <t>Aircraft Stock</t>
  </si>
  <si>
    <t>ATS000:stk_U.S.Total</t>
  </si>
  <si>
    <t>ATS000:stk_USNarrowBody</t>
  </si>
  <si>
    <t>ATS000:stk_USWideBody</t>
  </si>
  <si>
    <t>ATS000:stk_USRegional</t>
  </si>
  <si>
    <t>ATS000:stk_Canada</t>
  </si>
  <si>
    <t>ATS000:stk_Canada-nb</t>
  </si>
  <si>
    <t>ATS000:stk_Canada-wb</t>
  </si>
  <si>
    <t>ATS000:stk_Canada-rj</t>
  </si>
  <si>
    <t>ATS000:stk_Central_Am</t>
  </si>
  <si>
    <t>ATS000:stk_Central_Am-n</t>
  </si>
  <si>
    <t>ATS000:stk_Central_Am-w</t>
  </si>
  <si>
    <t>ATS000:stk_Central_Am-r</t>
  </si>
  <si>
    <t>ATS000:stk_South_Am</t>
  </si>
  <si>
    <t>ATS000:stk_South_Am-nb</t>
  </si>
  <si>
    <t>ATS000:stk_South_Am-wb</t>
  </si>
  <si>
    <t>ATS000:stk_South_Am-rj</t>
  </si>
  <si>
    <t>ATS000:stk_Europe</t>
  </si>
  <si>
    <t>ATS000:stk_Europe-nb</t>
  </si>
  <si>
    <t>ATS000:stk_Europe-wb</t>
  </si>
  <si>
    <t>ATS000:stk_Europe-rj</t>
  </si>
  <si>
    <t>ATS000:stk_Africa</t>
  </si>
  <si>
    <t>ATS000:stk_Africa-nb</t>
  </si>
  <si>
    <t>ATS000:stk_Africa-wb</t>
  </si>
  <si>
    <t>ATS000:stk_Africa-rj</t>
  </si>
  <si>
    <t>ATS000:stk_Mideast</t>
  </si>
  <si>
    <t>ATS000:stk_Mideast-nb</t>
  </si>
  <si>
    <t>ATS000:stk_Mideast-wb</t>
  </si>
  <si>
    <t>ATS000:stk_Mideast-rj</t>
  </si>
  <si>
    <t>ATS000:stk_Russia</t>
  </si>
  <si>
    <t>ATS000:stk_Russia-nb</t>
  </si>
  <si>
    <t>ATS000:stk_Russia-wb</t>
  </si>
  <si>
    <t>ATS000:stk_Russia-rj</t>
  </si>
  <si>
    <t>ATS000:stk_China</t>
  </si>
  <si>
    <t>ATS000:stk_China-nb</t>
  </si>
  <si>
    <t>ATS000:stk_China-wb</t>
  </si>
  <si>
    <t>ATS000:stk_China-rj</t>
  </si>
  <si>
    <t>ATS000:stk_NE_Asia</t>
  </si>
  <si>
    <t>ATS000:stk_NE_Asia-nb</t>
  </si>
  <si>
    <t>ATS000:stk_NE_Asia-wb</t>
  </si>
  <si>
    <t>ATS000:stk_NE_Asia-rj</t>
  </si>
  <si>
    <t>ATS000:stk_SE_Asia</t>
  </si>
  <si>
    <t>ATS000:stk_SE_Asia-nb</t>
  </si>
  <si>
    <t>ATS000:stk_SE_Asia-wb</t>
  </si>
  <si>
    <t>ATS000:stk_SE_Asia-rj</t>
  </si>
  <si>
    <t>ATS000:stk_SW_Asia</t>
  </si>
  <si>
    <t>ATS000:stk_SW_Asia-nb</t>
  </si>
  <si>
    <t>ATS000:stk_SW_Asia-wb</t>
  </si>
  <si>
    <t>ATS000:stk_SW_Asia-rj</t>
  </si>
  <si>
    <t>ATS000:stk_Oceania</t>
  </si>
  <si>
    <t>ATS000:stk_Oceania-nb</t>
  </si>
  <si>
    <t>ATS000:stk_Oceania-wb</t>
  </si>
  <si>
    <t>ATS000:stk_Oceania-rj</t>
  </si>
  <si>
    <t>ATS000:stk_WorldTotal</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</si>
  <si>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</si>
  <si>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</si>
  <si>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</si>
  <si>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</si>
  <si>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</si>
  <si>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</si>
  <si>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</si>
  <si>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</si>
  <si>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</si>
  <si>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</si>
  <si>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</si>
  <si>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</si>
  <si>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</si>
  <si>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</si>
  <si>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</si>
  <si>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</si>
  <si>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</si>
  <si>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</si>
  <si>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</si>
  <si>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</si>
  <si>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</si>
  <si>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</si>
  <si>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</si>
  <si>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</si>
  <si>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</si>
  <si>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</si>
  <si>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</si>
  <si>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</si>
  <si>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</si>
  <si>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</si>
  <si>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</si>
  <si>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</si>
  <si>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</si>
  <si>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</si>
  <si>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</si>
  <si>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</si>
  <si>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</si>
  <si>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</si>
  <si>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</si>
  <si>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</si>
  <si>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</si>
  <si>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</si>
  <si>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</si>
  <si>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</si>
  <si>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</si>
  <si>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</si>
  <si>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</si>
  <si>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</si>
  <si>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</si>
  <si>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</si>
  <si>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</si>
  <si>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</si>
  <si>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</si>
  <si>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</si>
  <si>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</si>
  <si>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</si>
  <si>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</si>
  <si>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</si>
  <si>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</si>
  <si>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</si>
  <si>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</si>
  <si>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</si>
  <si>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</si>
  <si>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</si>
  <si>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</si>
  <si>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</si>
  <si>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</si>
  <si>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</si>
  <si>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</si>
  <si>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</si>
  <si>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</si>
  <si>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</si>
  <si>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</si>
  <si>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</si>
  <si>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</si>
  <si>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</si>
  <si>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</si>
  <si>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</si>
  <si>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</si>
  <si>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</si>
  <si>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</si>
  <si>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</si>
  <si>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</si>
  <si>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</si>
  <si>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</si>
  <si>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</si>
  <si>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</si>
  <si>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</si>
  <si>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</si>
  <si>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</si>
  <si>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</si>
  <si>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</si>
  <si>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</si>
  <si>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</si>
  <si>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</si>
  <si>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</si>
  <si>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</si>
  <si>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</si>
  <si>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</si>
  <si>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</si>
  <si>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</si>
  <si>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</si>
  <si>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</si>
  <si>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</si>
  <si>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</si>
  <si>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</si>
  <si>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</si>
  <si>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</si>
  <si>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</si>
  <si>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</si>
  <si>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</si>
  <si>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</si>
  <si>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</si>
  <si>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</si>
  <si>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</si>
  <si>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</si>
  <si>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</si>
  <si>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</si>
  <si>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</si>
  <si>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</si>
  <si>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</si>
  <si>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</si>
  <si>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</si>
  <si>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2015 stock data:  Jet Inventory Services, World Jet Inventory:  Year-End 2015 (December 2015).</t>
  </si>
  <si>
    <t>2016 and projections:  EIA AEO2017 National Energy Modeling System run ref2017.d120816a.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</si>
  <si>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</si>
  <si>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</si>
  <si>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</si>
  <si>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</si>
  <si>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</si>
  <si>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</si>
  <si>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</si>
  <si>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</si>
  <si>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</si>
  <si>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</si>
  <si>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</si>
  <si>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</si>
  <si>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</si>
  <si>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</si>
  <si>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</si>
  <si>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</si>
  <si>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</si>
  <si>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</si>
  <si>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</si>
  <si>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</si>
  <si>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</si>
  <si>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</si>
  <si>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</si>
  <si>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</si>
  <si>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</si>
  <si>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</si>
  <si>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</si>
  <si>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</si>
  <si>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</si>
  <si>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</si>
  <si>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</si>
  <si>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</si>
  <si>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</si>
  <si>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</si>
  <si>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</si>
  <si>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</si>
  <si>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</si>
  <si>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</si>
  <si>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</si>
  <si>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</si>
  <si>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</si>
  <si>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</si>
  <si>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</si>
  <si>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</si>
  <si>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</si>
  <si>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</si>
  <si>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</si>
  <si>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</si>
  <si>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</si>
  <si>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</si>
  <si>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</si>
  <si>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</si>
  <si>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</si>
  <si>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</si>
  <si>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</si>
  <si>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</si>
  <si>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</si>
  <si>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</si>
  <si>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</si>
  <si>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</si>
  <si>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</si>
  <si>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</si>
  <si>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</si>
  <si>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</si>
  <si>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</si>
  <si>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</si>
  <si>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</si>
  <si>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</si>
  <si>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</si>
  <si>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</si>
  <si>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</si>
  <si>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</si>
  <si>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</si>
  <si>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</si>
  <si>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</si>
  <si>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</si>
  <si>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</si>
  <si>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</si>
  <si>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</si>
  <si>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</si>
  <si>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</si>
  <si>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</si>
  <si>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</si>
  <si>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</si>
  <si>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</si>
  <si>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</si>
  <si>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</si>
  <si>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</si>
  <si>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</si>
  <si>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</si>
  <si>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</si>
  <si>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</si>
  <si>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</si>
  <si>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</si>
  <si>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</si>
  <si>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</si>
  <si>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</si>
  <si>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</si>
  <si>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</si>
  <si>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</si>
  <si>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</si>
  <si>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</si>
  <si>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</si>
  <si>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</si>
  <si>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</si>
  <si>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</si>
  <si>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</si>
  <si>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</si>
  <si>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</si>
  <si>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</si>
  <si>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</si>
  <si>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</si>
  <si>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</si>
  <si>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</si>
  <si>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</si>
  <si>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</si>
  <si>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</si>
  <si>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</si>
  <si>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</si>
  <si>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</si>
  <si>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</si>
  <si>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</si>
  <si>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</si>
  <si>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</si>
  <si>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</si>
  <si>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</si>
  <si>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</si>
  <si>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</si>
  <si>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</si>
  <si>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</si>
  <si>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</si>
  <si>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</si>
  <si>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</si>
  <si>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</si>
  <si>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</si>
  <si>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</si>
  <si>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</si>
  <si>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</si>
  <si>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</si>
  <si>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</si>
  <si>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</si>
  <si>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</si>
  <si>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</si>
  <si>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</si>
  <si>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</si>
  <si>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</si>
  <si>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</si>
  <si>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</si>
  <si>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</si>
  <si>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</si>
  <si>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</si>
  <si>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</si>
  <si>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</si>
  <si>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</si>
  <si>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</si>
  <si>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</si>
  <si>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</si>
  <si>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</si>
  <si>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</si>
  <si>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</si>
  <si>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</si>
  <si>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</si>
  <si>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</si>
  <si>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</si>
  <si>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</si>
  <si>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</si>
  <si>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</si>
  <si>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</si>
  <si>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</si>
  <si>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</si>
  <si>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</si>
  <si>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</si>
  <si>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</si>
  <si>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</si>
  <si>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</si>
  <si>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</si>
  <si>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</si>
  <si>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</si>
  <si>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</si>
  <si>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</si>
  <si>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</si>
  <si>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</si>
  <si>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</si>
  <si>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</si>
  <si>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</si>
  <si>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</si>
  <si>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</si>
  <si>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</si>
  <si>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</si>
  <si>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</si>
  <si>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</si>
  <si>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</si>
  <si>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</si>
  <si>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</si>
  <si>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</si>
  <si>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</si>
  <si>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</si>
  <si>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</si>
  <si>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</si>
  <si>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</si>
  <si>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</si>
  <si>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</si>
  <si>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</si>
  <si>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</si>
  <si>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</si>
  <si>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</si>
  <si>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</si>
  <si>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</si>
  <si>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</si>
  <si>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</si>
  <si>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</si>
  <si>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</si>
  <si>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</si>
  <si>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</si>
  <si>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</si>
  <si>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</si>
  <si>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</si>
  <si>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</si>
  <si>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</si>
  <si>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</si>
  <si>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</si>
  <si>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</si>
  <si>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</si>
  <si>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</si>
  <si>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</si>
  <si>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</si>
  <si>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</si>
  <si>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</si>
  <si>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</si>
  <si>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</si>
  <si>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</si>
  <si>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</si>
  <si>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</si>
  <si>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</si>
  <si>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</si>
  <si>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</si>
  <si>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</si>
  <si>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</si>
  <si>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</si>
  <si>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</si>
  <si>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</si>
  <si>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</si>
  <si>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</si>
  <si>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</si>
  <si>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</si>
  <si>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</si>
  <si>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</si>
  <si>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</si>
  <si>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</si>
  <si>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</si>
  <si>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</si>
  <si>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</si>
  <si>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</si>
  <si>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</si>
  <si>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</si>
  <si>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</si>
  <si>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</si>
  <si>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</si>
  <si>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</si>
  <si>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</si>
  <si>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</si>
  <si>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</si>
  <si>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2015 values derived using:  Oak Ridge National Laboratory, Transportation Energy Data</t>
  </si>
  <si>
    <t>Book:  Edition 34; U.S. Department of Commerce, Bureau of the Census, "Vehicle Inventory and Use Survey," EC02TV;</t>
  </si>
  <si>
    <t>Federal Highway Administration, Highway Statistics 2014; U.S. Department of Transportation, Surface</t>
  </si>
  <si>
    <t>Transportation Board, Annual Reports R-1 Selected Schedules and Complete Annual Reports; U.S. Department of Defense,</t>
  </si>
  <si>
    <t>U.S. Army Corps of Engineers, 2014 Waterborne Commerce in the United States, Part 5; and Energy Information</t>
  </si>
  <si>
    <t>Administration (EIA), AEO2017 National Energy Modeling System run ref2017.d120816a.  2016:  EIA,</t>
  </si>
  <si>
    <t>Short-Term Energy Outlook, October 2016 and EIA, AEO2017 National Energy Modeling System run ref2017.d120816a.</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</si>
  <si>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</si>
  <si>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</si>
  <si>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</si>
  <si>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</si>
  <si>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</si>
  <si>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</si>
  <si>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</si>
  <si>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</si>
  <si>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</si>
  <si>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</si>
  <si>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</si>
  <si>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</si>
  <si>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</si>
  <si>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</si>
  <si>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</si>
  <si>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</si>
  <si>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</si>
  <si>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</si>
  <si>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</si>
  <si>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</si>
  <si>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</si>
  <si>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</si>
  <si>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</si>
  <si>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</si>
  <si>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</si>
  <si>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</si>
  <si>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</si>
  <si>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</si>
  <si>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</si>
  <si>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</si>
  <si>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</si>
  <si>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</si>
  <si>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</si>
  <si>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</si>
  <si>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</si>
  <si>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</si>
  <si>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</si>
  <si>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</si>
  <si>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</si>
  <si>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</si>
  <si>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</si>
  <si>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</si>
  <si>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</si>
  <si>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</si>
  <si>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</si>
  <si>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</si>
  <si>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</si>
  <si>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</si>
  <si>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</si>
  <si>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</si>
  <si>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</si>
  <si>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</si>
  <si>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</si>
  <si>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</si>
  <si>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</si>
  <si>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</si>
  <si>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</si>
  <si>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</si>
  <si>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</si>
  <si>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</si>
  <si>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</si>
  <si>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</si>
  <si>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</si>
  <si>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</si>
  <si>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</si>
  <si>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</si>
  <si>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</si>
  <si>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</si>
  <si>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</si>
  <si>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</si>
  <si>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</si>
  <si>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</si>
  <si>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</si>
  <si>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</si>
  <si>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</si>
  <si>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</si>
  <si>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</si>
  <si>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</si>
  <si>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</si>
  <si>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</si>
  <si>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</si>
  <si>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</si>
  <si>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</si>
  <si>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</si>
  <si>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</si>
  <si>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</si>
  <si>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</si>
  <si>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</si>
  <si>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</si>
  <si>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</si>
  <si>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</si>
  <si>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</si>
  <si>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</si>
  <si>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</si>
  <si>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</si>
  <si>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</si>
  <si>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</si>
  <si>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</si>
  <si>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</si>
  <si>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</si>
  <si>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</si>
  <si>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</si>
  <si>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</si>
  <si>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</si>
  <si>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</si>
  <si>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</si>
  <si>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</si>
  <si>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</si>
  <si>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</si>
  <si>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</si>
  <si>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</si>
  <si>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</si>
  <si>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</si>
  <si>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BTU per Gallon Liquid Fuels</t>
  </si>
  <si>
    <t>gasoline</t>
  </si>
  <si>
    <t>diesel</t>
  </si>
  <si>
    <t>Energy Explained: Units and Calculators</t>
  </si>
  <si>
    <t>https://www.eia.gov/energyexplained/index.cfm/index.cfm?page=about_energy_units</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</si>
  <si>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</si>
  <si>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</si>
  <si>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</si>
  <si>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</si>
  <si>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</si>
  <si>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</si>
  <si>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</si>
  <si>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</si>
  <si>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</si>
  <si>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</si>
  <si>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</si>
  <si>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</si>
  <si>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</si>
  <si>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</si>
  <si>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</si>
  <si>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</si>
  <si>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</si>
  <si>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</si>
  <si>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</si>
  <si>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</si>
  <si>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nonroad vehicle</t>
  </si>
  <si>
    <t>LDVs</t>
  </si>
  <si>
    <t>rail</t>
  </si>
  <si>
    <t>ships</t>
  </si>
  <si>
    <t>motorbikes</t>
  </si>
  <si>
    <t>Freight Vehicles</t>
  </si>
  <si>
    <t>Assume 5% less than BNVFE data for Year 2016</t>
    <phoneticPr fontId="57" type="noConversion"/>
  </si>
  <si>
    <t>China Calibration</t>
    <phoneticPr fontId="57" type="noConversion"/>
  </si>
  <si>
    <t>For motorbikes, assume 1% less.</t>
    <phoneticPr fontId="57" type="noConversion"/>
  </si>
  <si>
    <t>passenger miles per btu</t>
  </si>
  <si>
    <t>passenger miles per gallon</t>
  </si>
  <si>
    <t>Wayne D. Cottrell</t>
  </si>
  <si>
    <t>Comparison of Ferry Boat and Highway Bridge Energy Use</t>
  </si>
  <si>
    <t>https://www.mdpi.com/1996-1073/4/2/239/pdf</t>
  </si>
  <si>
    <t>Table 1</t>
  </si>
  <si>
    <t>Sources: Cottrell</t>
  </si>
  <si>
    <t>Passenger ship efficiency is assumed to be 10 passenger miles per gallon based on the data</t>
  </si>
  <si>
    <t>in Table 1.</t>
  </si>
  <si>
    <t>btu per gallon 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</si>
</sst>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s>
  <fills count="3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0" fontId="56" fillId="29" borderId="0" xfId="78" applyFont="1" applyFill="1" applyAlignment="1">
      <alignment horizontal="center"/>
    </xf>
    <xf numFmtId="1" fontId="15" fillId="0" borderId="0" xfId="78" applyNumberFormat="1" applyFont="1" applyFill="1"/>
    <xf numFmtId="0" fontId="0" fillId="30" borderId="0" xfId="0" applyFill="1"/>
    <xf numFmtId="11" fontId="0" fillId="0" borderId="0" xfId="0" applyNumberForma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3">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5105;&#30340;&#25991;&#26723;\&#26700;&#38754;\BAU_New_Veh_Fuel_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BNVFE-LDVs-psgr"/>
      <sheetName val="BNVFE-LDVs-frgt"/>
      <sheetName val="BNVFE-HDVs-psgr"/>
      <sheetName val="BNVFE-HDVs-frgt"/>
      <sheetName val="Road V Efficiency by fuel type"/>
      <sheetName val="BNVFE-aircraft-psgr"/>
      <sheetName val="BNVFE-aircraft-frgt"/>
      <sheetName val="BNVFE-rail-psgr"/>
      <sheetName val="BNVFE-rail-frgt"/>
      <sheetName val="Rail"/>
      <sheetName val="BNVFE-ships-psgr"/>
      <sheetName val="BNVFE-ships-frgt"/>
      <sheetName val="Ship"/>
      <sheetName val="BNVFE-motorbikes-psgr"/>
      <sheetName val="BNVFE-motorbikes-frgt"/>
    </sheetNames>
    <sheetDataSet>
      <sheetData sheetId="0" refreshError="1"/>
      <sheetData sheetId="1" refreshError="1">
        <row r="3">
          <cell r="B3">
            <v>2.1515239174503301E-4</v>
          </cell>
        </row>
        <row r="4">
          <cell r="B4">
            <v>1.5389269759124118E-4</v>
          </cell>
        </row>
        <row r="5">
          <cell r="B5">
            <v>1.7417906805286738E-4</v>
          </cell>
        </row>
      </sheetData>
      <sheetData sheetId="2" refreshError="1">
        <row r="3">
          <cell r="B3">
            <v>5.1787499379670683E-5</v>
          </cell>
        </row>
        <row r="4">
          <cell r="B4">
            <v>5.350099927886316E-5</v>
          </cell>
        </row>
        <row r="5">
          <cell r="B5">
            <v>5.1787499379670683E-5</v>
          </cell>
        </row>
        <row r="6">
          <cell r="B6">
            <v>2.4177201535575526E-4</v>
          </cell>
        </row>
      </sheetData>
      <sheetData sheetId="3" refreshError="1">
        <row r="2">
          <cell r="B2">
            <v>2.1805392731535757E-4</v>
          </cell>
        </row>
        <row r="3">
          <cell r="B3">
            <v>1.2872365318078896E-4</v>
          </cell>
        </row>
        <row r="4">
          <cell r="B4">
            <v>1.1605023097044417E-4</v>
          </cell>
        </row>
        <row r="5">
          <cell r="B5">
            <v>1.2168373732823272E-4</v>
          </cell>
        </row>
        <row r="6">
          <cell r="B6">
            <v>1.7215226396014656E-4</v>
          </cell>
        </row>
      </sheetData>
      <sheetData sheetId="4" refreshError="1">
        <row r="2">
          <cell r="B2">
            <v>2.4367456756186189E-4</v>
          </cell>
        </row>
        <row r="3">
          <cell r="B3">
            <v>5.5079326809025451E-5</v>
          </cell>
        </row>
        <row r="4">
          <cell r="B4">
            <v>5.5891744415720578E-5</v>
          </cell>
        </row>
        <row r="5">
          <cell r="B5">
            <v>5.5079326809025451E-5</v>
          </cell>
        </row>
        <row r="6">
          <cell r="B6">
            <v>1.591722971460983E-4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B2">
            <v>3.6164265612794451E-3</v>
          </cell>
        </row>
        <row r="3">
          <cell r="B3">
            <v>1.1357372671786689E-3</v>
          </cell>
        </row>
        <row r="6">
          <cell r="B6">
            <v>2.5001163789340961E-3</v>
          </cell>
        </row>
      </sheetData>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5"/>
  <sheetViews>
    <sheetView topLeftCell="A44" workbookViewId="0">
      <selection activeCell="A75" sqref="A75"/>
    </sheetView>
  </sheetViews>
  <sheetFormatPr defaultRowHeight="15"/>
  <cols>
    <col min="1" max="1" width="13.42578125" customWidth="1"/>
    <col min="2" max="2" width="107.42578125" customWidth="1"/>
  </cols>
  <sheetData>
    <row r="1" spans="1:2">
      <c r="A1" s="1" t="s">
        <v>0</v>
      </c>
    </row>
    <row r="3" spans="1:2">
      <c r="A3" s="1" t="s">
        <v>1</v>
      </c>
      <c r="B3" s="20" t="s">
        <v>2</v>
      </c>
    </row>
    <row r="4" spans="1:2">
      <c r="B4" t="s">
        <v>3</v>
      </c>
    </row>
    <row r="5" spans="1:2">
      <c r="B5" s="22">
        <v>2017</v>
      </c>
    </row>
    <row r="6" spans="1:2">
      <c r="B6" t="s">
        <v>4</v>
      </c>
    </row>
    <row r="7" spans="1:2">
      <c r="B7" t="s">
        <v>5</v>
      </c>
    </row>
    <row r="8" spans="1:2">
      <c r="B8" t="s">
        <v>6</v>
      </c>
    </row>
    <row r="10" spans="1:2">
      <c r="B10" s="25" t="s">
        <v>7</v>
      </c>
    </row>
    <row r="11" spans="1:2">
      <c r="B11" s="22">
        <v>2017</v>
      </c>
    </row>
    <row r="12" spans="1:2">
      <c r="B12" t="s">
        <v>8</v>
      </c>
    </row>
    <row r="13" spans="1:2">
      <c r="B13" t="s">
        <v>9</v>
      </c>
    </row>
    <row r="14" spans="1:2">
      <c r="B14" t="s">
        <v>10</v>
      </c>
    </row>
    <row r="16" spans="1:2">
      <c r="B16" t="s">
        <v>1167</v>
      </c>
    </row>
    <row r="17" spans="1:2">
      <c r="B17" s="22">
        <v>2011</v>
      </c>
    </row>
    <row r="18" spans="1:2">
      <c r="B18" t="s">
        <v>1168</v>
      </c>
    </row>
    <row r="19" spans="1:2">
      <c r="B19" t="s">
        <v>1169</v>
      </c>
    </row>
    <row r="20" spans="1:2">
      <c r="B20" t="s">
        <v>1170</v>
      </c>
    </row>
    <row r="22" spans="1:2">
      <c r="B22" t="s">
        <v>11</v>
      </c>
    </row>
    <row r="24" spans="1:2">
      <c r="A24" s="1" t="s">
        <v>12</v>
      </c>
    </row>
    <row r="25" spans="1:2">
      <c r="A25" t="s">
        <v>13</v>
      </c>
    </row>
    <row r="27" spans="1:2">
      <c r="A27" s="1" t="s">
        <v>14</v>
      </c>
    </row>
    <row r="28" spans="1:2">
      <c r="A28" s="26" t="s">
        <v>15</v>
      </c>
    </row>
    <row r="29" spans="1:2">
      <c r="A29" t="s">
        <v>16</v>
      </c>
    </row>
    <row r="30" spans="1:2">
      <c r="A30" t="s">
        <v>17</v>
      </c>
    </row>
    <row r="31" spans="1:2">
      <c r="A31" t="s">
        <v>18</v>
      </c>
    </row>
    <row r="32" spans="1:2">
      <c r="A32" t="s">
        <v>19</v>
      </c>
    </row>
    <row r="33" spans="1:1">
      <c r="A33" t="s">
        <v>20</v>
      </c>
    </row>
    <row r="34" spans="1:1">
      <c r="A34" t="s">
        <v>21</v>
      </c>
    </row>
    <row r="36" spans="1:1">
      <c r="A36" s="1" t="s">
        <v>22</v>
      </c>
    </row>
    <row r="37" spans="1:1">
      <c r="A37" s="26" t="s">
        <v>23</v>
      </c>
    </row>
    <row r="38" spans="1:1">
      <c r="A38" t="s">
        <v>24</v>
      </c>
    </row>
    <row r="39" spans="1:1">
      <c r="A39" t="s">
        <v>25</v>
      </c>
    </row>
    <row r="40" spans="1:1">
      <c r="A40" t="s">
        <v>20</v>
      </c>
    </row>
    <row r="41" spans="1:1">
      <c r="A41" t="s">
        <v>21</v>
      </c>
    </row>
    <row r="43" spans="1:1">
      <c r="A43" s="1" t="s">
        <v>26</v>
      </c>
    </row>
    <row r="44" spans="1:1">
      <c r="A44" s="26" t="s">
        <v>27</v>
      </c>
    </row>
    <row r="45" spans="1:1">
      <c r="A45" t="s">
        <v>28</v>
      </c>
    </row>
    <row r="46" spans="1:1">
      <c r="A46" t="s">
        <v>29</v>
      </c>
    </row>
    <row r="47" spans="1:1">
      <c r="A47" t="s">
        <v>30</v>
      </c>
    </row>
    <row r="48" spans="1:1">
      <c r="A48" t="s">
        <v>20</v>
      </c>
    </row>
    <row r="49" spans="1:1">
      <c r="A49" t="s">
        <v>21</v>
      </c>
    </row>
    <row r="51" spans="1:1">
      <c r="A51" s="1" t="s">
        <v>31</v>
      </c>
    </row>
    <row r="52" spans="1:1">
      <c r="A52" s="26" t="s">
        <v>32</v>
      </c>
    </row>
    <row r="53" spans="1:1">
      <c r="A53" t="s">
        <v>33</v>
      </c>
    </row>
    <row r="54" spans="1:1">
      <c r="A54" t="s">
        <v>34</v>
      </c>
    </row>
    <row r="55" spans="1:1">
      <c r="A55" t="s">
        <v>35</v>
      </c>
    </row>
    <row r="57" spans="1:1">
      <c r="A57" s="1" t="s">
        <v>36</v>
      </c>
    </row>
    <row r="58" spans="1:1">
      <c r="A58" s="26" t="s">
        <v>37</v>
      </c>
    </row>
    <row r="59" spans="1:1">
      <c r="A59" t="s">
        <v>38</v>
      </c>
    </row>
    <row r="61" spans="1:1">
      <c r="A61" s="1" t="s">
        <v>39</v>
      </c>
    </row>
    <row r="62" spans="1:1">
      <c r="A62" s="26" t="s">
        <v>40</v>
      </c>
    </row>
    <row r="63" spans="1:1">
      <c r="A63" t="s">
        <v>24</v>
      </c>
    </row>
    <row r="64" spans="1:1">
      <c r="A64" t="s">
        <v>41</v>
      </c>
    </row>
    <row r="66" spans="1:1">
      <c r="A66" s="1" t="s">
        <v>42</v>
      </c>
    </row>
    <row r="67" spans="1:1">
      <c r="A67" s="26" t="s">
        <v>43</v>
      </c>
    </row>
    <row r="68" spans="1:1">
      <c r="A68" t="s">
        <v>44</v>
      </c>
    </row>
    <row r="69" spans="1:1">
      <c r="A69" t="s">
        <v>45</v>
      </c>
    </row>
    <row r="71" spans="1:1">
      <c r="A71" s="1" t="s">
        <v>46</v>
      </c>
    </row>
    <row r="72" spans="1:1">
      <c r="A72" s="26" t="s">
        <v>1171</v>
      </c>
    </row>
    <row r="73" spans="1:1">
      <c r="A73" t="s">
        <v>1172</v>
      </c>
    </row>
    <row r="74" spans="1:1">
      <c r="A74" t="s">
        <v>1173</v>
      </c>
    </row>
    <row r="80" spans="1:1">
      <c r="A80" s="1" t="s">
        <v>47</v>
      </c>
    </row>
    <row r="81" spans="1:2">
      <c r="A81" s="26" t="s">
        <v>48</v>
      </c>
    </row>
    <row r="82" spans="1:2">
      <c r="A82" t="s">
        <v>24</v>
      </c>
    </row>
    <row r="83" spans="1:2">
      <c r="A83" t="s">
        <v>49</v>
      </c>
    </row>
    <row r="84" spans="1:2">
      <c r="A84" t="s">
        <v>50</v>
      </c>
    </row>
    <row r="85" spans="1:2">
      <c r="A85" t="s">
        <v>51</v>
      </c>
    </row>
    <row r="86" spans="1:2">
      <c r="A86" t="s">
        <v>20</v>
      </c>
    </row>
    <row r="87" spans="1:2">
      <c r="A87" t="s">
        <v>21</v>
      </c>
    </row>
    <row r="89" spans="1:2">
      <c r="A89" s="1" t="s">
        <v>52</v>
      </c>
    </row>
    <row r="90" spans="1:2">
      <c r="A90" t="s">
        <v>53</v>
      </c>
    </row>
    <row r="92" spans="1:2">
      <c r="A92" s="61" t="s">
        <v>54</v>
      </c>
      <c r="B92" s="62"/>
    </row>
    <row r="93" spans="1:2">
      <c r="A93" t="s">
        <v>55</v>
      </c>
    </row>
    <row r="94" spans="1:2">
      <c r="A94" t="s">
        <v>56</v>
      </c>
    </row>
    <row r="95" spans="1:2">
      <c r="A95" t="s">
        <v>57</v>
      </c>
    </row>
  </sheetData>
  <phoneticPr fontId="5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B4" sqref="B4"/>
    </sheetView>
  </sheetViews>
  <sheetFormatPr defaultRowHeight="15"/>
  <cols>
    <col min="1" max="1" width="12" bestFit="1" customWidth="1"/>
    <col min="2" max="2" width="29" customWidth="1"/>
  </cols>
  <sheetData>
    <row r="1" spans="1:2">
      <c r="A1">
        <v>10</v>
      </c>
      <c r="B1" t="s">
        <v>1166</v>
      </c>
    </row>
    <row r="2" spans="1:2">
      <c r="A2">
        <v>137381</v>
      </c>
      <c r="B2" t="s">
        <v>1174</v>
      </c>
    </row>
    <row r="3" spans="1:2">
      <c r="A3">
        <f>A1/A2</f>
        <v>7.2790269396787036E-5</v>
      </c>
      <c r="B3" t="s">
        <v>1165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3"/>
  <sheetViews>
    <sheetView workbookViewId="0">
      <selection activeCell="B23" sqref="B23:G23"/>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12">
      <c r="A1" t="s">
        <v>1136</v>
      </c>
      <c r="I1" s="65" t="s">
        <v>1163</v>
      </c>
      <c r="J1" s="65"/>
      <c r="K1" s="65"/>
      <c r="L1" s="65"/>
    </row>
    <row r="2" spans="1:12">
      <c r="A2" t="s">
        <v>1137</v>
      </c>
      <c r="I2" s="65" t="s">
        <v>1162</v>
      </c>
      <c r="J2" s="65"/>
      <c r="K2" s="65"/>
      <c r="L2" s="65"/>
    </row>
    <row r="3" spans="1:12">
      <c r="A3" t="s">
        <v>1138</v>
      </c>
      <c r="I3" s="65" t="s">
        <v>1164</v>
      </c>
      <c r="J3" s="65"/>
      <c r="K3" s="65"/>
      <c r="L3" s="65"/>
    </row>
    <row r="4" spans="1:12">
      <c r="A4" t="s">
        <v>1139</v>
      </c>
    </row>
    <row r="5" spans="1:12">
      <c r="A5" t="s">
        <v>1140</v>
      </c>
    </row>
    <row r="6" spans="1:12">
      <c r="A6" t="s">
        <v>1141</v>
      </c>
    </row>
    <row r="7" spans="1:12">
      <c r="A7" t="s">
        <v>1142</v>
      </c>
    </row>
    <row r="8" spans="1:12">
      <c r="A8" t="s">
        <v>1143</v>
      </c>
    </row>
    <row r="10" spans="1:12">
      <c r="A10" t="s">
        <v>1144</v>
      </c>
    </row>
    <row r="11" spans="1:12">
      <c r="A11" t="s">
        <v>1145</v>
      </c>
    </row>
    <row r="12" spans="1:12">
      <c r="A12" t="s">
        <v>1146</v>
      </c>
    </row>
    <row r="13" spans="1:12">
      <c r="A13" t="s">
        <v>1147</v>
      </c>
    </row>
    <row r="14" spans="1:12">
      <c r="A14" t="s">
        <v>1148</v>
      </c>
    </row>
    <row r="15" spans="1:12">
      <c r="A15" t="s">
        <v>1149</v>
      </c>
    </row>
    <row r="17" spans="1:7">
      <c r="A17" s="20" t="s">
        <v>1150</v>
      </c>
      <c r="B17" s="21"/>
      <c r="C17" s="21"/>
      <c r="D17" s="21"/>
      <c r="E17" s="21"/>
      <c r="F17" s="21"/>
      <c r="G17" s="21"/>
    </row>
    <row r="18" spans="1:7">
      <c r="B18" s="58" t="s">
        <v>1151</v>
      </c>
      <c r="C18" s="58" t="s">
        <v>1152</v>
      </c>
      <c r="D18" s="58" t="s">
        <v>1153</v>
      </c>
      <c r="E18" s="58" t="s">
        <v>1154</v>
      </c>
      <c r="F18" s="58" t="s">
        <v>1155</v>
      </c>
      <c r="G18" s="58" t="s">
        <v>1156</v>
      </c>
    </row>
    <row r="19" spans="1:7">
      <c r="A19" t="s">
        <v>1157</v>
      </c>
      <c r="B19" s="59">
        <v>1</v>
      </c>
      <c r="C19" s="59">
        <v>1</v>
      </c>
      <c r="D19" s="60">
        <v>1.0580000000000001</v>
      </c>
      <c r="E19" s="59">
        <v>1</v>
      </c>
      <c r="F19" s="59">
        <v>1</v>
      </c>
      <c r="G19">
        <v>0</v>
      </c>
    </row>
    <row r="20" spans="1:7">
      <c r="A20" t="s">
        <v>1123</v>
      </c>
      <c r="B20" s="59">
        <v>1</v>
      </c>
      <c r="C20" s="59">
        <v>1</v>
      </c>
      <c r="D20" s="59">
        <v>1</v>
      </c>
      <c r="E20" s="59">
        <v>1</v>
      </c>
      <c r="F20" s="59">
        <v>1</v>
      </c>
      <c r="G20">
        <v>0</v>
      </c>
    </row>
    <row r="21" spans="1:7">
      <c r="A21" t="s">
        <v>1118</v>
      </c>
      <c r="B21">
        <v>0</v>
      </c>
      <c r="C21">
        <v>0</v>
      </c>
      <c r="D21">
        <v>0</v>
      </c>
      <c r="E21">
        <v>0</v>
      </c>
      <c r="F21">
        <v>0</v>
      </c>
      <c r="G21" s="59">
        <v>1</v>
      </c>
    </row>
    <row r="22" spans="1:7">
      <c r="A22" t="s">
        <v>1158</v>
      </c>
      <c r="B22">
        <v>0</v>
      </c>
      <c r="C22">
        <v>0</v>
      </c>
      <c r="D22">
        <v>0</v>
      </c>
      <c r="E22">
        <v>0</v>
      </c>
      <c r="F22">
        <v>0</v>
      </c>
      <c r="G22" s="59">
        <v>1</v>
      </c>
    </row>
    <row r="23" spans="1:7">
      <c r="A23" t="s">
        <v>1159</v>
      </c>
      <c r="B23">
        <v>0</v>
      </c>
      <c r="C23">
        <v>0</v>
      </c>
      <c r="D23">
        <v>0</v>
      </c>
      <c r="E23">
        <v>0</v>
      </c>
      <c r="F23">
        <v>0</v>
      </c>
      <c r="G23" s="59">
        <v>1</v>
      </c>
    </row>
    <row r="24" spans="1:7">
      <c r="A24" t="s">
        <v>1160</v>
      </c>
      <c r="B24" s="59">
        <v>1</v>
      </c>
      <c r="C24" s="59">
        <v>1</v>
      </c>
      <c r="D24" s="60">
        <v>1.004</v>
      </c>
      <c r="E24" s="59">
        <v>1</v>
      </c>
      <c r="F24" s="59">
        <v>1</v>
      </c>
      <c r="G24">
        <v>0</v>
      </c>
    </row>
    <row r="26" spans="1:7">
      <c r="A26" s="20" t="s">
        <v>1161</v>
      </c>
      <c r="B26" s="21"/>
      <c r="C26" s="21"/>
      <c r="D26" s="21"/>
      <c r="E26" s="21"/>
      <c r="F26" s="21"/>
      <c r="G26" s="21"/>
    </row>
    <row r="27" spans="1:7">
      <c r="B27" s="58" t="s">
        <v>1151</v>
      </c>
      <c r="C27" s="58" t="s">
        <v>1152</v>
      </c>
      <c r="D27" s="58" t="s">
        <v>1153</v>
      </c>
      <c r="E27" s="58" t="s">
        <v>1154</v>
      </c>
      <c r="F27" s="58" t="s">
        <v>1155</v>
      </c>
      <c r="G27" s="58" t="s">
        <v>1156</v>
      </c>
    </row>
    <row r="28" spans="1:7">
      <c r="A28" t="s">
        <v>1157</v>
      </c>
      <c r="B28" s="59">
        <v>1</v>
      </c>
      <c r="C28" s="59">
        <v>1</v>
      </c>
      <c r="D28" s="59">
        <v>1</v>
      </c>
      <c r="E28" s="59">
        <v>1</v>
      </c>
      <c r="F28" s="59">
        <v>1</v>
      </c>
      <c r="G28">
        <v>0</v>
      </c>
    </row>
    <row r="29" spans="1:7">
      <c r="A29" t="s">
        <v>1123</v>
      </c>
      <c r="B29" s="59">
        <v>1</v>
      </c>
      <c r="C29" s="59">
        <v>1</v>
      </c>
      <c r="D29" s="59">
        <v>1</v>
      </c>
      <c r="E29" s="59">
        <v>1</v>
      </c>
      <c r="F29" s="59">
        <v>1</v>
      </c>
      <c r="G29">
        <v>0</v>
      </c>
    </row>
    <row r="30" spans="1:7">
      <c r="A30" t="s">
        <v>1118</v>
      </c>
      <c r="B30">
        <v>0</v>
      </c>
      <c r="C30">
        <v>0</v>
      </c>
      <c r="D30">
        <v>0</v>
      </c>
      <c r="E30">
        <v>0</v>
      </c>
      <c r="F30">
        <v>0</v>
      </c>
      <c r="G30" s="59">
        <v>1</v>
      </c>
    </row>
    <row r="31" spans="1:7">
      <c r="A31" t="s">
        <v>1158</v>
      </c>
      <c r="B31">
        <v>0</v>
      </c>
      <c r="C31">
        <v>0</v>
      </c>
      <c r="D31">
        <v>0</v>
      </c>
      <c r="E31">
        <v>0</v>
      </c>
      <c r="F31">
        <v>0</v>
      </c>
      <c r="G31" s="59">
        <v>1</v>
      </c>
    </row>
    <row r="32" spans="1:7">
      <c r="A32" t="s">
        <v>1159</v>
      </c>
      <c r="B32">
        <v>0</v>
      </c>
      <c r="C32">
        <v>0</v>
      </c>
      <c r="D32">
        <v>0</v>
      </c>
      <c r="E32">
        <v>0</v>
      </c>
      <c r="F32">
        <v>0</v>
      </c>
      <c r="G32" s="59">
        <v>1</v>
      </c>
    </row>
    <row r="33" spans="1:7">
      <c r="A33" t="s">
        <v>1160</v>
      </c>
      <c r="B33">
        <v>0</v>
      </c>
      <c r="C33">
        <v>0</v>
      </c>
      <c r="D33">
        <v>0</v>
      </c>
      <c r="E33">
        <v>0</v>
      </c>
      <c r="F33">
        <v>0</v>
      </c>
      <c r="G33">
        <v>0</v>
      </c>
    </row>
  </sheetData>
  <phoneticPr fontId="5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workbookViewId="0">
      <selection activeCell="M20" sqref="M20"/>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66">
        <f>$D2/(1-'Calculations Etc'!$B$12)*'Calibration Adjustments'!B19</f>
        <v>4.6552541021350444E-4</v>
      </c>
      <c r="C2" s="66">
        <f>'[2]BNVFE-LDVs-psgr'!$B$3*95%</f>
        <v>2.0439477215778134E-4</v>
      </c>
      <c r="D2" s="66">
        <f>'[2]BNVFE-LDVs-psgr'!$B$4*95%</f>
        <v>1.4619806271167911E-4</v>
      </c>
      <c r="E2" s="66">
        <f>'[2]BNVFE-LDVs-psgr'!$B$5*95%</f>
        <v>1.6547011465022399E-4</v>
      </c>
      <c r="F2" s="66">
        <f>$D2/(1-'Calculations Etc'!$B$12)*'Calculations Etc'!$B$16+$D2*(1-'Calculations Etc'!$B$16)*'Calibration Adjustments'!F19</f>
        <v>3.2182810383768305E-4</v>
      </c>
      <c r="G2" s="66">
        <v>0</v>
      </c>
    </row>
    <row r="3" spans="1:7">
      <c r="A3" t="s">
        <v>1123</v>
      </c>
      <c r="B3" s="66">
        <f>'[2]BNVFE-HDVs-psgr'!$B$2*95%</f>
        <v>2.0715123094958968E-4</v>
      </c>
      <c r="C3" s="66">
        <f>'[2]BNVFE-HDVs-psgr'!$B$3*95%</f>
        <v>1.2228747052174952E-4</v>
      </c>
      <c r="D3" s="66">
        <f>'[2]BNVFE-HDVs-psgr'!$B$4*95%</f>
        <v>1.1024771942192195E-4</v>
      </c>
      <c r="E3" s="66">
        <f>'[2]BNVFE-HDVs-psgr'!$B$5*95%</f>
        <v>1.1559955046182108E-4</v>
      </c>
      <c r="F3" s="66">
        <f>'[2]BNVFE-HDVs-psgr'!$B$6*95%</f>
        <v>1.6354465076213922E-4</v>
      </c>
      <c r="G3" s="66">
        <v>0</v>
      </c>
    </row>
    <row r="4" spans="1:7">
      <c r="A4" t="s">
        <v>1118</v>
      </c>
      <c r="B4" s="66">
        <v>0</v>
      </c>
      <c r="C4" s="66">
        <v>0</v>
      </c>
      <c r="D4" s="66">
        <v>0</v>
      </c>
      <c r="E4" s="66">
        <v>0</v>
      </c>
      <c r="F4" s="66">
        <v>0</v>
      </c>
      <c r="G4" s="66">
        <f>SUM('AEO 48'!D45,'AEO 48'!D59)/('AEO 48'!D188*'Calculations Etc'!B3*10^3)*'Calibration Adjustments'!G21</f>
        <v>4.5438417767620204E-4</v>
      </c>
    </row>
    <row r="5" spans="1:7">
      <c r="A5" t="s">
        <v>1158</v>
      </c>
      <c r="B5" s="66">
        <v>0</v>
      </c>
      <c r="C5" s="66">
        <v>0</v>
      </c>
      <c r="D5" s="66">
        <v>0</v>
      </c>
      <c r="E5" s="66">
        <v>0</v>
      </c>
      <c r="F5" s="66">
        <v>0</v>
      </c>
      <c r="G5" s="66">
        <f>SUM('NTS 1-40'!AH24:AH27)/('AEO 7'!D57*10^9)*'Calibration Adjustments'!G22</f>
        <v>9.2302425644173172E-4</v>
      </c>
    </row>
    <row r="6" spans="1:7">
      <c r="A6" t="s">
        <v>1159</v>
      </c>
      <c r="B6" s="66">
        <v>0</v>
      </c>
      <c r="C6" s="66">
        <v>0</v>
      </c>
      <c r="D6" s="66">
        <v>0</v>
      </c>
      <c r="E6" s="66">
        <v>0</v>
      </c>
      <c r="F6" s="66">
        <v>0</v>
      </c>
      <c r="G6" s="66">
        <f>'Passenger Ships'!A3</f>
        <v>7.2790269396787036E-5</v>
      </c>
    </row>
    <row r="7" spans="1:7">
      <c r="A7" t="s">
        <v>1160</v>
      </c>
      <c r="B7" s="66">
        <f>'[2]BNVFE-motorbikes-psgr'!$B$2*99%</f>
        <v>3.5802622956666507E-3</v>
      </c>
      <c r="C7" s="66">
        <f>'[2]BNVFE-motorbikes-psgr'!$B$3*99%</f>
        <v>1.1243798945068822E-3</v>
      </c>
      <c r="D7" s="66">
        <f>C7</f>
        <v>1.1243798945068822E-3</v>
      </c>
      <c r="E7" s="66">
        <f>C7</f>
        <v>1.1243798945068822E-3</v>
      </c>
      <c r="F7" s="66">
        <f>'[2]BNVFE-motorbikes-psgr'!$B$6*99%</f>
        <v>2.4751152151447553E-3</v>
      </c>
      <c r="G7" s="66">
        <v>0</v>
      </c>
    </row>
  </sheetData>
  <phoneticPr fontId="5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G7"/>
  <sheetViews>
    <sheetView tabSelected="1" workbookViewId="0">
      <selection activeCell="B2" sqref="B2"/>
    </sheetView>
  </sheetViews>
  <sheetFormatPr defaultRowHeight="15"/>
  <cols>
    <col min="1" max="1" width="12.28515625" customWidth="1"/>
    <col min="2" max="2" width="21.85546875" customWidth="1"/>
    <col min="3" max="3" width="18.140625" customWidth="1"/>
    <col min="4" max="5" width="16.7109375" customWidth="1"/>
    <col min="6" max="6" width="20.5703125" customWidth="1"/>
    <col min="7" max="7" width="16.7109375" customWidth="1"/>
  </cols>
  <sheetData>
    <row r="1" spans="1:7">
      <c r="B1" s="58" t="s">
        <v>1151</v>
      </c>
      <c r="C1" s="58" t="s">
        <v>1152</v>
      </c>
      <c r="D1" s="58" t="s">
        <v>1153</v>
      </c>
      <c r="E1" s="58" t="s">
        <v>1154</v>
      </c>
      <c r="F1" s="58" t="s">
        <v>1155</v>
      </c>
      <c r="G1" s="58" t="s">
        <v>1156</v>
      </c>
    </row>
    <row r="2" spans="1:7">
      <c r="A2" t="s">
        <v>1157</v>
      </c>
      <c r="B2" s="66">
        <f>$D2/(1-'Calculations Etc'!$B$12)*'Calibration Adjustments'!B28</f>
        <v>1.6184052281856102E-4</v>
      </c>
      <c r="C2" s="66">
        <f>'[2]BNVFE-LDVs-frgt'!$B$3*95%</f>
        <v>4.9198124410687148E-5</v>
      </c>
      <c r="D2" s="66">
        <f>'[2]BNVFE-LDVs-frgt'!$B$4*95%</f>
        <v>5.0825949314919997E-5</v>
      </c>
      <c r="E2" s="66">
        <f>'[2]BNVFE-LDVs-frgt'!$B$5*95%</f>
        <v>4.9198124410687148E-5</v>
      </c>
      <c r="F2" s="66">
        <f>'[2]BNVFE-LDVs-frgt'!$B$6*95%</f>
        <v>2.2968341458796748E-4</v>
      </c>
      <c r="G2" s="66">
        <v>0</v>
      </c>
    </row>
    <row r="3" spans="1:7">
      <c r="A3" t="s">
        <v>1123</v>
      </c>
      <c r="B3" s="66">
        <f>'[2]BNVFE-HDVs-frgt'!$B$2*95%</f>
        <v>2.3149083918376877E-4</v>
      </c>
      <c r="C3" s="66">
        <f>'[2]BNVFE-HDVs-frgt'!$B$3*95%</f>
        <v>5.2325360468574177E-5</v>
      </c>
      <c r="D3" s="66">
        <f>'[2]BNVFE-HDVs-frgt'!$B$4*95%</f>
        <v>5.3097157194934549E-5</v>
      </c>
      <c r="E3" s="66">
        <f>'[2]BNVFE-HDVs-frgt'!$B$5*95%</f>
        <v>5.2325360468574177E-5</v>
      </c>
      <c r="F3" s="66">
        <f>'[2]BNVFE-HDVs-frgt'!$B$6*95%</f>
        <v>1.5121368228879337E-4</v>
      </c>
      <c r="G3" s="66">
        <v>0</v>
      </c>
    </row>
    <row r="4" spans="1:7">
      <c r="A4" t="s">
        <v>1118</v>
      </c>
      <c r="B4" s="66">
        <v>0</v>
      </c>
      <c r="C4" s="66">
        <v>0</v>
      </c>
      <c r="D4" s="66">
        <v>0</v>
      </c>
      <c r="E4" s="66">
        <v>0</v>
      </c>
      <c r="F4" s="66">
        <v>0</v>
      </c>
      <c r="G4" s="66">
        <f>SUM('AEO 48'!D74)/('AEO 48'!D188*'Calculations Etc'!B4*10^3)*'Calibration Adjustments'!G30</f>
        <v>1.0500026040236503E-4</v>
      </c>
    </row>
    <row r="5" spans="1:7">
      <c r="A5" t="s">
        <v>1158</v>
      </c>
      <c r="B5" s="66">
        <v>0</v>
      </c>
      <c r="C5" s="66">
        <v>0</v>
      </c>
      <c r="D5" s="66">
        <v>0</v>
      </c>
      <c r="E5" s="66">
        <v>0</v>
      </c>
      <c r="F5" s="66">
        <v>0</v>
      </c>
      <c r="G5" s="66">
        <f>'AEO 7'!D48/10^3*'Calibration Adjustments'!G31</f>
        <v>3.4551069999999998E-3</v>
      </c>
    </row>
    <row r="6" spans="1:7">
      <c r="A6" t="s">
        <v>1159</v>
      </c>
      <c r="B6" s="66">
        <v>0</v>
      </c>
      <c r="C6" s="66">
        <v>0</v>
      </c>
      <c r="D6" s="66">
        <v>0</v>
      </c>
      <c r="E6" s="66">
        <v>0</v>
      </c>
      <c r="F6" s="66">
        <v>0</v>
      </c>
      <c r="G6" s="66">
        <f>'AEO 7'!D49/10^3*'Calibration Adjustments'!G32</f>
        <v>4.9418049999999996E-3</v>
      </c>
    </row>
    <row r="7" spans="1:7">
      <c r="A7" t="s">
        <v>1160</v>
      </c>
      <c r="B7" s="66">
        <v>0</v>
      </c>
      <c r="C7" s="66">
        <v>0</v>
      </c>
      <c r="D7" s="66">
        <v>0</v>
      </c>
      <c r="E7" s="66">
        <v>0</v>
      </c>
      <c r="F7" s="66">
        <v>0</v>
      </c>
      <c r="G7" s="66">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2" activePane="bottomRight" state="frozen"/>
      <selection pane="topRight" activeCell="C1" sqref="C1"/>
      <selection pane="bottomLeft" activeCell="A2" sqref="A2"/>
      <selection pane="bottomRight" activeCell="D41" sqref="D4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67</v>
      </c>
      <c r="B10" s="16" t="s">
        <v>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72</v>
      </c>
    </row>
    <row r="16" spans="1:39" ht="15" customHeight="1">
      <c r="B16" s="6" t="s">
        <v>73</v>
      </c>
    </row>
    <row r="17" spans="1:39" ht="15" customHeight="1">
      <c r="B17" s="6" t="s">
        <v>74</v>
      </c>
    </row>
    <row r="18" spans="1:39" ht="15" customHeight="1">
      <c r="A18" s="7" t="s">
        <v>75</v>
      </c>
      <c r="B18" s="10" t="s">
        <v>76</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77</v>
      </c>
      <c r="B19" s="10" t="s">
        <v>78</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79</v>
      </c>
      <c r="B20" s="10" t="s">
        <v>80</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81</v>
      </c>
    </row>
    <row r="22" spans="1:39" ht="15" customHeight="1">
      <c r="A22" s="7" t="s">
        <v>82</v>
      </c>
      <c r="B22" s="10" t="s">
        <v>83</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84</v>
      </c>
    </row>
    <row r="24" spans="1:39" ht="15" customHeight="1">
      <c r="A24" s="7" t="s">
        <v>85</v>
      </c>
      <c r="B24" s="10" t="s">
        <v>86</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87</v>
      </c>
      <c r="B25" s="10" t="s">
        <v>88</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89</v>
      </c>
    </row>
    <row r="28" spans="1:39" ht="15" customHeight="1">
      <c r="B28" s="6" t="s">
        <v>90</v>
      </c>
    </row>
    <row r="29" spans="1:39" ht="15" customHeight="1">
      <c r="A29" s="7" t="s">
        <v>91</v>
      </c>
      <c r="B29" s="10" t="s">
        <v>92</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93</v>
      </c>
      <c r="B30" s="10" t="s">
        <v>94</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95</v>
      </c>
      <c r="B31" s="10" t="s">
        <v>96</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97</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99</v>
      </c>
      <c r="B33" s="10" t="s">
        <v>100</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101</v>
      </c>
      <c r="B34" s="10" t="s">
        <v>102</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103</v>
      </c>
      <c r="B35" s="10" t="s">
        <v>104</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105</v>
      </c>
      <c r="B36" s="10" t="s">
        <v>106</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107</v>
      </c>
      <c r="B37" s="10" t="s">
        <v>108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109</v>
      </c>
      <c r="B38" s="10" t="s">
        <v>110</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111</v>
      </c>
      <c r="B39" s="10" t="s">
        <v>112</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113</v>
      </c>
      <c r="B40" s="10" t="s">
        <v>114</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115</v>
      </c>
      <c r="B41" s="10" t="s">
        <v>116</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117</v>
      </c>
      <c r="B42" s="10" t="s">
        <v>118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119</v>
      </c>
      <c r="B43" s="10" t="s">
        <v>120</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121</v>
      </c>
      <c r="B44" s="10" t="s">
        <v>122</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123</v>
      </c>
    </row>
    <row r="46" spans="1:39" ht="15" customHeight="1">
      <c r="A46" s="7" t="s">
        <v>124</v>
      </c>
      <c r="B46" s="10" t="s">
        <v>125</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126</v>
      </c>
    </row>
    <row r="48" spans="1:39" ht="15" customHeight="1">
      <c r="A48" s="7" t="s">
        <v>127</v>
      </c>
      <c r="B48" s="10" t="s">
        <v>86</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128</v>
      </c>
      <c r="B49" s="10" t="s">
        <v>88</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129</v>
      </c>
    </row>
    <row r="52" spans="1:39" ht="15" customHeight="1">
      <c r="B52" s="6" t="s">
        <v>130</v>
      </c>
    </row>
    <row r="53" spans="1:39" ht="15" customHeight="1">
      <c r="A53" s="7" t="s">
        <v>131</v>
      </c>
      <c r="B53" s="10" t="s">
        <v>132</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133</v>
      </c>
      <c r="B54" s="10" t="s">
        <v>134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135</v>
      </c>
      <c r="B55" s="10" t="s">
        <v>136</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137</v>
      </c>
      <c r="B56" s="10" t="s">
        <v>138</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139</v>
      </c>
      <c r="B57" s="10" t="s">
        <v>140</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141</v>
      </c>
      <c r="B58" s="10" t="s">
        <v>142</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143</v>
      </c>
      <c r="B59" s="10" t="s">
        <v>144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145</v>
      </c>
      <c r="B60" s="10" t="s">
        <v>146</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147</v>
      </c>
      <c r="B61" s="10" t="s">
        <v>148</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149</v>
      </c>
      <c r="B62" s="10" t="s">
        <v>150</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151</v>
      </c>
      <c r="B63" s="10" t="s">
        <v>152</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153</v>
      </c>
      <c r="B64" s="10" t="s">
        <v>154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155</v>
      </c>
      <c r="B65" s="10" t="s">
        <v>156</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157</v>
      </c>
      <c r="B66" s="6" t="s">
        <v>158</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159</v>
      </c>
    </row>
    <row r="69" spans="1:39" ht="15" customHeight="1">
      <c r="A69" s="7" t="s">
        <v>160</v>
      </c>
      <c r="B69" s="10" t="s">
        <v>132</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161</v>
      </c>
      <c r="B70" s="10" t="s">
        <v>134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162</v>
      </c>
      <c r="B71" s="10" t="s">
        <v>136</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163</v>
      </c>
      <c r="B72" s="10" t="s">
        <v>138</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164</v>
      </c>
      <c r="B73" s="10" t="s">
        <v>140</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165</v>
      </c>
      <c r="B74" s="10" t="s">
        <v>142</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166</v>
      </c>
      <c r="B75" s="10" t="s">
        <v>144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167</v>
      </c>
      <c r="B76" s="10" t="s">
        <v>146</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168</v>
      </c>
      <c r="B77" s="10" t="s">
        <v>148</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169</v>
      </c>
      <c r="B78" s="10" t="s">
        <v>150</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170</v>
      </c>
      <c r="B79" s="10" t="s">
        <v>152</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171</v>
      </c>
      <c r="B80" s="10" t="s">
        <v>154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172</v>
      </c>
      <c r="B81" s="10" t="s">
        <v>156</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173</v>
      </c>
      <c r="B82" s="6" t="s">
        <v>158</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7" t="s">
        <v>174</v>
      </c>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row>
    <row r="85" spans="1:39" ht="15" customHeight="1">
      <c r="B85" s="3" t="s">
        <v>175</v>
      </c>
    </row>
    <row r="86" spans="1:39" ht="15" customHeight="1">
      <c r="B86" s="3" t="s">
        <v>176</v>
      </c>
    </row>
    <row r="87" spans="1:39" ht="15" customHeight="1">
      <c r="B87" s="3" t="s">
        <v>177</v>
      </c>
    </row>
    <row r="88" spans="1:39" ht="15" customHeight="1">
      <c r="B88" s="3" t="s">
        <v>178</v>
      </c>
    </row>
    <row r="89" spans="1:39" ht="15" customHeight="1">
      <c r="B89" s="3" t="s">
        <v>179</v>
      </c>
    </row>
    <row r="90" spans="1:39" ht="15" customHeight="1">
      <c r="B90" s="3" t="s">
        <v>180</v>
      </c>
    </row>
    <row r="91" spans="1:39" ht="15" customHeight="1">
      <c r="B91" s="3" t="s">
        <v>181</v>
      </c>
    </row>
    <row r="92" spans="1:39" ht="15" customHeight="1">
      <c r="B92" s="3" t="s">
        <v>182</v>
      </c>
    </row>
    <row r="93" spans="1:39" ht="15" customHeight="1">
      <c r="B93" s="3" t="s">
        <v>183</v>
      </c>
    </row>
    <row r="94" spans="1:39" ht="15" customHeight="1">
      <c r="B94" s="3" t="s">
        <v>184</v>
      </c>
    </row>
    <row r="95" spans="1:39" ht="15" customHeight="1">
      <c r="B95" s="3" t="s">
        <v>185</v>
      </c>
    </row>
    <row r="96" spans="1:39" ht="15" customHeight="1">
      <c r="B96" s="3" t="s">
        <v>186</v>
      </c>
    </row>
    <row r="97" spans="2:2" ht="15" customHeight="1">
      <c r="B97" s="3" t="s">
        <v>187</v>
      </c>
    </row>
    <row r="98" spans="2:2" ht="15" customHeight="1">
      <c r="B98" s="3" t="s">
        <v>188</v>
      </c>
    </row>
    <row r="99" spans="2:2" ht="15" customHeight="1">
      <c r="B99" s="3" t="s">
        <v>189</v>
      </c>
    </row>
    <row r="100" spans="2:2" ht="15" customHeight="1">
      <c r="B100" s="3" t="s">
        <v>190</v>
      </c>
    </row>
    <row r="101" spans="2:2" ht="15" customHeight="1">
      <c r="B101" s="3" t="s">
        <v>191</v>
      </c>
    </row>
    <row r="102" spans="2:2" ht="15" customHeight="1">
      <c r="B102" s="3" t="s">
        <v>192</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193</v>
      </c>
      <c r="B10" s="16" t="s">
        <v>194</v>
      </c>
    </row>
    <row r="11" spans="1:39" ht="15" customHeight="1">
      <c r="B11" s="15" t="s">
        <v>195</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196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129</v>
      </c>
    </row>
    <row r="16" spans="1:39" ht="15" customHeight="1">
      <c r="B16" s="6" t="s">
        <v>197</v>
      </c>
    </row>
    <row r="17" spans="1:39" ht="15" customHeight="1">
      <c r="A17" s="7" t="s">
        <v>198</v>
      </c>
      <c r="B17" s="10" t="s">
        <v>199</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200</v>
      </c>
      <c r="B18" s="10" t="s">
        <v>201</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202</v>
      </c>
      <c r="B19" s="10" t="s">
        <v>203</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204</v>
      </c>
      <c r="B20" s="10" t="s">
        <v>205</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206</v>
      </c>
      <c r="B21" s="10" t="s">
        <v>207</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208</v>
      </c>
      <c r="B22" s="10" t="s">
        <v>209</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210</v>
      </c>
      <c r="B23" s="10" t="s">
        <v>211</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212</v>
      </c>
      <c r="B24" s="10" t="s">
        <v>213</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214</v>
      </c>
      <c r="B25" s="10" t="s">
        <v>215</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216</v>
      </c>
      <c r="B26" s="10" t="s">
        <v>217</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218</v>
      </c>
      <c r="B27" s="10" t="s">
        <v>219</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220</v>
      </c>
      <c r="B28" s="10" t="s">
        <v>221</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222</v>
      </c>
    </row>
    <row r="31" spans="1:39" ht="15" customHeight="1">
      <c r="A31" s="7" t="s">
        <v>223</v>
      </c>
      <c r="B31" s="10" t="s">
        <v>224</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225</v>
      </c>
      <c r="B32" s="10" t="s">
        <v>226</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227</v>
      </c>
      <c r="B33" s="10" t="s">
        <v>228</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229</v>
      </c>
      <c r="B34" s="10" t="s">
        <v>230</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231</v>
      </c>
      <c r="B35" s="10" t="s">
        <v>232</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233</v>
      </c>
      <c r="B36" s="10" t="s">
        <v>234</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235</v>
      </c>
      <c r="B37" s="10" t="s">
        <v>236</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237</v>
      </c>
      <c r="B38" s="10" t="s">
        <v>238</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239</v>
      </c>
      <c r="B39" s="10" t="s">
        <v>240</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241</v>
      </c>
      <c r="B40" s="10" t="s">
        <v>242</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243</v>
      </c>
      <c r="B41" s="10" t="s">
        <v>244</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245</v>
      </c>
      <c r="B42" s="10" t="s">
        <v>236</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246</v>
      </c>
      <c r="B43" s="10" t="s">
        <v>247</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248</v>
      </c>
      <c r="B44" s="10" t="s">
        <v>249</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250</v>
      </c>
      <c r="B45" s="10" t="s">
        <v>251</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252</v>
      </c>
      <c r="B46" s="10" t="s">
        <v>253</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254</v>
      </c>
      <c r="B47" s="10" t="s">
        <v>255</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256</v>
      </c>
      <c r="B48" s="10" t="s">
        <v>257</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258</v>
      </c>
      <c r="B50" s="6" t="s">
        <v>259</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260</v>
      </c>
      <c r="B51" s="10" t="s">
        <v>261</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262</v>
      </c>
      <c r="B52" s="10" t="s">
        <v>263</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264</v>
      </c>
      <c r="B53" s="10" t="s">
        <v>265</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266</v>
      </c>
      <c r="B55" s="6" t="s">
        <v>267</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268</v>
      </c>
    </row>
    <row r="58" spans="1:39" ht="15" customHeight="1">
      <c r="A58" s="7" t="s">
        <v>269</v>
      </c>
      <c r="B58" s="10" t="s">
        <v>270</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271</v>
      </c>
      <c r="B59" s="10" t="s">
        <v>272</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273</v>
      </c>
      <c r="B60" s="10" t="s">
        <v>274</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275</v>
      </c>
      <c r="B61" s="10" t="s">
        <v>276</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277</v>
      </c>
      <c r="B62" s="10" t="s">
        <v>263</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278</v>
      </c>
      <c r="B63" s="10" t="s">
        <v>279</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280</v>
      </c>
      <c r="B64" s="10" t="s">
        <v>281</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282</v>
      </c>
      <c r="B65" s="10" t="s">
        <v>255</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283</v>
      </c>
      <c r="B66" s="10" t="s">
        <v>284</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285</v>
      </c>
      <c r="B67" s="10" t="s">
        <v>286</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287</v>
      </c>
    </row>
    <row r="68" spans="1:39" ht="15" customHeight="1">
      <c r="A68" s="7" t="s">
        <v>288</v>
      </c>
      <c r="B68" s="10" t="s">
        <v>289</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290</v>
      </c>
      <c r="B69" s="10" t="s">
        <v>291</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292</v>
      </c>
      <c r="B70" s="10" t="s">
        <v>293</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294</v>
      </c>
      <c r="B71" s="10" t="s">
        <v>295</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296</v>
      </c>
      <c r="B73" s="6" t="s">
        <v>297</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7" t="s">
        <v>298</v>
      </c>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row>
    <row r="76" spans="1:39" ht="15" customHeight="1">
      <c r="B76" s="3" t="s">
        <v>299</v>
      </c>
    </row>
    <row r="77" spans="1:39" ht="15" customHeight="1">
      <c r="B77" s="3" t="s">
        <v>300</v>
      </c>
    </row>
    <row r="78" spans="1:39" ht="15" customHeight="1">
      <c r="B78" s="3" t="s">
        <v>301</v>
      </c>
    </row>
    <row r="79" spans="1:39" ht="15" customHeight="1">
      <c r="B79" s="3" t="s">
        <v>302</v>
      </c>
    </row>
    <row r="80" spans="1:39" ht="15" customHeight="1">
      <c r="B80" s="3" t="s">
        <v>303</v>
      </c>
    </row>
    <row r="81" spans="2:2" ht="15" customHeight="1">
      <c r="B81" s="3" t="s">
        <v>304</v>
      </c>
    </row>
    <row r="82" spans="2:2" ht="15" customHeight="1">
      <c r="B82" s="3" t="s">
        <v>181</v>
      </c>
    </row>
    <row r="83" spans="2:2" ht="15" customHeight="1">
      <c r="B83" s="3" t="s">
        <v>305</v>
      </c>
    </row>
    <row r="84" spans="2:2" ht="15" customHeight="1">
      <c r="B84" s="2" t="s">
        <v>306</v>
      </c>
    </row>
    <row r="85" spans="2:2" ht="15" customHeight="1">
      <c r="B85" s="3" t="s">
        <v>307</v>
      </c>
    </row>
    <row r="86" spans="2:2" ht="15" customHeight="1">
      <c r="B86" s="3" t="s">
        <v>308</v>
      </c>
    </row>
    <row r="87" spans="2:2" ht="15" customHeight="1">
      <c r="B87" s="3" t="s">
        <v>309</v>
      </c>
    </row>
    <row r="88" spans="2:2" ht="15" customHeight="1">
      <c r="B88" s="3" t="s">
        <v>310</v>
      </c>
    </row>
    <row r="89" spans="2:2" ht="15" customHeight="1">
      <c r="B89" s="3" t="s">
        <v>311</v>
      </c>
    </row>
    <row r="90" spans="2:2" ht="15" customHeight="1">
      <c r="B90" s="3" t="s">
        <v>312</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313</v>
      </c>
      <c r="B10" s="16" t="s">
        <v>314</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315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316</v>
      </c>
      <c r="B15" s="6" t="s">
        <v>317</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318</v>
      </c>
    </row>
    <row r="18" spans="1:39" ht="15" customHeight="1">
      <c r="A18" s="7" t="s">
        <v>319</v>
      </c>
      <c r="B18" s="10" t="s">
        <v>320</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321</v>
      </c>
      <c r="B19" s="10" t="s">
        <v>322</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323</v>
      </c>
      <c r="B20" s="10" t="s">
        <v>324</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325</v>
      </c>
    </row>
    <row r="23" spans="1:39" ht="15" customHeight="1">
      <c r="A23" s="7" t="s">
        <v>326</v>
      </c>
      <c r="B23" s="10" t="s">
        <v>327</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328</v>
      </c>
      <c r="B24" s="10" t="s">
        <v>329</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330</v>
      </c>
    </row>
    <row r="27" spans="1:39" ht="15" customHeight="1">
      <c r="B27" s="6" t="s">
        <v>331</v>
      </c>
    </row>
    <row r="28" spans="1:39" ht="15" customHeight="1">
      <c r="A28" s="7" t="s">
        <v>332</v>
      </c>
      <c r="B28" s="10" t="s">
        <v>333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334</v>
      </c>
      <c r="B29" s="10" t="s">
        <v>335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336</v>
      </c>
      <c r="B30" s="10" t="s">
        <v>337</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338</v>
      </c>
      <c r="B31" s="10" t="s">
        <v>339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340</v>
      </c>
      <c r="B32" s="10" t="s">
        <v>341</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342</v>
      </c>
      <c r="B33" s="10" t="s">
        <v>343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344</v>
      </c>
      <c r="B34" s="10" t="s">
        <v>345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346</v>
      </c>
      <c r="B35" s="10" t="s">
        <v>347</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348</v>
      </c>
      <c r="B36" s="10" t="s">
        <v>349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350</v>
      </c>
      <c r="B37" s="10" t="s">
        <v>351</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352</v>
      </c>
      <c r="B38" s="10" t="s">
        <v>353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354</v>
      </c>
      <c r="B39" s="10" t="s">
        <v>355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356</v>
      </c>
      <c r="B40" s="10" t="s">
        <v>357</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358</v>
      </c>
    </row>
    <row r="43" spans="1:39" ht="15" customHeight="1">
      <c r="B43" s="6" t="s">
        <v>359</v>
      </c>
    </row>
    <row r="44" spans="1:39" ht="15" customHeight="1">
      <c r="B44" s="6" t="s">
        <v>360</v>
      </c>
    </row>
    <row r="45" spans="1:39" ht="15" customHeight="1">
      <c r="A45" s="7" t="s">
        <v>361</v>
      </c>
      <c r="B45" s="10" t="s">
        <v>362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364</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365</v>
      </c>
      <c r="B47" s="10" t="s">
        <v>366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367</v>
      </c>
      <c r="B48" s="10" t="s">
        <v>368</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369</v>
      </c>
      <c r="B49" s="10" t="s">
        <v>370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371</v>
      </c>
      <c r="B50" s="10" t="s">
        <v>372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373</v>
      </c>
      <c r="B51" s="10" t="s">
        <v>374</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375</v>
      </c>
      <c r="B52" s="10" t="s">
        <v>376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377</v>
      </c>
      <c r="B53" s="10" t="s">
        <v>378</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379</v>
      </c>
      <c r="B54" s="10" t="s">
        <v>380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381</v>
      </c>
      <c r="B55" s="10" t="s">
        <v>382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383</v>
      </c>
      <c r="B56" s="10" t="s">
        <v>384</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385</v>
      </c>
      <c r="B57" s="10" t="s">
        <v>386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387</v>
      </c>
    </row>
    <row r="59" spans="1:39" ht="15" customHeight="1">
      <c r="A59" s="7" t="s">
        <v>388</v>
      </c>
      <c r="B59" s="10" t="s">
        <v>362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389</v>
      </c>
      <c r="B60" s="10" t="s">
        <v>364</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390</v>
      </c>
      <c r="B61" s="10" t="s">
        <v>366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391</v>
      </c>
      <c r="B62" s="10" t="s">
        <v>368</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392</v>
      </c>
      <c r="B63" s="10" t="s">
        <v>370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393</v>
      </c>
      <c r="B64" s="10" t="s">
        <v>372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394</v>
      </c>
      <c r="B65" s="10" t="s">
        <v>374</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395</v>
      </c>
      <c r="B66" s="10" t="s">
        <v>376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396</v>
      </c>
      <c r="B67" s="10" t="s">
        <v>378</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397</v>
      </c>
      <c r="B68" s="10" t="s">
        <v>380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398</v>
      </c>
      <c r="B69" s="10" t="s">
        <v>382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399</v>
      </c>
      <c r="B70" s="10" t="s">
        <v>384</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400</v>
      </c>
      <c r="B71" s="10" t="s">
        <v>386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401</v>
      </c>
    </row>
    <row r="74" spans="1:39" ht="15" customHeight="1">
      <c r="A74" s="7" t="s">
        <v>402</v>
      </c>
      <c r="B74" s="10" t="s">
        <v>333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403</v>
      </c>
      <c r="B75" s="10" t="s">
        <v>335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404</v>
      </c>
      <c r="B76" s="10" t="s">
        <v>337</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405</v>
      </c>
      <c r="B77" s="10" t="s">
        <v>339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406</v>
      </c>
      <c r="B78" s="10" t="s">
        <v>341</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407</v>
      </c>
      <c r="B79" s="10" t="s">
        <v>343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408</v>
      </c>
      <c r="B80" s="10" t="s">
        <v>345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409</v>
      </c>
      <c r="B81" s="10" t="s">
        <v>347</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410</v>
      </c>
      <c r="B82" s="10" t="s">
        <v>349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411</v>
      </c>
      <c r="B83" s="10" t="s">
        <v>351</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412</v>
      </c>
      <c r="B84" s="10" t="s">
        <v>353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413</v>
      </c>
      <c r="B85" s="10" t="s">
        <v>355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414</v>
      </c>
      <c r="B86" s="10" t="s">
        <v>357</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415</v>
      </c>
      <c r="B87" s="10" t="s">
        <v>416</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417</v>
      </c>
    </row>
    <row r="90" spans="1:39" ht="15" customHeight="1">
      <c r="A90" s="7" t="s">
        <v>418</v>
      </c>
      <c r="B90" s="10" t="s">
        <v>419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420</v>
      </c>
      <c r="B91" s="10" t="s">
        <v>421</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422</v>
      </c>
      <c r="B92" s="10" t="s">
        <v>423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424</v>
      </c>
      <c r="B93" s="10" t="s">
        <v>425</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426</v>
      </c>
      <c r="B94" s="10" t="s">
        <v>427</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428</v>
      </c>
      <c r="B95" s="10" t="s">
        <v>429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430</v>
      </c>
      <c r="B96" s="10" t="s">
        <v>431</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432</v>
      </c>
      <c r="B97" s="10" t="s">
        <v>433</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434</v>
      </c>
      <c r="B98" s="10" t="s">
        <v>435</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436</v>
      </c>
      <c r="B99" s="10" t="s">
        <v>437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438</v>
      </c>
      <c r="B100" s="10" t="s">
        <v>439</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440</v>
      </c>
      <c r="B101" s="10" t="s">
        <v>441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442</v>
      </c>
      <c r="B102" s="10" t="s">
        <v>443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444</v>
      </c>
      <c r="B103" s="10" t="s">
        <v>445</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446</v>
      </c>
      <c r="B104" s="10" t="s">
        <v>447</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448</v>
      </c>
      <c r="B105" s="10" t="s">
        <v>449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450</v>
      </c>
      <c r="B106" s="10" t="s">
        <v>451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452</v>
      </c>
    </row>
    <row r="109" spans="1:39" ht="15" customHeight="1">
      <c r="A109" s="7" t="s">
        <v>453</v>
      </c>
      <c r="B109" s="10" t="s">
        <v>419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454</v>
      </c>
      <c r="B110" s="10" t="s">
        <v>421</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455</v>
      </c>
      <c r="B111" s="10" t="s">
        <v>423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456</v>
      </c>
      <c r="B112" s="10" t="s">
        <v>425</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457</v>
      </c>
      <c r="B113" s="10" t="s">
        <v>427</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458</v>
      </c>
      <c r="B114" s="10" t="s">
        <v>421</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459</v>
      </c>
      <c r="B115" s="10" t="s">
        <v>423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460</v>
      </c>
      <c r="B116" s="10" t="s">
        <v>425</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461</v>
      </c>
      <c r="B117" s="10" t="s">
        <v>429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462</v>
      </c>
      <c r="B118" s="10" t="s">
        <v>421</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463</v>
      </c>
      <c r="B119" s="10" t="s">
        <v>423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464</v>
      </c>
      <c r="B120" s="10" t="s">
        <v>425</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465</v>
      </c>
      <c r="B121" s="10" t="s">
        <v>431</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466</v>
      </c>
      <c r="B122" s="10" t="s">
        <v>421</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467</v>
      </c>
      <c r="B123" s="10" t="s">
        <v>423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468</v>
      </c>
      <c r="B124" s="10" t="s">
        <v>425</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469</v>
      </c>
      <c r="B125" s="10" t="s">
        <v>433</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470</v>
      </c>
      <c r="B126" s="10" t="s">
        <v>421</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471</v>
      </c>
      <c r="B127" s="10" t="s">
        <v>423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472</v>
      </c>
      <c r="B128" s="10" t="s">
        <v>425</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473</v>
      </c>
      <c r="B129" s="10" t="s">
        <v>435</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474</v>
      </c>
      <c r="B130" s="10" t="s">
        <v>421</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475</v>
      </c>
      <c r="B131" s="10" t="s">
        <v>423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476</v>
      </c>
      <c r="B132" s="10" t="s">
        <v>425</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477</v>
      </c>
      <c r="B133" s="10" t="s">
        <v>437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478</v>
      </c>
      <c r="B134" s="10" t="s">
        <v>421</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479</v>
      </c>
      <c r="B135" s="10" t="s">
        <v>423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480</v>
      </c>
      <c r="B136" s="10" t="s">
        <v>425</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481</v>
      </c>
      <c r="B137" s="10" t="s">
        <v>439</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482</v>
      </c>
      <c r="B138" s="10" t="s">
        <v>421</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483</v>
      </c>
      <c r="B139" s="10" t="s">
        <v>423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484</v>
      </c>
      <c r="B140" s="10" t="s">
        <v>425</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485</v>
      </c>
      <c r="B141" s="10" t="s">
        <v>441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486</v>
      </c>
      <c r="B142" s="10" t="s">
        <v>421</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487</v>
      </c>
      <c r="B143" s="10" t="s">
        <v>423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488</v>
      </c>
      <c r="B144" s="10" t="s">
        <v>425</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489</v>
      </c>
      <c r="B145" s="10" t="s">
        <v>443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490</v>
      </c>
      <c r="B146" s="10" t="s">
        <v>421</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491</v>
      </c>
      <c r="B147" s="10" t="s">
        <v>423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492</v>
      </c>
      <c r="B148" s="10" t="s">
        <v>425</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493</v>
      </c>
      <c r="B149" s="10" t="s">
        <v>445</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494</v>
      </c>
      <c r="B150" s="10" t="s">
        <v>421</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495</v>
      </c>
      <c r="B151" s="10" t="s">
        <v>423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496</v>
      </c>
      <c r="B152" s="10" t="s">
        <v>425</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497</v>
      </c>
      <c r="B153" s="10" t="s">
        <v>447</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498</v>
      </c>
      <c r="B154" s="10" t="s">
        <v>421</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499</v>
      </c>
      <c r="B155" s="10" t="s">
        <v>423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500</v>
      </c>
      <c r="B156" s="10" t="s">
        <v>425</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501</v>
      </c>
      <c r="B157" s="10" t="s">
        <v>449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502</v>
      </c>
      <c r="B158" s="10" t="s">
        <v>421</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503</v>
      </c>
      <c r="B159" s="10" t="s">
        <v>423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504</v>
      </c>
      <c r="B160" s="10" t="s">
        <v>425</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505</v>
      </c>
      <c r="B161" s="6" t="s">
        <v>506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507</v>
      </c>
    </row>
    <row r="164" spans="1:39" ht="15" customHeight="1">
      <c r="A164" s="7" t="s">
        <v>508</v>
      </c>
      <c r="B164" s="10" t="s">
        <v>509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287</v>
      </c>
    </row>
    <row r="165" spans="1:39" ht="15" customHeight="1">
      <c r="A165" s="7" t="s">
        <v>510</v>
      </c>
      <c r="B165" s="10" t="s">
        <v>511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287</v>
      </c>
    </row>
    <row r="166" spans="1:39" ht="15" customHeight="1">
      <c r="A166" s="7" t="s">
        <v>512</v>
      </c>
      <c r="B166" s="10" t="s">
        <v>513</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287</v>
      </c>
    </row>
    <row r="167" spans="1:39" ht="15" customHeight="1">
      <c r="A167" s="7" t="s">
        <v>514</v>
      </c>
      <c r="B167" s="10" t="s">
        <v>515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287</v>
      </c>
    </row>
    <row r="168" spans="1:39" ht="15" customHeight="1">
      <c r="A168" s="7" t="s">
        <v>516</v>
      </c>
      <c r="B168" s="10" t="s">
        <v>517</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287</v>
      </c>
    </row>
    <row r="169" spans="1:39" ht="15" customHeight="1">
      <c r="A169" s="7" t="s">
        <v>518</v>
      </c>
      <c r="B169" s="10" t="s">
        <v>519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520</v>
      </c>
      <c r="B170" s="10" t="s">
        <v>521</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522</v>
      </c>
      <c r="B171" s="10" t="s">
        <v>523</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524</v>
      </c>
      <c r="B172" s="10" t="s">
        <v>525</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526</v>
      </c>
    </row>
    <row r="175" spans="1:39" ht="15" customHeight="1">
      <c r="B175" s="6" t="s">
        <v>527</v>
      </c>
    </row>
    <row r="176" spans="1:39" ht="15" customHeight="1">
      <c r="A176" s="7" t="s">
        <v>528</v>
      </c>
      <c r="B176" s="10" t="s">
        <v>421</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529</v>
      </c>
      <c r="B177" s="10" t="s">
        <v>423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530</v>
      </c>
      <c r="B178" s="10" t="s">
        <v>425</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531</v>
      </c>
      <c r="B179" s="10" t="s">
        <v>532</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533</v>
      </c>
    </row>
    <row r="181" spans="1:39" ht="15" customHeight="1">
      <c r="A181" s="7" t="s">
        <v>534</v>
      </c>
      <c r="B181" s="10" t="s">
        <v>421</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535</v>
      </c>
      <c r="B182" s="10" t="s">
        <v>423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536</v>
      </c>
      <c r="B183" s="10" t="s">
        <v>425</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537</v>
      </c>
      <c r="B184" s="10" t="s">
        <v>532</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538</v>
      </c>
    </row>
    <row r="187" spans="1:39" ht="15" customHeight="1">
      <c r="B187" s="6" t="s">
        <v>539</v>
      </c>
    </row>
    <row r="188" spans="1:39" ht="15" customHeight="1">
      <c r="A188" s="7" t="s">
        <v>540</v>
      </c>
      <c r="B188" s="10" t="s">
        <v>333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541</v>
      </c>
      <c r="B189" s="10" t="s">
        <v>335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542</v>
      </c>
      <c r="B190" s="10" t="s">
        <v>337</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543</v>
      </c>
      <c r="B191" s="10" t="s">
        <v>339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544</v>
      </c>
      <c r="B192" s="10" t="s">
        <v>341</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545</v>
      </c>
      <c r="B193" s="10" t="s">
        <v>343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546</v>
      </c>
      <c r="B194" s="10" t="s">
        <v>345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547</v>
      </c>
      <c r="B195" s="10" t="s">
        <v>347</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548</v>
      </c>
      <c r="B196" s="10" t="s">
        <v>349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549</v>
      </c>
      <c r="B197" s="10" t="s">
        <v>351</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550</v>
      </c>
      <c r="B198" s="10" t="s">
        <v>353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551</v>
      </c>
      <c r="B199" s="10" t="s">
        <v>355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552</v>
      </c>
      <c r="B200" s="10" t="s">
        <v>357</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553</v>
      </c>
      <c r="B201" s="10" t="s">
        <v>416</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554</v>
      </c>
      <c r="B202" s="10" t="s">
        <v>555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556</v>
      </c>
      <c r="B203" s="10" t="s">
        <v>557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7" t="s">
        <v>558</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row>
    <row r="206" spans="1:39" ht="15" customHeight="1">
      <c r="B206" s="3" t="s">
        <v>559</v>
      </c>
    </row>
    <row r="207" spans="1:39" ht="15" customHeight="1">
      <c r="B207" s="3" t="s">
        <v>181</v>
      </c>
    </row>
    <row r="208" spans="1:39" ht="15" customHeight="1">
      <c r="B208" s="3" t="s">
        <v>560</v>
      </c>
    </row>
    <row r="209" spans="2:2" ht="15" customHeight="1">
      <c r="B209" s="3" t="s">
        <v>561</v>
      </c>
    </row>
    <row r="210" spans="2:2" ht="15" customHeight="1">
      <c r="B210" s="3" t="s">
        <v>562</v>
      </c>
    </row>
    <row r="211" spans="2:2" ht="15" customHeight="1">
      <c r="B211" s="3" t="s">
        <v>563</v>
      </c>
    </row>
    <row r="212" spans="2:2" ht="15" customHeight="1">
      <c r="B212" s="3" t="s">
        <v>564</v>
      </c>
    </row>
    <row r="213" spans="2:2" ht="15" customHeight="1">
      <c r="B213" s="3" t="s">
        <v>565</v>
      </c>
    </row>
    <row r="214" spans="2:2" ht="15" customHeight="1">
      <c r="B214" s="3" t="s">
        <v>566</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567</v>
      </c>
      <c r="B10" s="16" t="s">
        <v>568</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569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570</v>
      </c>
    </row>
    <row r="16" spans="1:39" ht="15" customHeight="1">
      <c r="A16" s="7" t="s">
        <v>571</v>
      </c>
      <c r="B16" s="10" t="s">
        <v>419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572</v>
      </c>
      <c r="B17" s="10" t="s">
        <v>421</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573</v>
      </c>
      <c r="B18" s="10" t="s">
        <v>423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425</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575</v>
      </c>
      <c r="B20" s="10" t="s">
        <v>427</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576</v>
      </c>
      <c r="B21" s="10" t="s">
        <v>421</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577</v>
      </c>
      <c r="B22" s="10" t="s">
        <v>423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578</v>
      </c>
      <c r="B23" s="10" t="s">
        <v>425</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579</v>
      </c>
      <c r="B24" s="10" t="s">
        <v>429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580</v>
      </c>
      <c r="B25" s="10" t="s">
        <v>421</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581</v>
      </c>
      <c r="B26" s="10" t="s">
        <v>423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582</v>
      </c>
      <c r="B27" s="10" t="s">
        <v>425</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583</v>
      </c>
      <c r="B28" s="10" t="s">
        <v>431</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584</v>
      </c>
      <c r="B29" s="10" t="s">
        <v>421</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585</v>
      </c>
      <c r="B30" s="10" t="s">
        <v>423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586</v>
      </c>
      <c r="B31" s="10" t="s">
        <v>425</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587</v>
      </c>
      <c r="B32" s="10" t="s">
        <v>433</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588</v>
      </c>
      <c r="B33" s="10" t="s">
        <v>421</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589</v>
      </c>
      <c r="B34" s="10" t="s">
        <v>423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590</v>
      </c>
      <c r="B35" s="10" t="s">
        <v>425</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591</v>
      </c>
      <c r="B36" s="10" t="s">
        <v>435</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592</v>
      </c>
      <c r="B37" s="10" t="s">
        <v>421</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593</v>
      </c>
      <c r="B38" s="10" t="s">
        <v>423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594</v>
      </c>
      <c r="B39" s="10" t="s">
        <v>425</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595</v>
      </c>
      <c r="B40" s="10" t="s">
        <v>437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596</v>
      </c>
      <c r="B41" s="10" t="s">
        <v>421</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597</v>
      </c>
      <c r="B42" s="10" t="s">
        <v>423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598</v>
      </c>
      <c r="B43" s="10" t="s">
        <v>425</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599</v>
      </c>
      <c r="B44" s="10" t="s">
        <v>439</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600</v>
      </c>
      <c r="B45" s="10" t="s">
        <v>421</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601</v>
      </c>
      <c r="B46" s="10" t="s">
        <v>423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602</v>
      </c>
      <c r="B47" s="10" t="s">
        <v>425</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603</v>
      </c>
      <c r="B48" s="10" t="s">
        <v>441</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604</v>
      </c>
      <c r="B49" s="10" t="s">
        <v>421</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605</v>
      </c>
      <c r="B50" s="10" t="s">
        <v>423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606</v>
      </c>
      <c r="B51" s="10" t="s">
        <v>425</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607</v>
      </c>
      <c r="B52" s="10" t="s">
        <v>443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608</v>
      </c>
      <c r="B53" s="10" t="s">
        <v>421</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609</v>
      </c>
      <c r="B54" s="10" t="s">
        <v>423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610</v>
      </c>
      <c r="B55" s="10" t="s">
        <v>425</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611</v>
      </c>
      <c r="B56" s="10" t="s">
        <v>445</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612</v>
      </c>
      <c r="B57" s="10" t="s">
        <v>421</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613</v>
      </c>
      <c r="B58" s="10" t="s">
        <v>423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614</v>
      </c>
      <c r="B59" s="10" t="s">
        <v>425</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615</v>
      </c>
      <c r="B60" s="10" t="s">
        <v>447</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616</v>
      </c>
      <c r="B61" s="10" t="s">
        <v>421</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617</v>
      </c>
      <c r="B62" s="10" t="s">
        <v>423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618</v>
      </c>
      <c r="B63" s="10" t="s">
        <v>425</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619</v>
      </c>
      <c r="B64" s="10" t="s">
        <v>449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620</v>
      </c>
      <c r="B65" s="10" t="s">
        <v>421</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621</v>
      </c>
      <c r="B66" s="10" t="s">
        <v>423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622</v>
      </c>
      <c r="B67" s="10" t="s">
        <v>425</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623</v>
      </c>
      <c r="B68" s="6" t="s">
        <v>506</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624</v>
      </c>
    </row>
    <row r="72" spans="1:39" ht="15" customHeight="1">
      <c r="A72" s="7" t="s">
        <v>625</v>
      </c>
      <c r="B72" s="10" t="s">
        <v>419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626</v>
      </c>
      <c r="B73" s="10" t="s">
        <v>421</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627</v>
      </c>
      <c r="B74" s="10" t="s">
        <v>423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628</v>
      </c>
      <c r="B75" s="10" t="s">
        <v>425</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629</v>
      </c>
      <c r="B76" s="10" t="s">
        <v>427</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630</v>
      </c>
      <c r="B77" s="10" t="s">
        <v>421</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631</v>
      </c>
      <c r="B78" s="10" t="s">
        <v>423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632</v>
      </c>
      <c r="B79" s="10" t="s">
        <v>425</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633</v>
      </c>
      <c r="B80" s="10" t="s">
        <v>429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634</v>
      </c>
      <c r="B81" s="10" t="s">
        <v>421</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635</v>
      </c>
      <c r="B82" s="10" t="s">
        <v>423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636</v>
      </c>
      <c r="B83" s="10" t="s">
        <v>425</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637</v>
      </c>
      <c r="B84" s="10" t="s">
        <v>431</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638</v>
      </c>
      <c r="B85" s="10" t="s">
        <v>421</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639</v>
      </c>
      <c r="B86" s="10" t="s">
        <v>423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640</v>
      </c>
      <c r="B87" s="10" t="s">
        <v>425</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641</v>
      </c>
      <c r="B88" s="10" t="s">
        <v>433</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642</v>
      </c>
      <c r="B89" s="10" t="s">
        <v>421</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643</v>
      </c>
      <c r="B90" s="10" t="s">
        <v>423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644</v>
      </c>
      <c r="B91" s="10" t="s">
        <v>425</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645</v>
      </c>
      <c r="B92" s="10" t="s">
        <v>435</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646</v>
      </c>
      <c r="B93" s="10" t="s">
        <v>421</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647</v>
      </c>
      <c r="B94" s="10" t="s">
        <v>423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648</v>
      </c>
      <c r="B95" s="10" t="s">
        <v>425</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649</v>
      </c>
      <c r="B96" s="10" t="s">
        <v>437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650</v>
      </c>
      <c r="B97" s="10" t="s">
        <v>421</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651</v>
      </c>
      <c r="B98" s="10" t="s">
        <v>423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652</v>
      </c>
      <c r="B99" s="10" t="s">
        <v>425</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653</v>
      </c>
      <c r="B100" s="10" t="s">
        <v>439</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654</v>
      </c>
      <c r="B101" s="10" t="s">
        <v>421</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655</v>
      </c>
      <c r="B102" s="10" t="s">
        <v>423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656</v>
      </c>
      <c r="B103" s="10" t="s">
        <v>425</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657</v>
      </c>
      <c r="B104" s="10" t="s">
        <v>441</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658</v>
      </c>
      <c r="B105" s="10" t="s">
        <v>421</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659</v>
      </c>
      <c r="B106" s="10" t="s">
        <v>423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660</v>
      </c>
      <c r="B107" s="10" t="s">
        <v>425</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661</v>
      </c>
      <c r="B108" s="10" t="s">
        <v>443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662</v>
      </c>
      <c r="B109" s="10" t="s">
        <v>421</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663</v>
      </c>
      <c r="B110" s="10" t="s">
        <v>423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664</v>
      </c>
      <c r="B111" s="10" t="s">
        <v>425</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665</v>
      </c>
      <c r="B112" s="10" t="s">
        <v>445</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666</v>
      </c>
      <c r="B113" s="10" t="s">
        <v>421</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667</v>
      </c>
      <c r="B114" s="10" t="s">
        <v>423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668</v>
      </c>
      <c r="B115" s="10" t="s">
        <v>425</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669</v>
      </c>
      <c r="B116" s="10" t="s">
        <v>447</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670</v>
      </c>
      <c r="B117" s="10" t="s">
        <v>421</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671</v>
      </c>
      <c r="B118" s="10" t="s">
        <v>423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672</v>
      </c>
      <c r="B119" s="10" t="s">
        <v>425</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673</v>
      </c>
      <c r="B120" s="10" t="s">
        <v>449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674</v>
      </c>
      <c r="B121" s="10" t="s">
        <v>421</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675</v>
      </c>
      <c r="B122" s="10" t="s">
        <v>423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676</v>
      </c>
      <c r="B123" s="10" t="s">
        <v>425</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677</v>
      </c>
      <c r="B124" s="6" t="s">
        <v>506</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678</v>
      </c>
    </row>
    <row r="128" spans="1:39" ht="15" customHeight="1">
      <c r="A128" s="7" t="s">
        <v>679</v>
      </c>
      <c r="B128" s="10" t="s">
        <v>419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287</v>
      </c>
    </row>
    <row r="129" spans="1:39" ht="15" customHeight="1">
      <c r="A129" s="7" t="s">
        <v>680</v>
      </c>
      <c r="B129" s="10" t="s">
        <v>421</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287</v>
      </c>
    </row>
    <row r="130" spans="1:39" ht="15" customHeight="1">
      <c r="A130" s="7" t="s">
        <v>681</v>
      </c>
      <c r="B130" s="10" t="s">
        <v>423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287</v>
      </c>
    </row>
    <row r="131" spans="1:39" ht="15" customHeight="1">
      <c r="A131" s="7" t="s">
        <v>682</v>
      </c>
      <c r="B131" s="10" t="s">
        <v>425</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287</v>
      </c>
    </row>
    <row r="132" spans="1:39" ht="15" customHeight="1">
      <c r="A132" s="7" t="s">
        <v>683</v>
      </c>
      <c r="B132" s="10" t="s">
        <v>427</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287</v>
      </c>
    </row>
    <row r="133" spans="1:39" ht="15" customHeight="1">
      <c r="A133" s="7" t="s">
        <v>684</v>
      </c>
      <c r="B133" s="10" t="s">
        <v>421</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287</v>
      </c>
    </row>
    <row r="134" spans="1:39" ht="15" customHeight="1">
      <c r="A134" s="7" t="s">
        <v>685</v>
      </c>
      <c r="B134" s="10" t="s">
        <v>423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287</v>
      </c>
    </row>
    <row r="135" spans="1:39" ht="15" customHeight="1">
      <c r="A135" s="7" t="s">
        <v>686</v>
      </c>
      <c r="B135" s="10" t="s">
        <v>425</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287</v>
      </c>
    </row>
    <row r="136" spans="1:39" ht="15" customHeight="1">
      <c r="A136" s="7" t="s">
        <v>687</v>
      </c>
      <c r="B136" s="10" t="s">
        <v>429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287</v>
      </c>
    </row>
    <row r="137" spans="1:39" ht="15" customHeight="1">
      <c r="A137" s="7" t="s">
        <v>688</v>
      </c>
      <c r="B137" s="10" t="s">
        <v>421</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287</v>
      </c>
    </row>
    <row r="138" spans="1:39" ht="15" customHeight="1">
      <c r="A138" s="7" t="s">
        <v>689</v>
      </c>
      <c r="B138" s="10" t="s">
        <v>423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287</v>
      </c>
    </row>
    <row r="139" spans="1:39" ht="15" customHeight="1">
      <c r="A139" s="7" t="s">
        <v>690</v>
      </c>
      <c r="B139" s="10" t="s">
        <v>425</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287</v>
      </c>
    </row>
    <row r="140" spans="1:39" ht="15" customHeight="1">
      <c r="A140" s="7" t="s">
        <v>691</v>
      </c>
      <c r="B140" s="10" t="s">
        <v>431</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287</v>
      </c>
    </row>
    <row r="141" spans="1:39" ht="15" customHeight="1">
      <c r="A141" s="7" t="s">
        <v>692</v>
      </c>
      <c r="B141" s="10" t="s">
        <v>421</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287</v>
      </c>
    </row>
    <row r="142" spans="1:39" ht="15" customHeight="1">
      <c r="A142" s="7" t="s">
        <v>693</v>
      </c>
      <c r="B142" s="10" t="s">
        <v>423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287</v>
      </c>
    </row>
    <row r="143" spans="1:39" ht="15" customHeight="1">
      <c r="A143" s="7" t="s">
        <v>694</v>
      </c>
      <c r="B143" s="10" t="s">
        <v>425</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287</v>
      </c>
    </row>
    <row r="144" spans="1:39" ht="15" customHeight="1">
      <c r="A144" s="7" t="s">
        <v>695</v>
      </c>
      <c r="B144" s="10" t="s">
        <v>433</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696</v>
      </c>
      <c r="B145" s="10" t="s">
        <v>421</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697</v>
      </c>
      <c r="B146" s="10" t="s">
        <v>423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287</v>
      </c>
    </row>
    <row r="147" spans="1:39" ht="15" customHeight="1">
      <c r="A147" s="7" t="s">
        <v>698</v>
      </c>
      <c r="B147" s="10" t="s">
        <v>425</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287</v>
      </c>
    </row>
    <row r="148" spans="1:39" ht="15" customHeight="1">
      <c r="A148" s="7" t="s">
        <v>699</v>
      </c>
      <c r="B148" s="10" t="s">
        <v>435</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287</v>
      </c>
    </row>
    <row r="149" spans="1:39" ht="15" customHeight="1">
      <c r="A149" s="7" t="s">
        <v>700</v>
      </c>
      <c r="B149" s="10" t="s">
        <v>421</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287</v>
      </c>
    </row>
    <row r="150" spans="1:39" ht="15" customHeight="1">
      <c r="A150" s="7" t="s">
        <v>701</v>
      </c>
      <c r="B150" s="10" t="s">
        <v>423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287</v>
      </c>
    </row>
    <row r="151" spans="1:39" ht="15" customHeight="1">
      <c r="A151" s="7" t="s">
        <v>702</v>
      </c>
      <c r="B151" s="10" t="s">
        <v>425</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287</v>
      </c>
    </row>
    <row r="152" spans="1:39" ht="15" customHeight="1">
      <c r="A152" s="7" t="s">
        <v>703</v>
      </c>
      <c r="B152" s="10" t="s">
        <v>437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704</v>
      </c>
      <c r="B153" s="10" t="s">
        <v>421</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705</v>
      </c>
      <c r="B154" s="10" t="s">
        <v>423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706</v>
      </c>
      <c r="B155" s="10" t="s">
        <v>425</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287</v>
      </c>
    </row>
    <row r="156" spans="1:39" ht="15" customHeight="1">
      <c r="A156" s="7" t="s">
        <v>707</v>
      </c>
      <c r="B156" s="10" t="s">
        <v>439</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287</v>
      </c>
    </row>
    <row r="157" spans="1:39" ht="15" customHeight="1">
      <c r="A157" s="7" t="s">
        <v>708</v>
      </c>
      <c r="B157" s="10" t="s">
        <v>421</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287</v>
      </c>
    </row>
    <row r="158" spans="1:39" ht="15" customHeight="1">
      <c r="A158" s="7" t="s">
        <v>709</v>
      </c>
      <c r="B158" s="10" t="s">
        <v>423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287</v>
      </c>
    </row>
    <row r="159" spans="1:39" ht="15" customHeight="1">
      <c r="A159" s="7" t="s">
        <v>710</v>
      </c>
      <c r="B159" s="10" t="s">
        <v>425</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287</v>
      </c>
    </row>
    <row r="160" spans="1:39" ht="15" customHeight="1">
      <c r="A160" s="7" t="s">
        <v>711</v>
      </c>
      <c r="B160" s="10" t="s">
        <v>441</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712</v>
      </c>
      <c r="B161" s="10" t="s">
        <v>421</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287</v>
      </c>
    </row>
    <row r="162" spans="1:39" ht="15" customHeight="1">
      <c r="A162" s="7" t="s">
        <v>713</v>
      </c>
      <c r="B162" s="10" t="s">
        <v>423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714</v>
      </c>
      <c r="B163" s="10" t="s">
        <v>425</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287</v>
      </c>
    </row>
    <row r="164" spans="1:39" ht="15" customHeight="1">
      <c r="A164" s="7" t="s">
        <v>715</v>
      </c>
      <c r="B164" s="10" t="s">
        <v>443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716</v>
      </c>
      <c r="B165" s="10" t="s">
        <v>421</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717</v>
      </c>
      <c r="B166" s="10" t="s">
        <v>423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287</v>
      </c>
    </row>
    <row r="167" spans="1:39" ht="15" customHeight="1">
      <c r="A167" s="7" t="s">
        <v>718</v>
      </c>
      <c r="B167" s="10" t="s">
        <v>425</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287</v>
      </c>
    </row>
    <row r="168" spans="1:39" ht="15" customHeight="1">
      <c r="A168" s="7" t="s">
        <v>719</v>
      </c>
      <c r="B168" s="10" t="s">
        <v>445</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720</v>
      </c>
      <c r="B169" s="10" t="s">
        <v>421</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287</v>
      </c>
    </row>
    <row r="170" spans="1:39" ht="15" customHeight="1">
      <c r="A170" s="7" t="s">
        <v>721</v>
      </c>
      <c r="B170" s="10" t="s">
        <v>423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722</v>
      </c>
      <c r="B171" s="10" t="s">
        <v>425</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287</v>
      </c>
    </row>
    <row r="172" spans="1:39" ht="15" customHeight="1">
      <c r="A172" s="7" t="s">
        <v>723</v>
      </c>
      <c r="B172" s="10" t="s">
        <v>447</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287</v>
      </c>
    </row>
    <row r="173" spans="1:39" ht="15" customHeight="1">
      <c r="A173" s="7" t="s">
        <v>724</v>
      </c>
      <c r="B173" s="10" t="s">
        <v>421</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287</v>
      </c>
    </row>
    <row r="174" spans="1:39" ht="15" customHeight="1">
      <c r="A174" s="7" t="s">
        <v>725</v>
      </c>
      <c r="B174" s="10" t="s">
        <v>423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287</v>
      </c>
    </row>
    <row r="175" spans="1:39" ht="15" customHeight="1">
      <c r="A175" s="7" t="s">
        <v>726</v>
      </c>
      <c r="B175" s="10" t="s">
        <v>425</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287</v>
      </c>
    </row>
    <row r="176" spans="1:39" ht="15" customHeight="1">
      <c r="A176" s="7" t="s">
        <v>727</v>
      </c>
      <c r="B176" s="10" t="s">
        <v>449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287</v>
      </c>
    </row>
    <row r="177" spans="1:39" ht="15" customHeight="1">
      <c r="A177" s="7" t="s">
        <v>728</v>
      </c>
      <c r="B177" s="10" t="s">
        <v>421</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287</v>
      </c>
    </row>
    <row r="178" spans="1:39" ht="15" customHeight="1">
      <c r="A178" s="7" t="s">
        <v>729</v>
      </c>
      <c r="B178" s="10" t="s">
        <v>423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287</v>
      </c>
    </row>
    <row r="179" spans="1:39" ht="15" customHeight="1">
      <c r="A179" s="7" t="s">
        <v>730</v>
      </c>
      <c r="B179" s="10" t="s">
        <v>425</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287</v>
      </c>
    </row>
    <row r="180" spans="1:39" ht="15" customHeight="1">
      <c r="A180" s="7" t="s">
        <v>731</v>
      </c>
      <c r="B180" s="6" t="s">
        <v>506</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732</v>
      </c>
    </row>
    <row r="184" spans="1:39" ht="15" customHeight="1">
      <c r="A184" s="7" t="s">
        <v>733</v>
      </c>
      <c r="B184" s="10" t="s">
        <v>419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734</v>
      </c>
      <c r="B185" s="10" t="s">
        <v>427</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735</v>
      </c>
      <c r="B186" s="10" t="s">
        <v>429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736</v>
      </c>
      <c r="B187" s="10" t="s">
        <v>431</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737</v>
      </c>
      <c r="B188" s="10" t="s">
        <v>433</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738</v>
      </c>
      <c r="B189" s="10" t="s">
        <v>435</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739</v>
      </c>
      <c r="B190" s="10" t="s">
        <v>437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740</v>
      </c>
      <c r="B191" s="10" t="s">
        <v>439</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741</v>
      </c>
      <c r="B192" s="10" t="s">
        <v>441</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742</v>
      </c>
      <c r="B193" s="10" t="s">
        <v>443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743</v>
      </c>
      <c r="B194" s="10" t="s">
        <v>445</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744</v>
      </c>
      <c r="B195" s="10" t="s">
        <v>447</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745</v>
      </c>
      <c r="B196" s="10" t="s">
        <v>449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746</v>
      </c>
      <c r="B197" s="6" t="s">
        <v>506</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7" t="s">
        <v>747</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row>
    <row r="199" spans="1:39" ht="15" customHeight="1">
      <c r="B199" s="3" t="s">
        <v>748</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5703125" style="2" customWidth="1"/>
    <col min="3" max="16384" width="8.7109375" style="2"/>
  </cols>
  <sheetData>
    <row r="1" spans="1:39" ht="15" customHeight="1" thickBot="1">
      <c r="B1" s="15" t="s">
        <v>58</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59</v>
      </c>
      <c r="D3" s="17" t="s">
        <v>4</v>
      </c>
      <c r="E3" s="17"/>
      <c r="F3" s="17"/>
      <c r="G3" s="17"/>
    </row>
    <row r="4" spans="1:39" ht="15" customHeight="1">
      <c r="C4" s="17" t="s">
        <v>60</v>
      </c>
      <c r="D4" s="17" t="s">
        <v>61</v>
      </c>
      <c r="E4" s="17"/>
      <c r="F4" s="17"/>
      <c r="G4" s="17" t="s">
        <v>62</v>
      </c>
    </row>
    <row r="5" spans="1:39" ht="15" customHeight="1">
      <c r="C5" s="17" t="s">
        <v>63</v>
      </c>
      <c r="D5" s="17" t="s">
        <v>64</v>
      </c>
      <c r="E5" s="17"/>
      <c r="F5" s="17"/>
      <c r="G5" s="17"/>
    </row>
    <row r="6" spans="1:39" ht="15" customHeight="1">
      <c r="C6" s="17" t="s">
        <v>65</v>
      </c>
      <c r="D6" s="17"/>
      <c r="E6" s="17" t="s">
        <v>66</v>
      </c>
      <c r="F6" s="17"/>
      <c r="G6" s="17"/>
    </row>
    <row r="10" spans="1:39" ht="15" customHeight="1">
      <c r="A10" s="7" t="s">
        <v>749</v>
      </c>
      <c r="B10" s="16" t="s">
        <v>750</v>
      </c>
    </row>
    <row r="11" spans="1:39" ht="15" customHeight="1">
      <c r="B11" s="15" t="s">
        <v>69</v>
      </c>
    </row>
    <row r="12" spans="1:39" ht="15" customHeight="1">
      <c r="B12" s="15" t="s">
        <v>69</v>
      </c>
      <c r="C12" s="14" t="s">
        <v>69</v>
      </c>
      <c r="D12" s="14" t="s">
        <v>69</v>
      </c>
      <c r="E12" s="14" t="s">
        <v>69</v>
      </c>
      <c r="F12" s="14" t="s">
        <v>69</v>
      </c>
      <c r="G12" s="14" t="s">
        <v>69</v>
      </c>
      <c r="H12" s="14" t="s">
        <v>69</v>
      </c>
      <c r="I12" s="14" t="s">
        <v>69</v>
      </c>
      <c r="J12" s="14" t="s">
        <v>69</v>
      </c>
      <c r="K12" s="14" t="s">
        <v>69</v>
      </c>
      <c r="L12" s="14" t="s">
        <v>69</v>
      </c>
      <c r="M12" s="14" t="s">
        <v>69</v>
      </c>
      <c r="N12" s="14" t="s">
        <v>69</v>
      </c>
      <c r="O12" s="14" t="s">
        <v>69</v>
      </c>
      <c r="P12" s="14" t="s">
        <v>69</v>
      </c>
      <c r="Q12" s="14" t="s">
        <v>69</v>
      </c>
      <c r="R12" s="14" t="s">
        <v>69</v>
      </c>
      <c r="S12" s="14" t="s">
        <v>69</v>
      </c>
      <c r="T12" s="14" t="s">
        <v>69</v>
      </c>
      <c r="U12" s="14" t="s">
        <v>69</v>
      </c>
      <c r="V12" s="14" t="s">
        <v>69</v>
      </c>
      <c r="W12" s="14" t="s">
        <v>69</v>
      </c>
      <c r="X12" s="14" t="s">
        <v>69</v>
      </c>
      <c r="Y12" s="14" t="s">
        <v>69</v>
      </c>
      <c r="Z12" s="14" t="s">
        <v>69</v>
      </c>
      <c r="AA12" s="14" t="s">
        <v>69</v>
      </c>
      <c r="AB12" s="14" t="s">
        <v>69</v>
      </c>
      <c r="AC12" s="14" t="s">
        <v>69</v>
      </c>
      <c r="AD12" s="14" t="s">
        <v>69</v>
      </c>
      <c r="AE12" s="14" t="s">
        <v>69</v>
      </c>
      <c r="AF12" s="14" t="s">
        <v>69</v>
      </c>
      <c r="AG12" s="14" t="s">
        <v>69</v>
      </c>
      <c r="AH12" s="14" t="s">
        <v>69</v>
      </c>
      <c r="AI12" s="14" t="s">
        <v>69</v>
      </c>
      <c r="AJ12" s="14" t="s">
        <v>69</v>
      </c>
      <c r="AK12" s="14" t="s">
        <v>69</v>
      </c>
      <c r="AL12" s="14" t="s">
        <v>69</v>
      </c>
      <c r="AM12" s="14" t="s">
        <v>70</v>
      </c>
    </row>
    <row r="13" spans="1:39" ht="15" customHeight="1" thickBot="1">
      <c r="B13" s="13" t="s">
        <v>751</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752</v>
      </c>
    </row>
    <row r="17" spans="1:39" ht="15" customHeight="1">
      <c r="B17" s="6" t="s">
        <v>753</v>
      </c>
    </row>
    <row r="18" spans="1:39" ht="15" customHeight="1">
      <c r="B18" s="6" t="s">
        <v>754</v>
      </c>
    </row>
    <row r="19" spans="1:39" ht="15" customHeight="1">
      <c r="A19" s="7" t="s">
        <v>755</v>
      </c>
      <c r="B19" s="10" t="s">
        <v>756</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757</v>
      </c>
      <c r="B20" s="10" t="s">
        <v>758</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759</v>
      </c>
      <c r="B21" s="10" t="s">
        <v>281</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760</v>
      </c>
      <c r="B22" s="10" t="s">
        <v>761</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287</v>
      </c>
    </row>
    <row r="23" spans="1:39" ht="15" customHeight="1">
      <c r="A23" s="7" t="s">
        <v>762</v>
      </c>
      <c r="B23" s="10" t="s">
        <v>763</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764</v>
      </c>
      <c r="B24" s="10" t="s">
        <v>765</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766</v>
      </c>
      <c r="B25" s="10" t="s">
        <v>767</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287</v>
      </c>
    </row>
    <row r="26" spans="1:39" ht="15" customHeight="1">
      <c r="A26" s="7" t="s">
        <v>768</v>
      </c>
      <c r="B26" s="10" t="s">
        <v>769</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287</v>
      </c>
    </row>
    <row r="27" spans="1:39" ht="15" customHeight="1">
      <c r="A27" s="7" t="s">
        <v>770</v>
      </c>
      <c r="B27" s="10" t="s">
        <v>771</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287</v>
      </c>
    </row>
    <row r="28" spans="1:39" ht="15" customHeight="1">
      <c r="A28" s="7" t="s">
        <v>772</v>
      </c>
      <c r="B28" s="10" t="s">
        <v>773</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774</v>
      </c>
    </row>
    <row r="30" spans="1:39" ht="15" customHeight="1">
      <c r="A30" s="7" t="s">
        <v>775</v>
      </c>
      <c r="B30" s="10" t="s">
        <v>756</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776</v>
      </c>
      <c r="B31" s="10" t="s">
        <v>758</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777</v>
      </c>
      <c r="B32" s="10" t="s">
        <v>281</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778</v>
      </c>
      <c r="B33" s="10" t="s">
        <v>761</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779</v>
      </c>
      <c r="B34" s="10" t="s">
        <v>763</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780</v>
      </c>
      <c r="B35" s="10" t="s">
        <v>765</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287</v>
      </c>
    </row>
    <row r="36" spans="1:39" ht="15" customHeight="1">
      <c r="A36" s="7" t="s">
        <v>781</v>
      </c>
      <c r="B36" s="10" t="s">
        <v>767</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287</v>
      </c>
    </row>
    <row r="37" spans="1:39" ht="15" customHeight="1">
      <c r="A37" s="7" t="s">
        <v>782</v>
      </c>
      <c r="B37" s="10" t="s">
        <v>769</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287</v>
      </c>
    </row>
    <row r="38" spans="1:39" ht="15" customHeight="1">
      <c r="A38" s="7" t="s">
        <v>783</v>
      </c>
      <c r="B38" s="10" t="s">
        <v>771</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287</v>
      </c>
    </row>
    <row r="39" spans="1:39" ht="15" customHeight="1">
      <c r="A39" s="7" t="s">
        <v>784</v>
      </c>
      <c r="B39" s="10" t="s">
        <v>785</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786</v>
      </c>
    </row>
    <row r="41" spans="1:39" ht="15" customHeight="1">
      <c r="A41" s="7" t="s">
        <v>787</v>
      </c>
      <c r="B41" s="10" t="s">
        <v>756</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788</v>
      </c>
      <c r="B42" s="10" t="s">
        <v>758</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789</v>
      </c>
      <c r="B43" s="10" t="s">
        <v>281</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790</v>
      </c>
      <c r="B44" s="10" t="s">
        <v>761</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791</v>
      </c>
      <c r="B45" s="10" t="s">
        <v>763</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287</v>
      </c>
    </row>
    <row r="46" spans="1:39" ht="15" customHeight="1">
      <c r="A46" s="7" t="s">
        <v>792</v>
      </c>
      <c r="B46" s="10" t="s">
        <v>765</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287</v>
      </c>
    </row>
    <row r="47" spans="1:39" ht="15" customHeight="1">
      <c r="A47" s="7" t="s">
        <v>793</v>
      </c>
      <c r="B47" s="10" t="s">
        <v>767</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287</v>
      </c>
    </row>
    <row r="48" spans="1:39" ht="15" customHeight="1">
      <c r="A48" s="7" t="s">
        <v>794</v>
      </c>
      <c r="B48" s="10" t="s">
        <v>769</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287</v>
      </c>
    </row>
    <row r="49" spans="1:39" ht="15" customHeight="1">
      <c r="A49" s="7" t="s">
        <v>795</v>
      </c>
      <c r="B49" s="10" t="s">
        <v>771</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287</v>
      </c>
    </row>
    <row r="50" spans="1:39" ht="15" customHeight="1">
      <c r="A50" s="7" t="s">
        <v>796</v>
      </c>
      <c r="B50" s="10" t="s">
        <v>797</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798</v>
      </c>
      <c r="B51" s="6" t="s">
        <v>799</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800</v>
      </c>
    </row>
    <row r="54" spans="1:39" ht="15" customHeight="1">
      <c r="B54" s="6" t="s">
        <v>754</v>
      </c>
    </row>
    <row r="55" spans="1:39" ht="15" customHeight="1">
      <c r="A55" s="7" t="s">
        <v>801</v>
      </c>
      <c r="B55" s="10" t="s">
        <v>756</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802</v>
      </c>
      <c r="B56" s="10" t="s">
        <v>758</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803</v>
      </c>
      <c r="B57" s="10" t="s">
        <v>281</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804</v>
      </c>
      <c r="B58" s="10" t="s">
        <v>761</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287</v>
      </c>
    </row>
    <row r="59" spans="1:39" ht="15" customHeight="1">
      <c r="A59" s="7" t="s">
        <v>805</v>
      </c>
      <c r="B59" s="10" t="s">
        <v>763</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806</v>
      </c>
      <c r="B60" s="10" t="s">
        <v>765</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807</v>
      </c>
      <c r="B61" s="10" t="s">
        <v>767</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287</v>
      </c>
    </row>
    <row r="62" spans="1:39" ht="15" customHeight="1">
      <c r="A62" s="7" t="s">
        <v>808</v>
      </c>
      <c r="B62" s="10" t="s">
        <v>769</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287</v>
      </c>
    </row>
    <row r="63" spans="1:39" ht="15" customHeight="1">
      <c r="A63" s="7" t="s">
        <v>809</v>
      </c>
      <c r="B63" s="10" t="s">
        <v>771</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287</v>
      </c>
    </row>
    <row r="64" spans="1:39" ht="15" customHeight="1">
      <c r="A64" s="7" t="s">
        <v>810</v>
      </c>
      <c r="B64" s="10" t="s">
        <v>773</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774</v>
      </c>
    </row>
    <row r="66" spans="1:39" ht="15" customHeight="1">
      <c r="A66" s="7" t="s">
        <v>811</v>
      </c>
      <c r="B66" s="10" t="s">
        <v>756</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812</v>
      </c>
      <c r="B67" s="10" t="s">
        <v>758</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813</v>
      </c>
      <c r="B68" s="10" t="s">
        <v>281</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814</v>
      </c>
      <c r="B69" s="10" t="s">
        <v>761</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815</v>
      </c>
      <c r="B70" s="10" t="s">
        <v>763</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816</v>
      </c>
      <c r="B71" s="10" t="s">
        <v>765</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287</v>
      </c>
    </row>
    <row r="72" spans="1:39" ht="15" customHeight="1">
      <c r="A72" s="7" t="s">
        <v>817</v>
      </c>
      <c r="B72" s="10" t="s">
        <v>767</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287</v>
      </c>
    </row>
    <row r="73" spans="1:39" ht="15" customHeight="1">
      <c r="A73" s="7" t="s">
        <v>818</v>
      </c>
      <c r="B73" s="10" t="s">
        <v>769</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287</v>
      </c>
    </row>
    <row r="74" spans="1:39" ht="15" customHeight="1">
      <c r="A74" s="7" t="s">
        <v>819</v>
      </c>
      <c r="B74" s="10" t="s">
        <v>771</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287</v>
      </c>
    </row>
    <row r="75" spans="1:39" ht="15" customHeight="1">
      <c r="A75" s="7" t="s">
        <v>820</v>
      </c>
      <c r="B75" s="10" t="s">
        <v>785</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786</v>
      </c>
    </row>
    <row r="77" spans="1:39" ht="15" customHeight="1">
      <c r="A77" s="7" t="s">
        <v>821</v>
      </c>
      <c r="B77" s="10" t="s">
        <v>756</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822</v>
      </c>
      <c r="B78" s="10" t="s">
        <v>758</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823</v>
      </c>
      <c r="B79" s="10" t="s">
        <v>281</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824</v>
      </c>
      <c r="B80" s="10" t="s">
        <v>761</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825</v>
      </c>
      <c r="B81" s="10" t="s">
        <v>763</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287</v>
      </c>
    </row>
    <row r="82" spans="1:39" ht="15" customHeight="1">
      <c r="A82" s="7" t="s">
        <v>826</v>
      </c>
      <c r="B82" s="10" t="s">
        <v>765</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287</v>
      </c>
    </row>
    <row r="83" spans="1:39" ht="15" customHeight="1">
      <c r="A83" s="7" t="s">
        <v>827</v>
      </c>
      <c r="B83" s="10" t="s">
        <v>767</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287</v>
      </c>
    </row>
    <row r="84" spans="1:39" ht="15" customHeight="1">
      <c r="A84" s="7" t="s">
        <v>828</v>
      </c>
      <c r="B84" s="10" t="s">
        <v>769</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287</v>
      </c>
    </row>
    <row r="85" spans="1:39" ht="15" customHeight="1">
      <c r="A85" s="7" t="s">
        <v>829</v>
      </c>
      <c r="B85" s="10" t="s">
        <v>771</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287</v>
      </c>
    </row>
    <row r="86" spans="1:39" ht="15" customHeight="1">
      <c r="A86" s="7" t="s">
        <v>830</v>
      </c>
      <c r="B86" s="10" t="s">
        <v>797</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831</v>
      </c>
    </row>
    <row r="88" spans="1:39" ht="15" customHeight="1">
      <c r="A88" s="7" t="s">
        <v>832</v>
      </c>
      <c r="B88" s="10" t="s">
        <v>756</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833</v>
      </c>
      <c r="B89" s="10" t="s">
        <v>758</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834</v>
      </c>
      <c r="B90" s="10" t="s">
        <v>281</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835</v>
      </c>
      <c r="B91" s="10" t="s">
        <v>761</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836</v>
      </c>
      <c r="B92" s="10" t="s">
        <v>763</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837</v>
      </c>
      <c r="B93" s="10" t="s">
        <v>765</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838</v>
      </c>
      <c r="B94" s="10" t="s">
        <v>767</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287</v>
      </c>
    </row>
    <row r="95" spans="1:39" ht="15" customHeight="1">
      <c r="A95" s="7" t="s">
        <v>839</v>
      </c>
      <c r="B95" s="10" t="s">
        <v>769</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287</v>
      </c>
    </row>
    <row r="96" spans="1:39" ht="15" customHeight="1">
      <c r="A96" s="7" t="s">
        <v>840</v>
      </c>
      <c r="B96" s="10" t="s">
        <v>771</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287</v>
      </c>
    </row>
    <row r="97" spans="1:39" ht="15" customHeight="1">
      <c r="A97" s="7" t="s">
        <v>841</v>
      </c>
      <c r="B97" s="6" t="s">
        <v>842</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843</v>
      </c>
    </row>
    <row r="100" spans="1:39" ht="15" customHeight="1">
      <c r="B100" s="6" t="s">
        <v>754</v>
      </c>
    </row>
    <row r="101" spans="1:39" ht="15" customHeight="1">
      <c r="A101" s="7" t="s">
        <v>844</v>
      </c>
      <c r="B101" s="10" t="s">
        <v>756</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845</v>
      </c>
      <c r="B102" s="10" t="s">
        <v>758</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846</v>
      </c>
      <c r="B103" s="10" t="s">
        <v>281</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847</v>
      </c>
      <c r="B104" s="10" t="s">
        <v>761</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848</v>
      </c>
      <c r="B105" s="10" t="s">
        <v>763</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849</v>
      </c>
      <c r="B106" s="10" t="s">
        <v>765</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850</v>
      </c>
      <c r="B107" s="10" t="s">
        <v>767</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287</v>
      </c>
    </row>
    <row r="108" spans="1:39" ht="15" customHeight="1">
      <c r="A108" s="7" t="s">
        <v>851</v>
      </c>
      <c r="B108" s="10" t="s">
        <v>769</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287</v>
      </c>
    </row>
    <row r="109" spans="1:39" ht="15" customHeight="1">
      <c r="A109" s="7" t="s">
        <v>852</v>
      </c>
      <c r="B109" s="10" t="s">
        <v>771</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287</v>
      </c>
    </row>
    <row r="110" spans="1:39" ht="15" customHeight="1">
      <c r="A110" s="7" t="s">
        <v>853</v>
      </c>
      <c r="B110" s="10" t="s">
        <v>854</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774</v>
      </c>
    </row>
    <row r="112" spans="1:39" ht="15" customHeight="1">
      <c r="A112" s="7" t="s">
        <v>855</v>
      </c>
      <c r="B112" s="10" t="s">
        <v>756</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856</v>
      </c>
      <c r="B113" s="10" t="s">
        <v>758</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857</v>
      </c>
      <c r="B114" s="10" t="s">
        <v>281</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858</v>
      </c>
      <c r="B115" s="10" t="s">
        <v>761</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859</v>
      </c>
      <c r="B116" s="10" t="s">
        <v>763</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860</v>
      </c>
      <c r="B117" s="10" t="s">
        <v>765</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287</v>
      </c>
    </row>
    <row r="118" spans="1:39" ht="15" customHeight="1">
      <c r="A118" s="7" t="s">
        <v>861</v>
      </c>
      <c r="B118" s="10" t="s">
        <v>767</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287</v>
      </c>
    </row>
    <row r="119" spans="1:39" ht="15" customHeight="1">
      <c r="A119" s="7" t="s">
        <v>862</v>
      </c>
      <c r="B119" s="10" t="s">
        <v>769</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287</v>
      </c>
    </row>
    <row r="120" spans="1:39" ht="15" customHeight="1">
      <c r="A120" s="7" t="s">
        <v>863</v>
      </c>
      <c r="B120" s="10" t="s">
        <v>771</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287</v>
      </c>
    </row>
    <row r="121" spans="1:39" ht="15" customHeight="1">
      <c r="A121" s="7" t="s">
        <v>864</v>
      </c>
      <c r="B121" s="10" t="s">
        <v>865</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786</v>
      </c>
    </row>
    <row r="123" spans="1:39" ht="15" customHeight="1">
      <c r="A123" s="7" t="s">
        <v>866</v>
      </c>
      <c r="B123" s="10" t="s">
        <v>756</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867</v>
      </c>
      <c r="B124" s="10" t="s">
        <v>758</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868</v>
      </c>
      <c r="B125" s="10" t="s">
        <v>281</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869</v>
      </c>
      <c r="B126" s="10" t="s">
        <v>761</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870</v>
      </c>
      <c r="B127" s="10" t="s">
        <v>763</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287</v>
      </c>
    </row>
    <row r="128" spans="1:39" ht="15" customHeight="1">
      <c r="A128" s="7" t="s">
        <v>871</v>
      </c>
      <c r="B128" s="10" t="s">
        <v>765</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287</v>
      </c>
    </row>
    <row r="129" spans="1:39" ht="15" customHeight="1">
      <c r="A129" s="7" t="s">
        <v>872</v>
      </c>
      <c r="B129" s="10" t="s">
        <v>767</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287</v>
      </c>
    </row>
    <row r="130" spans="1:39" ht="15" customHeight="1">
      <c r="A130" s="7" t="s">
        <v>873</v>
      </c>
      <c r="B130" s="10" t="s">
        <v>769</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287</v>
      </c>
    </row>
    <row r="131" spans="1:39" ht="15" customHeight="1">
      <c r="A131" s="7" t="s">
        <v>874</v>
      </c>
      <c r="B131" s="10" t="s">
        <v>771</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287</v>
      </c>
    </row>
    <row r="132" spans="1:39" ht="15" customHeight="1">
      <c r="A132" s="7" t="s">
        <v>875</v>
      </c>
      <c r="B132" s="10" t="s">
        <v>876</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877</v>
      </c>
      <c r="B133" s="6" t="s">
        <v>878</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879</v>
      </c>
    </row>
    <row r="136" spans="1:39" ht="15" customHeight="1">
      <c r="B136" s="6" t="s">
        <v>754</v>
      </c>
    </row>
    <row r="137" spans="1:39" ht="15" customHeight="1">
      <c r="A137" s="7" t="s">
        <v>880</v>
      </c>
      <c r="B137" s="10" t="s">
        <v>756</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881</v>
      </c>
      <c r="B138" s="10" t="s">
        <v>758</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882</v>
      </c>
      <c r="B139" s="10" t="s">
        <v>281</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883</v>
      </c>
      <c r="B140" s="10" t="s">
        <v>761</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287</v>
      </c>
    </row>
    <row r="141" spans="1:39" ht="15" customHeight="1">
      <c r="A141" s="7" t="s">
        <v>884</v>
      </c>
      <c r="B141" s="10" t="s">
        <v>763</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885</v>
      </c>
      <c r="B142" s="10" t="s">
        <v>765</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886</v>
      </c>
      <c r="B143" s="10" t="s">
        <v>767</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287</v>
      </c>
    </row>
    <row r="144" spans="1:39" ht="15" customHeight="1">
      <c r="A144" s="7" t="s">
        <v>887</v>
      </c>
      <c r="B144" s="10" t="s">
        <v>769</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287</v>
      </c>
    </row>
    <row r="145" spans="1:39" ht="15" customHeight="1">
      <c r="A145" s="7" t="s">
        <v>888</v>
      </c>
      <c r="B145" s="10" t="s">
        <v>771</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287</v>
      </c>
    </row>
    <row r="146" spans="1:39" ht="15" customHeight="1">
      <c r="A146" s="7" t="s">
        <v>889</v>
      </c>
      <c r="B146" s="10" t="s">
        <v>773</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774</v>
      </c>
    </row>
    <row r="148" spans="1:39" ht="15" customHeight="1">
      <c r="A148" s="7" t="s">
        <v>890</v>
      </c>
      <c r="B148" s="10" t="s">
        <v>756</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891</v>
      </c>
      <c r="B149" s="10" t="s">
        <v>758</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892</v>
      </c>
      <c r="B150" s="10" t="s">
        <v>281</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893</v>
      </c>
      <c r="B151" s="10" t="s">
        <v>761</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894</v>
      </c>
      <c r="B152" s="10" t="s">
        <v>763</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895</v>
      </c>
      <c r="B153" s="10" t="s">
        <v>765</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287</v>
      </c>
    </row>
    <row r="154" spans="1:39" ht="15" customHeight="1">
      <c r="A154" s="7" t="s">
        <v>896</v>
      </c>
      <c r="B154" s="10" t="s">
        <v>767</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287</v>
      </c>
    </row>
    <row r="155" spans="1:39" ht="15" customHeight="1">
      <c r="A155" s="7" t="s">
        <v>897</v>
      </c>
      <c r="B155" s="10" t="s">
        <v>769</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287</v>
      </c>
    </row>
    <row r="156" spans="1:39" ht="15" customHeight="1">
      <c r="A156" s="7" t="s">
        <v>898</v>
      </c>
      <c r="B156" s="10" t="s">
        <v>771</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287</v>
      </c>
    </row>
    <row r="157" spans="1:39" ht="15" customHeight="1">
      <c r="A157" s="7" t="s">
        <v>899</v>
      </c>
      <c r="B157" s="10" t="s">
        <v>785</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786</v>
      </c>
    </row>
    <row r="159" spans="1:39" ht="15" customHeight="1">
      <c r="A159" s="7" t="s">
        <v>900</v>
      </c>
      <c r="B159" s="10" t="s">
        <v>756</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901</v>
      </c>
      <c r="B160" s="10" t="s">
        <v>758</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902</v>
      </c>
      <c r="B161" s="10" t="s">
        <v>281</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903</v>
      </c>
      <c r="B162" s="10" t="s">
        <v>761</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904</v>
      </c>
      <c r="B163" s="10" t="s">
        <v>763</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287</v>
      </c>
    </row>
    <row r="164" spans="1:39" ht="15" customHeight="1">
      <c r="A164" s="7" t="s">
        <v>905</v>
      </c>
      <c r="B164" s="10" t="s">
        <v>765</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287</v>
      </c>
    </row>
    <row r="165" spans="1:39" ht="15" customHeight="1">
      <c r="A165" s="7" t="s">
        <v>906</v>
      </c>
      <c r="B165" s="10" t="s">
        <v>767</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287</v>
      </c>
    </row>
    <row r="166" spans="1:39" ht="15" customHeight="1">
      <c r="A166" s="7" t="s">
        <v>907</v>
      </c>
      <c r="B166" s="10" t="s">
        <v>769</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287</v>
      </c>
    </row>
    <row r="167" spans="1:39" ht="15" customHeight="1">
      <c r="A167" s="7" t="s">
        <v>908</v>
      </c>
      <c r="B167" s="10" t="s">
        <v>771</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287</v>
      </c>
    </row>
    <row r="168" spans="1:39" ht="15" customHeight="1">
      <c r="A168" s="7" t="s">
        <v>909</v>
      </c>
      <c r="B168" s="10" t="s">
        <v>797</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910</v>
      </c>
      <c r="B169" s="6" t="s">
        <v>911</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912</v>
      </c>
    </row>
    <row r="173" spans="1:39" ht="15" customHeight="1">
      <c r="B173" s="6" t="s">
        <v>843</v>
      </c>
    </row>
    <row r="174" spans="1:39" ht="15" customHeight="1">
      <c r="B174" s="6" t="s">
        <v>754</v>
      </c>
    </row>
    <row r="175" spans="1:39" ht="15" customHeight="1">
      <c r="A175" s="7" t="s">
        <v>913</v>
      </c>
      <c r="B175" s="10" t="s">
        <v>756</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914</v>
      </c>
      <c r="B176" s="10" t="s">
        <v>758</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915</v>
      </c>
      <c r="B177" s="10" t="s">
        <v>281</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916</v>
      </c>
      <c r="B178" s="10" t="s">
        <v>761</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917</v>
      </c>
      <c r="B179" s="10" t="s">
        <v>763</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918</v>
      </c>
      <c r="B180" s="10" t="s">
        <v>765</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919</v>
      </c>
      <c r="B181" s="10" t="s">
        <v>767</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287</v>
      </c>
    </row>
    <row r="182" spans="1:39" ht="15" customHeight="1">
      <c r="A182" s="7" t="s">
        <v>920</v>
      </c>
      <c r="B182" s="10" t="s">
        <v>769</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287</v>
      </c>
    </row>
    <row r="183" spans="1:39" ht="15" customHeight="1">
      <c r="A183" s="7" t="s">
        <v>921</v>
      </c>
      <c r="B183" s="10" t="s">
        <v>771</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287</v>
      </c>
    </row>
    <row r="184" spans="1:39" ht="15" customHeight="1">
      <c r="A184" s="7" t="s">
        <v>922</v>
      </c>
      <c r="B184" s="10" t="s">
        <v>854</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774</v>
      </c>
    </row>
    <row r="186" spans="1:39" ht="15" customHeight="1">
      <c r="A186" s="7" t="s">
        <v>923</v>
      </c>
      <c r="B186" s="10" t="s">
        <v>756</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924</v>
      </c>
      <c r="B187" s="10" t="s">
        <v>758</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925</v>
      </c>
      <c r="B188" s="10" t="s">
        <v>281</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926</v>
      </c>
      <c r="B189" s="10" t="s">
        <v>761</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927</v>
      </c>
      <c r="B190" s="10" t="s">
        <v>763</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928</v>
      </c>
      <c r="B191" s="10" t="s">
        <v>765</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287</v>
      </c>
    </row>
    <row r="192" spans="1:39" ht="15" customHeight="1">
      <c r="A192" s="7" t="s">
        <v>929</v>
      </c>
      <c r="B192" s="10" t="s">
        <v>767</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287</v>
      </c>
    </row>
    <row r="193" spans="1:39" ht="15" customHeight="1">
      <c r="A193" s="7" t="s">
        <v>930</v>
      </c>
      <c r="B193" s="10" t="s">
        <v>769</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287</v>
      </c>
    </row>
    <row r="194" spans="1:39" ht="15" customHeight="1">
      <c r="A194" s="7" t="s">
        <v>931</v>
      </c>
      <c r="B194" s="10" t="s">
        <v>771</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287</v>
      </c>
    </row>
    <row r="195" spans="1:39" ht="15" customHeight="1">
      <c r="A195" s="7" t="s">
        <v>932</v>
      </c>
      <c r="B195" s="10" t="s">
        <v>865</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786</v>
      </c>
    </row>
    <row r="197" spans="1:39" ht="15" customHeight="1">
      <c r="A197" s="7" t="s">
        <v>933</v>
      </c>
      <c r="B197" s="10" t="s">
        <v>756</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934</v>
      </c>
      <c r="B198" s="10" t="s">
        <v>758</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935</v>
      </c>
      <c r="B199" s="10" t="s">
        <v>281</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936</v>
      </c>
      <c r="B200" s="10" t="s">
        <v>761</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937</v>
      </c>
      <c r="B201" s="10" t="s">
        <v>763</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287</v>
      </c>
    </row>
    <row r="202" spans="1:39" ht="15" customHeight="1">
      <c r="A202" s="7" t="s">
        <v>938</v>
      </c>
      <c r="B202" s="10" t="s">
        <v>765</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287</v>
      </c>
    </row>
    <row r="203" spans="1:39" ht="15" customHeight="1">
      <c r="A203" s="7" t="s">
        <v>939</v>
      </c>
      <c r="B203" s="10" t="s">
        <v>767</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287</v>
      </c>
    </row>
    <row r="204" spans="1:39" ht="15" customHeight="1">
      <c r="A204" s="7" t="s">
        <v>940</v>
      </c>
      <c r="B204" s="10" t="s">
        <v>769</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287</v>
      </c>
    </row>
    <row r="205" spans="1:39" ht="15" customHeight="1">
      <c r="A205" s="7" t="s">
        <v>941</v>
      </c>
      <c r="B205" s="10" t="s">
        <v>771</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287</v>
      </c>
    </row>
    <row r="206" spans="1:39" ht="15" customHeight="1">
      <c r="A206" s="7" t="s">
        <v>942</v>
      </c>
      <c r="B206" s="10" t="s">
        <v>876</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943</v>
      </c>
      <c r="B207" s="6" t="s">
        <v>878</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944</v>
      </c>
    </row>
    <row r="210" spans="1:39" ht="15" customHeight="1">
      <c r="B210" s="6" t="s">
        <v>754</v>
      </c>
    </row>
    <row r="211" spans="1:39" ht="15" customHeight="1">
      <c r="A211" s="7" t="s">
        <v>945</v>
      </c>
      <c r="B211" s="10" t="s">
        <v>756</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946</v>
      </c>
      <c r="B212" s="10" t="s">
        <v>758</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947</v>
      </c>
      <c r="B213" s="10" t="s">
        <v>281</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287</v>
      </c>
    </row>
    <row r="214" spans="1:39" ht="15" customHeight="1">
      <c r="A214" s="7" t="s">
        <v>948</v>
      </c>
      <c r="B214" s="10" t="s">
        <v>761</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287</v>
      </c>
    </row>
    <row r="215" spans="1:39" ht="15" customHeight="1">
      <c r="A215" s="7" t="s">
        <v>949</v>
      </c>
      <c r="B215" s="10" t="s">
        <v>763</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950</v>
      </c>
      <c r="B216" s="10" t="s">
        <v>765</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287</v>
      </c>
    </row>
    <row r="217" spans="1:39" ht="15" customHeight="1">
      <c r="A217" s="7" t="s">
        <v>951</v>
      </c>
      <c r="B217" s="10" t="s">
        <v>767</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287</v>
      </c>
    </row>
    <row r="218" spans="1:39" ht="15" customHeight="1">
      <c r="A218" s="7" t="s">
        <v>952</v>
      </c>
      <c r="B218" s="10" t="s">
        <v>769</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287</v>
      </c>
    </row>
    <row r="219" spans="1:39" ht="15" customHeight="1">
      <c r="A219" s="7" t="s">
        <v>953</v>
      </c>
      <c r="B219" s="10" t="s">
        <v>771</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287</v>
      </c>
    </row>
    <row r="220" spans="1:39" ht="15" customHeight="1">
      <c r="A220" s="7" t="s">
        <v>954</v>
      </c>
      <c r="B220" s="10" t="s">
        <v>773</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774</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955</v>
      </c>
      <c r="B222" s="10" t="s">
        <v>756</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956</v>
      </c>
      <c r="B223" s="10" t="s">
        <v>758</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957</v>
      </c>
      <c r="B224" s="10" t="s">
        <v>281</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287</v>
      </c>
    </row>
    <row r="225" spans="1:39" ht="15" customHeight="1">
      <c r="A225" s="7" t="s">
        <v>958</v>
      </c>
      <c r="B225" s="10" t="s">
        <v>761</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959</v>
      </c>
      <c r="B226" s="10" t="s">
        <v>763</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960</v>
      </c>
      <c r="B227" s="10" t="s">
        <v>765</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287</v>
      </c>
    </row>
    <row r="228" spans="1:39" ht="15" customHeight="1">
      <c r="A228" s="7" t="s">
        <v>961</v>
      </c>
      <c r="B228" s="10" t="s">
        <v>767</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287</v>
      </c>
    </row>
    <row r="229" spans="1:39" ht="15" customHeight="1">
      <c r="A229" s="7" t="s">
        <v>962</v>
      </c>
      <c r="B229" s="10" t="s">
        <v>769</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287</v>
      </c>
    </row>
    <row r="230" spans="1:39" ht="15" customHeight="1">
      <c r="A230" s="7" t="s">
        <v>963</v>
      </c>
      <c r="B230" s="10" t="s">
        <v>771</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287</v>
      </c>
    </row>
    <row r="231" spans="1:39" ht="15" customHeight="1">
      <c r="A231" s="7" t="s">
        <v>964</v>
      </c>
      <c r="B231" s="10" t="s">
        <v>785</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786</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965</v>
      </c>
      <c r="B233" s="10" t="s">
        <v>756</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966</v>
      </c>
      <c r="B234" s="10" t="s">
        <v>758</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967</v>
      </c>
      <c r="B235" s="10" t="s">
        <v>281</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968</v>
      </c>
      <c r="B236" s="10" t="s">
        <v>761</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969</v>
      </c>
      <c r="B237" s="10" t="s">
        <v>763</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287</v>
      </c>
    </row>
    <row r="238" spans="1:39" ht="15" customHeight="1">
      <c r="A238" s="7" t="s">
        <v>970</v>
      </c>
      <c r="B238" s="10" t="s">
        <v>765</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287</v>
      </c>
    </row>
    <row r="239" spans="1:39" ht="15" customHeight="1">
      <c r="A239" s="7" t="s">
        <v>971</v>
      </c>
      <c r="B239" s="10" t="s">
        <v>767</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287</v>
      </c>
    </row>
    <row r="240" spans="1:39" ht="15" customHeight="1">
      <c r="A240" s="7" t="s">
        <v>972</v>
      </c>
      <c r="B240" s="10" t="s">
        <v>769</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287</v>
      </c>
    </row>
    <row r="241" spans="1:39" ht="15" customHeight="1">
      <c r="A241" s="7" t="s">
        <v>973</v>
      </c>
      <c r="B241" s="10" t="s">
        <v>771</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287</v>
      </c>
    </row>
    <row r="242" spans="1:39" ht="15" customHeight="1">
      <c r="A242" s="7" t="s">
        <v>974</v>
      </c>
      <c r="B242" s="10" t="s">
        <v>797</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975</v>
      </c>
      <c r="B243" s="6" t="s">
        <v>976</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977</v>
      </c>
    </row>
    <row r="246" spans="1:39" ht="15" customHeight="1">
      <c r="A246" s="7" t="s">
        <v>978</v>
      </c>
      <c r="B246" s="10" t="s">
        <v>979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980</v>
      </c>
      <c r="B247" s="10" t="s">
        <v>981</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982</v>
      </c>
    </row>
    <row r="249" spans="1:39" ht="15" customHeight="1">
      <c r="A249" s="7" t="s">
        <v>983</v>
      </c>
      <c r="B249" s="10" t="s">
        <v>984</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985</v>
      </c>
      <c r="B250" s="10" t="s">
        <v>986</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287</v>
      </c>
    </row>
    <row r="251" spans="1:39" ht="15" customHeight="1">
      <c r="A251" s="7" t="s">
        <v>987</v>
      </c>
      <c r="B251" s="10" t="s">
        <v>988</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287</v>
      </c>
    </row>
    <row r="252" spans="1:39" ht="15" customHeight="1">
      <c r="A252" s="7" t="s">
        <v>989</v>
      </c>
      <c r="B252" s="10" t="s">
        <v>990</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287</v>
      </c>
    </row>
    <row r="254" spans="1:39" ht="15" customHeight="1">
      <c r="B254" s="6" t="s">
        <v>991</v>
      </c>
    </row>
    <row r="255" spans="1:39" ht="15" customHeight="1">
      <c r="A255" s="7" t="s">
        <v>992</v>
      </c>
      <c r="B255" s="10" t="s">
        <v>993</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994</v>
      </c>
      <c r="B256" s="10" t="s">
        <v>981</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982</v>
      </c>
    </row>
    <row r="258" spans="1:39" ht="15" customHeight="1">
      <c r="A258" s="7" t="s">
        <v>995</v>
      </c>
      <c r="B258" s="10" t="s">
        <v>984</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996</v>
      </c>
      <c r="B259" s="10" t="s">
        <v>986</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997</v>
      </c>
      <c r="B260" s="10" t="s">
        <v>988</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287</v>
      </c>
    </row>
    <row r="261" spans="1:39" ht="15" customHeight="1">
      <c r="A261" s="7" t="s">
        <v>998</v>
      </c>
      <c r="B261" s="10" t="s">
        <v>990</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999</v>
      </c>
    </row>
    <row r="264" spans="1:39" ht="15" customHeight="1">
      <c r="A264" s="7" t="s">
        <v>1000</v>
      </c>
      <c r="B264" s="10" t="s">
        <v>1001</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1002</v>
      </c>
      <c r="B265" s="10" t="s">
        <v>1003</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1004</v>
      </c>
      <c r="B266" s="10" t="s">
        <v>1005</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982</v>
      </c>
    </row>
    <row r="268" spans="1:39" ht="15" customHeight="1">
      <c r="A268" s="7" t="s">
        <v>1006</v>
      </c>
      <c r="B268" s="10" t="s">
        <v>984</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1007</v>
      </c>
      <c r="B269" s="10" t="s">
        <v>986</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1008</v>
      </c>
      <c r="B270" s="10" t="s">
        <v>988</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287</v>
      </c>
    </row>
    <row r="271" spans="1:39" ht="15" customHeight="1">
      <c r="A271" s="7" t="s">
        <v>1009</v>
      </c>
      <c r="B271" s="10" t="s">
        <v>990</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7" t="s">
        <v>1010</v>
      </c>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row>
    <row r="274" spans="2:39" ht="15" customHeight="1">
      <c r="B274" s="3" t="s">
        <v>181</v>
      </c>
    </row>
    <row r="275" spans="2:39" ht="15" customHeight="1">
      <c r="B275" s="3" t="s">
        <v>560</v>
      </c>
    </row>
    <row r="276" spans="2:39" ht="15" customHeight="1">
      <c r="B276" s="3" t="s">
        <v>305</v>
      </c>
    </row>
    <row r="277" spans="2:39" ht="15" customHeight="1">
      <c r="B277" s="3" t="s">
        <v>1011</v>
      </c>
    </row>
    <row r="278" spans="2:39" ht="15" customHeight="1">
      <c r="B278" s="3" t="s">
        <v>1012</v>
      </c>
    </row>
    <row r="279" spans="2:39" ht="15" customHeight="1">
      <c r="B279" s="3" t="s">
        <v>1013</v>
      </c>
    </row>
    <row r="280" spans="2:39" ht="15" customHeight="1">
      <c r="B280" s="3" t="s">
        <v>1014</v>
      </c>
    </row>
    <row r="281" spans="2:39" ht="15" customHeight="1">
      <c r="B281" s="3" t="s">
        <v>1015</v>
      </c>
    </row>
    <row r="282" spans="2:39" ht="15" customHeight="1">
      <c r="B282" s="3" t="s">
        <v>1016</v>
      </c>
    </row>
    <row r="283" spans="2:39" ht="15" customHeight="1">
      <c r="B283" s="3" t="s">
        <v>1017</v>
      </c>
    </row>
    <row r="284" spans="2:39" ht="15" customHeight="1">
      <c r="B284" s="3" t="s">
        <v>192</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81" t="s">
        <v>1018</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53" t="s">
        <v>1019</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3">
        <v>2016</v>
      </c>
    </row>
    <row r="3" spans="1:34" ht="16.5" customHeight="1">
      <c r="A3" s="40" t="s">
        <v>1020</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1021</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4">
        <f>TREND($AC4:$AG4,$AC$2:$AG$2,AH$2)</f>
        <v>647053.29923950136</v>
      </c>
    </row>
    <row r="5" spans="1:34" ht="16.5" customHeight="1">
      <c r="A5" s="48" t="s">
        <v>1022</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4">
        <f t="shared" ref="AH5:AH24" si="1">TREND($AC5:$AG5,$AC$2:$AG$2,AH$2)</f>
        <v>4506181.3744404167</v>
      </c>
    </row>
    <row r="6" spans="1:34" ht="16.5" customHeight="1">
      <c r="A6" s="39" t="s">
        <v>1023</v>
      </c>
      <c r="B6" s="37" t="s">
        <v>1024</v>
      </c>
      <c r="C6" s="37" t="s">
        <v>1024</v>
      </c>
      <c r="D6" s="37" t="s">
        <v>1024</v>
      </c>
      <c r="E6" s="37" t="s">
        <v>1024</v>
      </c>
      <c r="F6" s="37" t="s">
        <v>1024</v>
      </c>
      <c r="G6" s="37" t="s">
        <v>1024</v>
      </c>
      <c r="H6" s="37" t="s">
        <v>1024</v>
      </c>
      <c r="I6" s="37" t="s">
        <v>1024</v>
      </c>
      <c r="J6" s="37" t="s">
        <v>1024</v>
      </c>
      <c r="K6" s="37" t="s">
        <v>1024</v>
      </c>
      <c r="L6" s="37" t="s">
        <v>1024</v>
      </c>
      <c r="M6" s="37" t="s">
        <v>1024</v>
      </c>
      <c r="N6" s="37" t="s">
        <v>1024</v>
      </c>
      <c r="O6" s="37" t="s">
        <v>1024</v>
      </c>
      <c r="P6" s="37" t="s">
        <v>1024</v>
      </c>
      <c r="Q6" s="37" t="s">
        <v>1024</v>
      </c>
      <c r="R6" s="47" t="s">
        <v>1024</v>
      </c>
      <c r="S6" s="47" t="s">
        <v>1024</v>
      </c>
      <c r="T6" s="47" t="s">
        <v>1024</v>
      </c>
      <c r="U6" s="47" t="s">
        <v>1024</v>
      </c>
      <c r="V6" s="47" t="s">
        <v>1024</v>
      </c>
      <c r="W6" s="47" t="s">
        <v>1024</v>
      </c>
      <c r="X6" s="47" t="s">
        <v>1024</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4">
        <f t="shared" si="1"/>
        <v>2979393.465951249</v>
      </c>
    </row>
    <row r="7" spans="1:34" ht="16.5" customHeight="1">
      <c r="A7" s="46" t="s">
        <v>1025</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1024</v>
      </c>
      <c r="Z7" s="36" t="s">
        <v>1024</v>
      </c>
      <c r="AA7" s="36" t="s">
        <v>1024</v>
      </c>
      <c r="AB7" s="36" t="s">
        <v>1024</v>
      </c>
      <c r="AC7" s="36" t="s">
        <v>1024</v>
      </c>
      <c r="AD7" s="36" t="s">
        <v>1024</v>
      </c>
      <c r="AE7" s="36" t="s">
        <v>1024</v>
      </c>
      <c r="AF7" s="36" t="s">
        <v>1024</v>
      </c>
      <c r="AG7" s="36" t="s">
        <v>1024</v>
      </c>
      <c r="AH7" s="36" t="s">
        <v>1024</v>
      </c>
    </row>
    <row r="8" spans="1:34" ht="16.5" customHeight="1">
      <c r="A8" s="39" t="s">
        <v>1026</v>
      </c>
      <c r="B8" s="34" t="s">
        <v>1027</v>
      </c>
      <c r="C8" s="34" t="s">
        <v>1027</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4">
        <f t="shared" si="1"/>
        <v>21762.694867338723</v>
      </c>
    </row>
    <row r="9" spans="1:34" ht="16.5" customHeight="1">
      <c r="A9" s="39" t="s">
        <v>1028</v>
      </c>
      <c r="B9" s="37" t="s">
        <v>1024</v>
      </c>
      <c r="C9" s="37" t="s">
        <v>1024</v>
      </c>
      <c r="D9" s="37" t="s">
        <v>1024</v>
      </c>
      <c r="E9" s="37" t="s">
        <v>1024</v>
      </c>
      <c r="F9" s="37" t="s">
        <v>1024</v>
      </c>
      <c r="G9" s="37" t="s">
        <v>1024</v>
      </c>
      <c r="H9" s="37" t="s">
        <v>1024</v>
      </c>
      <c r="I9" s="37" t="s">
        <v>1024</v>
      </c>
      <c r="J9" s="37" t="s">
        <v>1024</v>
      </c>
      <c r="K9" s="37" t="s">
        <v>1024</v>
      </c>
      <c r="L9" s="37" t="s">
        <v>1024</v>
      </c>
      <c r="M9" s="37" t="s">
        <v>1024</v>
      </c>
      <c r="N9" s="37" t="s">
        <v>1024</v>
      </c>
      <c r="O9" s="37" t="s">
        <v>1024</v>
      </c>
      <c r="P9" s="37" t="s">
        <v>1024</v>
      </c>
      <c r="Q9" s="37" t="s">
        <v>1024</v>
      </c>
      <c r="R9" s="47" t="s">
        <v>1024</v>
      </c>
      <c r="S9" s="47" t="s">
        <v>1024</v>
      </c>
      <c r="T9" s="47" t="s">
        <v>1024</v>
      </c>
      <c r="U9" s="47" t="s">
        <v>1024</v>
      </c>
      <c r="V9" s="47" t="s">
        <v>1024</v>
      </c>
      <c r="W9" s="47" t="s">
        <v>1024</v>
      </c>
      <c r="X9" s="47" t="s">
        <v>1024</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4">
        <f t="shared" si="1"/>
        <v>859806.87052026391</v>
      </c>
    </row>
    <row r="10" spans="1:34" ht="16.5" customHeight="1">
      <c r="A10" s="46" t="s">
        <v>1029</v>
      </c>
      <c r="B10" s="34" t="s">
        <v>1027</v>
      </c>
      <c r="C10" s="34" t="s">
        <v>1027</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1024</v>
      </c>
      <c r="Z10" s="36" t="s">
        <v>1024</v>
      </c>
      <c r="AA10" s="36" t="s">
        <v>1024</v>
      </c>
      <c r="AB10" s="36" t="s">
        <v>1024</v>
      </c>
      <c r="AC10" s="36" t="s">
        <v>1024</v>
      </c>
      <c r="AD10" s="36" t="s">
        <v>1024</v>
      </c>
      <c r="AE10" s="36" t="s">
        <v>1024</v>
      </c>
      <c r="AF10" s="36" t="s">
        <v>1024</v>
      </c>
      <c r="AG10" s="36" t="s">
        <v>1024</v>
      </c>
      <c r="AH10" s="36" t="s">
        <v>1024</v>
      </c>
    </row>
    <row r="11" spans="1:34" ht="16.5" customHeight="1">
      <c r="A11" s="35" t="s">
        <v>1030</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4">
        <f t="shared" si="1"/>
        <v>111563.13927023066</v>
      </c>
    </row>
    <row r="12" spans="1:34" ht="16.5" customHeight="1">
      <c r="A12" s="35" t="s">
        <v>1031</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4">
        <f t="shared" si="1"/>
        <v>172922.54806238227</v>
      </c>
    </row>
    <row r="13" spans="1:34" ht="16.5" customHeight="1">
      <c r="A13" s="35" t="s">
        <v>1032</v>
      </c>
      <c r="B13" s="34" t="s">
        <v>1027</v>
      </c>
      <c r="C13" s="34" t="s">
        <v>1027</v>
      </c>
      <c r="D13" s="34" t="s">
        <v>1027</v>
      </c>
      <c r="E13" s="34" t="s">
        <v>1027</v>
      </c>
      <c r="F13" s="34" t="s">
        <v>1027</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4">
        <f t="shared" si="1"/>
        <v>360732.65576894581</v>
      </c>
    </row>
    <row r="14" spans="1:34" s="31" customFormat="1" ht="16.5" customHeight="1">
      <c r="A14" s="43" t="s">
        <v>1033</v>
      </c>
      <c r="B14" s="42" t="s">
        <v>1027</v>
      </c>
      <c r="C14" s="42" t="s">
        <v>1027</v>
      </c>
      <c r="D14" s="42" t="s">
        <v>1027</v>
      </c>
      <c r="E14" s="42" t="s">
        <v>1027</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1027</v>
      </c>
      <c r="AH14" s="64">
        <f t="shared" ref="AH14:AH22" si="3">TREND($AB14:$AF14,$AB$2:$AF$2,AH$2)</f>
        <v>59484.271786000114</v>
      </c>
    </row>
    <row r="15" spans="1:34" s="31" customFormat="1" ht="16.5" customHeight="1">
      <c r="A15" s="35" t="s">
        <v>1034</v>
      </c>
      <c r="B15" s="34" t="s">
        <v>1027</v>
      </c>
      <c r="C15" s="34" t="s">
        <v>1027</v>
      </c>
      <c r="D15" s="34" t="s">
        <v>1027</v>
      </c>
      <c r="E15" s="34" t="s">
        <v>1027</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1027</v>
      </c>
      <c r="AH15" s="64">
        <f t="shared" si="3"/>
        <v>21958.277887400007</v>
      </c>
    </row>
    <row r="16" spans="1:34" ht="16.5" customHeight="1">
      <c r="A16" s="35" t="s">
        <v>1035</v>
      </c>
      <c r="B16" s="34" t="s">
        <v>1027</v>
      </c>
      <c r="C16" s="34" t="s">
        <v>1027</v>
      </c>
      <c r="D16" s="34" t="s">
        <v>1027</v>
      </c>
      <c r="E16" s="34" t="s">
        <v>1027</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1027</v>
      </c>
      <c r="AH16" s="64">
        <f t="shared" si="3"/>
        <v>2934.7313458000135</v>
      </c>
    </row>
    <row r="17" spans="1:34" ht="16.5" customHeight="1">
      <c r="A17" s="35" t="s">
        <v>1036</v>
      </c>
      <c r="B17" s="34" t="s">
        <v>1027</v>
      </c>
      <c r="C17" s="34" t="s">
        <v>1027</v>
      </c>
      <c r="D17" s="34" t="s">
        <v>1027</v>
      </c>
      <c r="E17" s="34" t="s">
        <v>1027</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1027</v>
      </c>
      <c r="AH17" s="64">
        <f t="shared" si="3"/>
        <v>19337.625631600036</v>
      </c>
    </row>
    <row r="18" spans="1:34" ht="16.5" customHeight="1">
      <c r="A18" s="35" t="s">
        <v>1037</v>
      </c>
      <c r="B18" s="34" t="s">
        <v>1027</v>
      </c>
      <c r="C18" s="34" t="s">
        <v>1027</v>
      </c>
      <c r="D18" s="34" t="s">
        <v>1027</v>
      </c>
      <c r="E18" s="34" t="s">
        <v>1027</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1027</v>
      </c>
      <c r="AH18" s="64">
        <f t="shared" si="3"/>
        <v>156.51274280000007</v>
      </c>
    </row>
    <row r="19" spans="1:34" ht="16.5" customHeight="1">
      <c r="A19" s="35" t="s">
        <v>1038</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1027</v>
      </c>
      <c r="AH19" s="64">
        <f t="shared" si="3"/>
        <v>12138.221672599961</v>
      </c>
    </row>
    <row r="20" spans="1:34" ht="16.5" customHeight="1">
      <c r="A20" s="39" t="s">
        <v>1039</v>
      </c>
      <c r="B20" s="34" t="s">
        <v>1027</v>
      </c>
      <c r="C20" s="34" t="s">
        <v>1027</v>
      </c>
      <c r="D20" s="34" t="s">
        <v>1027</v>
      </c>
      <c r="E20" s="34" t="s">
        <v>1027</v>
      </c>
      <c r="F20" s="34" t="s">
        <v>1027</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1027</v>
      </c>
      <c r="AH20" s="64">
        <f t="shared" si="3"/>
        <v>871.06103319999966</v>
      </c>
    </row>
    <row r="21" spans="1:34" ht="16.5" customHeight="1">
      <c r="A21" s="35" t="s">
        <v>1040</v>
      </c>
      <c r="B21" s="34" t="s">
        <v>1027</v>
      </c>
      <c r="C21" s="34" t="s">
        <v>1027</v>
      </c>
      <c r="D21" s="34" t="s">
        <v>1027</v>
      </c>
      <c r="E21" s="34" t="s">
        <v>1027</v>
      </c>
      <c r="F21" s="34" t="s">
        <v>1027</v>
      </c>
      <c r="G21" s="34" t="s">
        <v>1027</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1027</v>
      </c>
      <c r="AH21" s="64">
        <f t="shared" si="3"/>
        <v>424.61645879999924</v>
      </c>
    </row>
    <row r="22" spans="1:34" s="31" customFormat="1" ht="16.5" customHeight="1">
      <c r="A22" s="35" t="s">
        <v>1041</v>
      </c>
      <c r="B22" s="34" t="s">
        <v>1027</v>
      </c>
      <c r="C22" s="34" t="s">
        <v>1027</v>
      </c>
      <c r="D22" s="34" t="s">
        <v>1027</v>
      </c>
      <c r="E22" s="34" t="s">
        <v>1027</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1027</v>
      </c>
      <c r="AH22" s="64">
        <f t="shared" si="3"/>
        <v>1663.2250137999945</v>
      </c>
    </row>
    <row r="23" spans="1:34" ht="16.5" customHeight="1">
      <c r="A23" s="40" t="s">
        <v>1042</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4"/>
    </row>
    <row r="24" spans="1:34" ht="16.5" customHeight="1">
      <c r="A24" s="39" t="s">
        <v>1043</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4">
        <f t="shared" si="1"/>
        <v>6720.3052413000005</v>
      </c>
    </row>
    <row r="25" spans="1:34" s="31" customFormat="1" ht="16.5" customHeight="1">
      <c r="A25" s="35" t="s">
        <v>1038</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1027</v>
      </c>
      <c r="AH25" s="64">
        <f>TREND($AB25:$AF25,$AB$2:$AF$2,AH$2)</f>
        <v>12138.221672599961</v>
      </c>
    </row>
    <row r="26" spans="1:34" s="31" customFormat="1" ht="16.5" customHeight="1">
      <c r="A26" s="35" t="s">
        <v>1044</v>
      </c>
      <c r="B26" s="34" t="s">
        <v>1027</v>
      </c>
      <c r="C26" s="34" t="s">
        <v>1027</v>
      </c>
      <c r="D26" s="34" t="s">
        <v>1027</v>
      </c>
      <c r="E26" s="34" t="s">
        <v>1027</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1027</v>
      </c>
      <c r="AH26" s="64">
        <f t="shared" ref="AH26:AH27" si="4">TREND($AB26:$AF26,$AB$2:$AF$2,AH$2)</f>
        <v>2934.7313458000135</v>
      </c>
    </row>
    <row r="27" spans="1:34" s="31" customFormat="1" ht="16.5" customHeight="1" thickBot="1">
      <c r="A27" s="35" t="s">
        <v>1045</v>
      </c>
      <c r="B27" s="34" t="s">
        <v>1027</v>
      </c>
      <c r="C27" s="34" t="s">
        <v>1027</v>
      </c>
      <c r="D27" s="34" t="s">
        <v>1027</v>
      </c>
      <c r="E27" s="34" t="s">
        <v>1027</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1027</v>
      </c>
      <c r="AH27" s="64">
        <f t="shared" si="4"/>
        <v>19337.625631600036</v>
      </c>
    </row>
    <row r="28" spans="1:34" s="28" customFormat="1" ht="12.75" customHeight="1">
      <c r="A28" s="82" t="s">
        <v>1046</v>
      </c>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spans="1:34" s="30" customFormat="1" ht="12.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34" s="28" customFormat="1" ht="12.75" customHeight="1">
      <c r="A30" s="84" t="s">
        <v>1047</v>
      </c>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spans="1:34" s="28" customFormat="1" ht="38.25" customHeight="1">
      <c r="A31" s="84" t="s">
        <v>1048</v>
      </c>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spans="1:34" s="28" customFormat="1" ht="12.75" customHeight="1">
      <c r="A32" s="77" t="s">
        <v>1049</v>
      </c>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spans="1:26" s="28" customFormat="1" ht="12.75" customHeight="1">
      <c r="A33" s="77" t="s">
        <v>1050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spans="1:26" s="28" customFormat="1" ht="12.75" customHeight="1">
      <c r="A34" s="77" t="s">
        <v>1051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spans="1:26" s="28" customFormat="1" ht="25.5" customHeight="1">
      <c r="A35" s="84" t="s">
        <v>1052</v>
      </c>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spans="1:26" s="28" customFormat="1" ht="12.75" customHeight="1">
      <c r="A36" s="85" t="s">
        <v>1053</v>
      </c>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s="28" customFormat="1" ht="12.75" customHeight="1">
      <c r="A37" s="77" t="s">
        <v>1054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spans="1:26" s="28" customFormat="1" ht="12.75" customHeight="1">
      <c r="A38" s="77" t="s">
        <v>1055</v>
      </c>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s="28" customFormat="1" ht="12.75" customHeight="1">
      <c r="A39" s="77" t="s">
        <v>1056</v>
      </c>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spans="1:26" s="28" customFormat="1" ht="12.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26" s="28" customFormat="1" ht="12.75" customHeight="1">
      <c r="A41" s="79" t="s">
        <v>1057</v>
      </c>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26" s="28" customFormat="1" ht="38.25" customHeight="1">
      <c r="A42" s="72" t="s">
        <v>1058</v>
      </c>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s="28" customFormat="1" ht="51" customHeight="1">
      <c r="A43" s="72" t="s">
        <v>1059</v>
      </c>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s="28" customFormat="1" ht="12.75" customHeight="1">
      <c r="A44" s="69" t="s">
        <v>1060</v>
      </c>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s="28" customFormat="1" ht="12.75" customHeight="1">
      <c r="A45" s="70" t="s">
        <v>1061</v>
      </c>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s="28" customFormat="1" ht="12.75" customHeight="1">
      <c r="A46" s="71" t="s">
        <v>1062</v>
      </c>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s="28" customFormat="1" ht="12.75" customHeight="1">
      <c r="A47" s="72" t="s">
        <v>1063</v>
      </c>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s="28" customFormat="1" ht="12.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s="28" customFormat="1" ht="12.75" customHeight="1">
      <c r="A49" s="86" t="s">
        <v>1064</v>
      </c>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spans="1:26" s="28" customFormat="1" ht="12.75" customHeight="1">
      <c r="A50" s="86" t="s">
        <v>1065</v>
      </c>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s="28" customFormat="1" ht="12.75" customHeight="1">
      <c r="A51" s="76" t="s">
        <v>1066</v>
      </c>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s="28" customFormat="1" ht="12.75" customHeight="1">
      <c r="A52" s="74" t="s">
        <v>1067</v>
      </c>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spans="1:26" s="28" customFormat="1" ht="12.75" customHeight="1">
      <c r="A53" s="74" t="s">
        <v>1068</v>
      </c>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spans="1:26" s="28" customFormat="1" ht="12.75" customHeight="1">
      <c r="A54" s="80" t="s">
        <v>1069</v>
      </c>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s="28" customFormat="1" ht="12.75" customHeight="1">
      <c r="A55" s="75" t="s">
        <v>1070</v>
      </c>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s="28" customFormat="1" ht="12.75" customHeight="1">
      <c r="A56" s="76" t="s">
        <v>1071</v>
      </c>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s="28" customFormat="1" ht="12.75" customHeight="1">
      <c r="A57" s="80" t="s">
        <v>1072</v>
      </c>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s="28" customFormat="1" ht="12.75" customHeight="1">
      <c r="A58" s="74" t="s">
        <v>1073</v>
      </c>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spans="1:26" s="28" customFormat="1" ht="12.75" customHeight="1">
      <c r="A59" s="76" t="s">
        <v>1074</v>
      </c>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spans="1:26" s="28" customFormat="1" ht="12.75" customHeight="1">
      <c r="A60" s="74" t="s">
        <v>1075</v>
      </c>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spans="1:26" s="28" customFormat="1" ht="12.75" customHeight="1">
      <c r="A61" s="76" t="s">
        <v>1076</v>
      </c>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spans="1:26" s="28" customFormat="1" ht="12.75" customHeight="1">
      <c r="A62" s="74" t="s">
        <v>1077</v>
      </c>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spans="1:26" s="28" customFormat="1" ht="12.75" customHeight="1">
      <c r="A63" s="74" t="s">
        <v>1078</v>
      </c>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spans="1:26" s="28" customFormat="1" ht="12.75" customHeight="1">
      <c r="A64" s="76" t="s">
        <v>1079</v>
      </c>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s="28" customFormat="1" ht="12.75" customHeight="1">
      <c r="A65" s="80" t="s">
        <v>1080</v>
      </c>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s="28" customFormat="1" ht="12.75" customHeight="1">
      <c r="A66" s="74" t="s">
        <v>1073</v>
      </c>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spans="1:26" s="28" customFormat="1" ht="12.75" customHeight="1">
      <c r="A67" s="76" t="s">
        <v>1081</v>
      </c>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s="28" customFormat="1" ht="12.75" customHeight="1">
      <c r="A68" s="74" t="s">
        <v>1082</v>
      </c>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s="28" customFormat="1" ht="12.75" customHeight="1">
      <c r="A69" s="76" t="s">
        <v>1083</v>
      </c>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s="28" customFormat="1" ht="12.75" customHeight="1">
      <c r="A70" s="80" t="s">
        <v>1084</v>
      </c>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s="28" customFormat="1" ht="12.75" customHeight="1">
      <c r="A71" s="74" t="s">
        <v>1085</v>
      </c>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s="29" customFormat="1" ht="12.75" customHeight="1">
      <c r="A72" s="75" t="s">
        <v>1086</v>
      </c>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s="29" customFormat="1" ht="12.75" customHeight="1">
      <c r="A73" s="76" t="s">
        <v>1087</v>
      </c>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s="29" customFormat="1" ht="12.75" customHeight="1">
      <c r="A74" s="74" t="s">
        <v>1088</v>
      </c>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s="29" customFormat="1" ht="12.75" customHeight="1">
      <c r="A75" s="74" t="s">
        <v>1089</v>
      </c>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s="28" customFormat="1" ht="12.75" customHeight="1">
      <c r="A76" s="74" t="s">
        <v>1090</v>
      </c>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75" customHeight="1">
      <c r="A77" s="76" t="s">
        <v>1091</v>
      </c>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s="28" customFormat="1" ht="12.75" customHeight="1">
      <c r="A78" s="74" t="s">
        <v>1092</v>
      </c>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s="29" customFormat="1" ht="12.75" customHeight="1">
      <c r="A79" s="74" t="s">
        <v>1090</v>
      </c>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s="28" customFormat="1" ht="12.75" customHeight="1">
      <c r="A80" s="75" t="s">
        <v>1093</v>
      </c>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s="28" customFormat="1" ht="12.75" customHeight="1">
      <c r="A81" s="74" t="s">
        <v>1094</v>
      </c>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s="28" customFormat="1" ht="12.75" customHeight="1">
      <c r="A82" s="74" t="s">
        <v>1095</v>
      </c>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75" customHeight="1">
      <c r="A83" s="74" t="s">
        <v>1096</v>
      </c>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75" customHeight="1">
      <c r="A84" s="68" t="s">
        <v>1097</v>
      </c>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A4" sqref="A4"/>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1098</v>
      </c>
    </row>
    <row r="2" spans="1:7">
      <c r="A2" s="1"/>
    </row>
    <row r="3" spans="1:7" ht="45">
      <c r="A3" s="23" t="s">
        <v>1099</v>
      </c>
      <c r="B3" s="23" t="s">
        <v>1100</v>
      </c>
      <c r="C3" s="23" t="s">
        <v>1101</v>
      </c>
      <c r="D3" s="23" t="s">
        <v>1102</v>
      </c>
      <c r="E3" s="23" t="s">
        <v>1103</v>
      </c>
      <c r="F3" s="23" t="s">
        <v>1104</v>
      </c>
      <c r="G3" s="23" t="s">
        <v>1105</v>
      </c>
    </row>
    <row r="4" spans="1:7">
      <c r="A4" t="s">
        <v>1106</v>
      </c>
      <c r="B4" s="24">
        <v>21611</v>
      </c>
      <c r="C4" s="24">
        <v>244203</v>
      </c>
      <c r="D4" s="24">
        <v>3584</v>
      </c>
      <c r="E4">
        <v>11.3</v>
      </c>
      <c r="F4">
        <v>5.7</v>
      </c>
      <c r="G4">
        <v>2.4</v>
      </c>
    </row>
    <row r="5" spans="1:7">
      <c r="A5" t="s">
        <v>1107</v>
      </c>
      <c r="B5" s="24">
        <v>10147</v>
      </c>
      <c r="C5" s="24">
        <v>121865</v>
      </c>
      <c r="D5" s="24">
        <v>2035</v>
      </c>
      <c r="E5">
        <v>12</v>
      </c>
      <c r="F5">
        <v>6</v>
      </c>
      <c r="G5">
        <v>2.7</v>
      </c>
    </row>
    <row r="6" spans="1:7">
      <c r="A6" t="s">
        <v>1108</v>
      </c>
      <c r="B6">
        <v>735</v>
      </c>
      <c r="C6" s="24">
        <v>8137</v>
      </c>
      <c r="D6">
        <v>154</v>
      </c>
      <c r="E6">
        <v>11.1</v>
      </c>
      <c r="F6">
        <v>7.8</v>
      </c>
      <c r="G6">
        <v>2.4</v>
      </c>
    </row>
    <row r="7" spans="1:7">
      <c r="A7" t="s">
        <v>1109</v>
      </c>
      <c r="B7">
        <v>854</v>
      </c>
      <c r="C7" s="24">
        <v>12694</v>
      </c>
      <c r="D7">
        <v>220</v>
      </c>
      <c r="E7">
        <v>14.9</v>
      </c>
      <c r="F7">
        <v>4.0999999999999996</v>
      </c>
      <c r="G7">
        <v>3.8</v>
      </c>
    </row>
    <row r="8" spans="1:7">
      <c r="A8" t="s">
        <v>1110</v>
      </c>
      <c r="B8" s="24">
        <v>1704</v>
      </c>
      <c r="C8" s="24">
        <v>18728</v>
      </c>
      <c r="D8">
        <v>212</v>
      </c>
      <c r="E8">
        <v>11</v>
      </c>
      <c r="F8">
        <v>4.7</v>
      </c>
      <c r="G8">
        <v>2.2999999999999998</v>
      </c>
    </row>
    <row r="9" spans="1:7">
      <c r="A9" t="s">
        <v>1111</v>
      </c>
      <c r="B9" s="24">
        <v>2508</v>
      </c>
      <c r="C9" s="24">
        <v>21580</v>
      </c>
      <c r="D9">
        <v>362</v>
      </c>
      <c r="E9">
        <v>8.6</v>
      </c>
      <c r="F9">
        <v>6.3</v>
      </c>
      <c r="G9">
        <v>2.2999999999999998</v>
      </c>
    </row>
    <row r="10" spans="1:7">
      <c r="A10" t="s">
        <v>1112</v>
      </c>
      <c r="B10" s="24">
        <v>3916</v>
      </c>
      <c r="C10" s="24">
        <v>43741</v>
      </c>
      <c r="D10">
        <v>280</v>
      </c>
      <c r="E10">
        <v>11.2</v>
      </c>
      <c r="F10">
        <v>4.5999999999999996</v>
      </c>
      <c r="G10">
        <v>1.3</v>
      </c>
    </row>
    <row r="11" spans="1:7">
      <c r="A11" t="s">
        <v>1113</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election activeCell="B25" sqref="B25"/>
    </sheetView>
  </sheetViews>
  <sheetFormatPr defaultRowHeight="15"/>
  <cols>
    <col min="1" max="1" width="50.42578125" customWidth="1"/>
  </cols>
  <sheetData>
    <row r="1" spans="1:36">
      <c r="A1" s="20" t="s">
        <v>1114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1115</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1116</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1117</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1118</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26</v>
      </c>
      <c r="B9">
        <f>'AEO 50'!D207/'AEO 50'!D133</f>
        <v>1.0520170005202212</v>
      </c>
    </row>
    <row r="11" spans="1:36">
      <c r="A11" s="20" t="s">
        <v>1119</v>
      </c>
      <c r="B11" s="21"/>
      <c r="D11" s="20" t="s">
        <v>1120</v>
      </c>
    </row>
    <row r="12" spans="1:36">
      <c r="A12" t="s">
        <v>1121</v>
      </c>
      <c r="B12" s="54">
        <v>0.68595041322314043</v>
      </c>
      <c r="D12" s="26" t="s">
        <v>1122</v>
      </c>
    </row>
    <row r="13" spans="1:36">
      <c r="A13" t="s">
        <v>1123</v>
      </c>
      <c r="B13" s="54">
        <v>0.68881036513545346</v>
      </c>
    </row>
    <row r="15" spans="1:36">
      <c r="A15" s="20" t="s">
        <v>1124</v>
      </c>
      <c r="B15" s="21"/>
      <c r="D15" s="20" t="s">
        <v>1120</v>
      </c>
    </row>
    <row r="16" spans="1:36">
      <c r="A16" t="s">
        <v>1125</v>
      </c>
      <c r="B16">
        <v>0.55000000000000004</v>
      </c>
      <c r="D16" s="26" t="s">
        <v>1126</v>
      </c>
    </row>
    <row r="18" spans="1:4">
      <c r="A18" s="20" t="s">
        <v>1127</v>
      </c>
      <c r="B18" s="21"/>
      <c r="C18" s="25"/>
      <c r="D18" s="20" t="s">
        <v>1120</v>
      </c>
    </row>
    <row r="19" spans="1:4">
      <c r="A19" t="s">
        <v>1128</v>
      </c>
      <c r="B19">
        <v>1.67</v>
      </c>
      <c r="C19" s="25"/>
      <c r="D19" s="26" t="s">
        <v>1129</v>
      </c>
    </row>
    <row r="20" spans="1:4">
      <c r="A20" t="s">
        <v>1130</v>
      </c>
      <c r="B20">
        <v>1</v>
      </c>
      <c r="C20" s="25"/>
    </row>
    <row r="21" spans="1:4">
      <c r="A21" t="s">
        <v>22</v>
      </c>
      <c r="B21">
        <v>21.2</v>
      </c>
      <c r="C21" s="25"/>
    </row>
    <row r="22" spans="1:4">
      <c r="A22" t="s">
        <v>26</v>
      </c>
      <c r="B22">
        <v>16</v>
      </c>
      <c r="C22" s="25"/>
    </row>
    <row r="24" spans="1:4">
      <c r="A24" s="20" t="s">
        <v>1131</v>
      </c>
      <c r="B24" s="21"/>
      <c r="D24" s="20" t="s">
        <v>1120</v>
      </c>
    </row>
    <row r="25" spans="1:4">
      <c r="A25" t="s">
        <v>1132</v>
      </c>
      <c r="B25">
        <v>120476</v>
      </c>
      <c r="D25" t="s">
        <v>3</v>
      </c>
    </row>
    <row r="26" spans="1:4">
      <c r="A26" t="s">
        <v>1133</v>
      </c>
      <c r="B26">
        <v>137452</v>
      </c>
      <c r="D26" s="22">
        <v>2017</v>
      </c>
    </row>
    <row r="27" spans="1:4">
      <c r="D27" t="s">
        <v>1134</v>
      </c>
    </row>
    <row r="28" spans="1:4">
      <c r="D28" t="s">
        <v>1135</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665763B-5EC1-4CB6-A857-4D87954B06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556690-8BE1-45BD-A5D8-F0BD7ABC0101}">
  <ds:schemaRefs>
    <ds:schemaRef ds:uri="http://schemas.microsoft.com/sharepoint/v3/contenttype/forms"/>
  </ds:schemaRefs>
</ds:datastoreItem>
</file>

<file path=customXml/itemProps3.xml><?xml version="1.0" encoding="utf-8"?>
<ds:datastoreItem xmlns:ds="http://schemas.openxmlformats.org/officeDocument/2006/customXml" ds:itemID="{B1CC664D-370D-4DA5-B75A-49F4D01F167C}">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48</vt:lpstr>
      <vt:lpstr>AEO 49</vt:lpstr>
      <vt:lpstr>AEO 50</vt:lpstr>
      <vt:lpstr>NTS 1-40</vt:lpstr>
      <vt:lpstr>NRBS 40</vt:lpstr>
      <vt:lpstr>Calculations Etc</vt:lpstr>
      <vt:lpstr>Passenger Ships</vt:lpstr>
      <vt:lpstr>Calibration Adjustments</vt:lpstr>
      <vt:lpstr>SYFAFE-psgr</vt:lpstr>
      <vt:lpstr>SYFAFE-frgt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2017-06-26T22:04:22Z</dcterms:created>
  <dcterms:modified xsi:type="dcterms:W3CDTF">2019-08-31T14:44:23Z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