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india\InputData\trans\BNVFE\"/>
    </mc:Choice>
  </mc:AlternateContent>
  <bookViews>
    <workbookView xWindow="0" yWindow="0" windowWidth="8528" windowHeight="3180" tabRatio="742" firstSheet="10" activeTab="19"/>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U.S. Aircraft Calcs" sheetId="18" r:id="rId12"/>
    <sheet name="Hydrogen vehicles - US data" sheetId="29" r:id="rId13"/>
    <sheet name="BNVFE-LDVs-psgr" sheetId="2" r:id="rId14"/>
    <sheet name="BNVFE-LDVs-frgt" sheetId="5" r:id="rId15"/>
    <sheet name="BNVFE-HDVs-psgr" sheetId="6" r:id="rId16"/>
    <sheet name="BNVFE-HDVs-frgt" sheetId="7" r:id="rId17"/>
    <sheet name="BNVFE-aircraft-psgr" sheetId="8" r:id="rId18"/>
    <sheet name="BNVFE-aircraft-frgt" sheetId="9" r:id="rId19"/>
    <sheet name="BNVFE-rail-psgr" sheetId="10" r:id="rId20"/>
    <sheet name="BNVFE-rail-frgt" sheetId="11" r:id="rId21"/>
    <sheet name="BNVFE-ships-psgr" sheetId="12" r:id="rId22"/>
    <sheet name="BNVFE-ships-frgt" sheetId="13" r:id="rId23"/>
    <sheet name="BNVFE-motorbikes-psgr" sheetId="14" r:id="rId24"/>
    <sheet name="BNVFE-motorbikes-frgt" sheetId="15" r:id="rId25"/>
  </sheets>
  <externalReferences>
    <externalReference r:id="rId26"/>
    <externalReference r:id="rId27"/>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preferences.energyunits">[2]Preferences!$C$3</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0" l="1"/>
  <c r="B5" i="10"/>
  <c r="C206" i="23"/>
  <c r="D206" i="23"/>
  <c r="E206" i="23"/>
  <c r="F206" i="23"/>
  <c r="G206" i="23"/>
  <c r="H206" i="23"/>
  <c r="C207" i="23"/>
  <c r="D207" i="23"/>
  <c r="E207" i="23"/>
  <c r="F207" i="23"/>
  <c r="G207" i="23"/>
  <c r="H207" i="23"/>
  <c r="B207" i="23"/>
  <c r="B206" i="23"/>
  <c r="B28" i="24"/>
  <c r="D78" i="23" l="1"/>
  <c r="B15" i="26" l="1"/>
  <c r="B107" i="23" l="1"/>
  <c r="B102" i="23"/>
  <c r="C103" i="23"/>
  <c r="B103" i="23"/>
  <c r="D103" i="23" s="1"/>
  <c r="C2" i="10" s="1"/>
  <c r="D2" i="10" s="1"/>
  <c r="E2" i="10" s="1"/>
  <c r="F2" i="10" s="1"/>
  <c r="G2" i="10" s="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AG2" i="10" s="1"/>
  <c r="AH2" i="10" s="1"/>
  <c r="AI2" i="10" s="1"/>
  <c r="D77" i="23" l="1"/>
  <c r="C102" i="23"/>
  <c r="D102" i="23" s="1"/>
  <c r="E92" i="23"/>
  <c r="E93" i="23"/>
  <c r="E94" i="23"/>
  <c r="E91" i="23"/>
  <c r="C92" i="23"/>
  <c r="C93" i="23"/>
  <c r="C94" i="23"/>
  <c r="C91" i="23"/>
  <c r="B85" i="23" l="1"/>
  <c r="C8" i="15" l="1"/>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AI8" i="15"/>
  <c r="B8" i="15"/>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B8" i="14"/>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B8" i="13"/>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B8" i="12"/>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AH8" i="11"/>
  <c r="AI8" i="11"/>
  <c r="B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AH8" i="8"/>
  <c r="AI8" i="8"/>
  <c r="B8" i="8"/>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8" i="2"/>
  <c r="H15" i="26" l="1"/>
  <c r="G15" i="26"/>
  <c r="H19" i="26"/>
  <c r="G19" i="26"/>
  <c r="B6" i="10" l="1"/>
  <c r="C5" i="10"/>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AI6" i="13" l="1"/>
  <c r="AI2" i="13"/>
  <c r="AA6" i="13"/>
  <c r="AA2" i="13"/>
  <c r="S6" i="13"/>
  <c r="S2" i="13"/>
  <c r="K6" i="13"/>
  <c r="K2" i="13"/>
  <c r="C6" i="13"/>
  <c r="C2" i="13"/>
  <c r="AH2" i="13"/>
  <c r="AH6" i="13"/>
  <c r="N2" i="13"/>
  <c r="N6" i="13"/>
  <c r="AE6" i="13"/>
  <c r="AE2" i="13"/>
  <c r="W6" i="13"/>
  <c r="W2" i="13"/>
  <c r="O6" i="13"/>
  <c r="O2" i="13"/>
  <c r="G6" i="13"/>
  <c r="G2" i="13"/>
  <c r="AD2" i="13"/>
  <c r="AD6" i="13"/>
  <c r="Z2" i="13"/>
  <c r="Z6" i="13"/>
  <c r="V2" i="13"/>
  <c r="V6" i="13"/>
  <c r="R2" i="13"/>
  <c r="R6" i="13"/>
  <c r="J2" i="13"/>
  <c r="J6" i="13"/>
  <c r="F2" i="13"/>
  <c r="F6" i="13"/>
  <c r="C6" i="10"/>
  <c r="D5" i="10"/>
  <c r="AG2" i="13"/>
  <c r="AG6" i="13"/>
  <c r="AC2" i="13"/>
  <c r="AC6" i="13"/>
  <c r="Y2" i="13"/>
  <c r="Y6" i="13"/>
  <c r="U2" i="13"/>
  <c r="U6" i="13"/>
  <c r="Q2" i="13"/>
  <c r="Q6" i="13"/>
  <c r="M2" i="13"/>
  <c r="M6" i="13"/>
  <c r="I2" i="13"/>
  <c r="I6" i="13"/>
  <c r="E2" i="13"/>
  <c r="E6" i="13"/>
  <c r="B6" i="13"/>
  <c r="B2" i="13"/>
  <c r="AF6" i="13"/>
  <c r="AF2" i="13"/>
  <c r="AB6" i="13"/>
  <c r="AB2" i="13"/>
  <c r="X6" i="13"/>
  <c r="X2" i="13"/>
  <c r="T6" i="13"/>
  <c r="T2" i="13"/>
  <c r="P6" i="13"/>
  <c r="P2" i="13"/>
  <c r="L6" i="13"/>
  <c r="L2" i="13"/>
  <c r="H6" i="13"/>
  <c r="H2" i="13"/>
  <c r="D6" i="13"/>
  <c r="D2" i="1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B8" i="26"/>
  <c r="AC2" i="8" l="1"/>
  <c r="AC6" i="8"/>
  <c r="Y6" i="8"/>
  <c r="Y2" i="8"/>
  <c r="Q6" i="8"/>
  <c r="Q2" i="8"/>
  <c r="I6" i="8"/>
  <c r="I2" i="8"/>
  <c r="AI6" i="9"/>
  <c r="AI2" i="9"/>
  <c r="AA6" i="9"/>
  <c r="AA2" i="9"/>
  <c r="W6" i="9"/>
  <c r="W2" i="9"/>
  <c r="O6" i="9"/>
  <c r="O2" i="9"/>
  <c r="G6" i="9"/>
  <c r="G2" i="9"/>
  <c r="B6" i="8"/>
  <c r="B2" i="8"/>
  <c r="AB6" i="8"/>
  <c r="AB2" i="8"/>
  <c r="T6" i="8"/>
  <c r="T2" i="8"/>
  <c r="L6" i="8"/>
  <c r="L2" i="8"/>
  <c r="D6" i="8"/>
  <c r="D2" i="8"/>
  <c r="AD2" i="9"/>
  <c r="AD6" i="9"/>
  <c r="V2" i="9"/>
  <c r="V6" i="9"/>
  <c r="N2" i="9"/>
  <c r="N6" i="9"/>
  <c r="J2" i="9"/>
  <c r="J6" i="9"/>
  <c r="AI2" i="8"/>
  <c r="AI6" i="8"/>
  <c r="AE6" i="8"/>
  <c r="AE2" i="8"/>
  <c r="AA2" i="8"/>
  <c r="AA6" i="8"/>
  <c r="W6" i="8"/>
  <c r="W2" i="8"/>
  <c r="S2" i="8"/>
  <c r="S6" i="8"/>
  <c r="O2" i="8"/>
  <c r="O6" i="8"/>
  <c r="K6" i="8"/>
  <c r="K2" i="8"/>
  <c r="G2" i="8"/>
  <c r="G6" i="8"/>
  <c r="C6" i="8"/>
  <c r="C2" i="8"/>
  <c r="AG2" i="9"/>
  <c r="AG6" i="9"/>
  <c r="AC2" i="9"/>
  <c r="AC6" i="9"/>
  <c r="Y2" i="9"/>
  <c r="Y6" i="9"/>
  <c r="U2" i="9"/>
  <c r="U6" i="9"/>
  <c r="Q2" i="9"/>
  <c r="Q6" i="9"/>
  <c r="M2" i="9"/>
  <c r="M6" i="9"/>
  <c r="I2" i="9"/>
  <c r="I6" i="9"/>
  <c r="E2" i="9"/>
  <c r="E6" i="9"/>
  <c r="AG6" i="8"/>
  <c r="AG2" i="8"/>
  <c r="U2" i="8"/>
  <c r="U6" i="8"/>
  <c r="M2" i="8"/>
  <c r="M6" i="8"/>
  <c r="E2" i="8"/>
  <c r="E6" i="8"/>
  <c r="AE6" i="9"/>
  <c r="AE2" i="9"/>
  <c r="S6" i="9"/>
  <c r="S2" i="9"/>
  <c r="K6" i="9"/>
  <c r="K2" i="9"/>
  <c r="C6" i="9"/>
  <c r="C2" i="9"/>
  <c r="AF6" i="8"/>
  <c r="AF2" i="8"/>
  <c r="X6" i="8"/>
  <c r="X2" i="8"/>
  <c r="P6" i="8"/>
  <c r="P2" i="8"/>
  <c r="H6" i="8"/>
  <c r="H2" i="8"/>
  <c r="AH2" i="9"/>
  <c r="AH6" i="9"/>
  <c r="Z2" i="9"/>
  <c r="Z6" i="9"/>
  <c r="R2" i="9"/>
  <c r="R6" i="9"/>
  <c r="F2" i="9"/>
  <c r="F6" i="9"/>
  <c r="AH2" i="8"/>
  <c r="AH6" i="8"/>
  <c r="AD2" i="8"/>
  <c r="AD6" i="8"/>
  <c r="Z2" i="8"/>
  <c r="Z6" i="8"/>
  <c r="V2" i="8"/>
  <c r="V6" i="8"/>
  <c r="R2" i="8"/>
  <c r="R6" i="8"/>
  <c r="N2" i="8"/>
  <c r="N6" i="8"/>
  <c r="J2" i="8"/>
  <c r="J6" i="8"/>
  <c r="F2" i="8"/>
  <c r="F6" i="8"/>
  <c r="B6" i="9"/>
  <c r="B2" i="9"/>
  <c r="AF6" i="9"/>
  <c r="AF2" i="9"/>
  <c r="AB6" i="9"/>
  <c r="AB2" i="9"/>
  <c r="X6" i="9"/>
  <c r="X2" i="9"/>
  <c r="T6" i="9"/>
  <c r="T2" i="9"/>
  <c r="P6" i="9"/>
  <c r="P2" i="9"/>
  <c r="L6" i="9"/>
  <c r="L2" i="9"/>
  <c r="H6" i="9"/>
  <c r="H2" i="9"/>
  <c r="D6" i="9"/>
  <c r="D2" i="9"/>
  <c r="E5" i="10"/>
  <c r="D6" i="10"/>
  <c r="B18" i="24"/>
  <c r="B19" i="24" s="1"/>
  <c r="F5" i="10" l="1"/>
  <c r="E6" i="10"/>
  <c r="H17" i="23"/>
  <c r="G5" i="10" l="1"/>
  <c r="F6" i="10"/>
  <c r="A4" i="23"/>
  <c r="B13" i="28"/>
  <c r="B4" i="23" s="1"/>
  <c r="A3" i="23"/>
  <c r="B12" i="28"/>
  <c r="B3" i="23" s="1"/>
  <c r="A6" i="23"/>
  <c r="A7" i="23"/>
  <c r="A8" i="23"/>
  <c r="A9" i="23"/>
  <c r="A5" i="23"/>
  <c r="B15" i="28"/>
  <c r="B6" i="23" s="1"/>
  <c r="B16" i="28"/>
  <c r="B7" i="23" s="1"/>
  <c r="B17" i="28"/>
  <c r="B8" i="23" s="1"/>
  <c r="B18" i="28"/>
  <c r="B9" i="23" s="1"/>
  <c r="H5" i="10" l="1"/>
  <c r="G6" i="10"/>
  <c r="B14" i="28"/>
  <c r="B5" i="23" s="1"/>
  <c r="I5" i="10" l="1"/>
  <c r="H6" i="10"/>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B5" i="12" s="1"/>
  <c r="E19" i="26"/>
  <c r="D19" i="26"/>
  <c r="F19" i="26"/>
  <c r="C19" i="26"/>
  <c r="B19" i="26"/>
  <c r="E15" i="26"/>
  <c r="D15" i="26"/>
  <c r="F15" i="26"/>
  <c r="C15" i="26"/>
  <c r="B72" i="23"/>
  <c r="D63" i="23"/>
  <c r="D56" i="23"/>
  <c r="E30" i="23"/>
  <c r="F30" i="23" s="1"/>
  <c r="G30" i="23" s="1"/>
  <c r="H30" i="23" s="1"/>
  <c r="I30" i="23" s="1"/>
  <c r="J30" i="23" s="1"/>
  <c r="E31" i="23"/>
  <c r="B12" i="24"/>
  <c r="E24" i="23"/>
  <c r="F24" i="23"/>
  <c r="G24" i="23" s="1"/>
  <c r="H24" i="23" s="1"/>
  <c r="I24" i="23" s="1"/>
  <c r="J24" i="23" s="1"/>
  <c r="E25" i="23"/>
  <c r="B11" i="24"/>
  <c r="B4" i="24"/>
  <c r="B7" i="24" s="1"/>
  <c r="E56" i="23" s="1"/>
  <c r="F56" i="23" s="1"/>
  <c r="G56" i="23" s="1"/>
  <c r="B4" i="14"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72" i="23" l="1"/>
  <c r="D72" i="23" s="1"/>
  <c r="E72" i="23" s="1"/>
  <c r="F72" i="23" s="1"/>
  <c r="B5" i="11" s="1"/>
  <c r="B6" i="11" s="1"/>
  <c r="B6" i="12"/>
  <c r="B2" i="12"/>
  <c r="C5" i="12"/>
  <c r="F25" i="23"/>
  <c r="G25" i="23" s="1"/>
  <c r="H25" i="23" s="1"/>
  <c r="I25" i="23" s="1"/>
  <c r="J25" i="23" s="1"/>
  <c r="G51" i="23" s="1"/>
  <c r="F31" i="23"/>
  <c r="G31" i="23" s="1"/>
  <c r="H31" i="23" s="1"/>
  <c r="I31" i="23" s="1"/>
  <c r="J31" i="23" s="1"/>
  <c r="E50" i="23" s="1"/>
  <c r="E5" i="6" s="1"/>
  <c r="J5" i="10"/>
  <c r="I6" i="10"/>
  <c r="L4" i="14"/>
  <c r="L5" i="14" s="1"/>
  <c r="B7" i="14"/>
  <c r="B6" i="24"/>
  <c r="C4" i="23"/>
  <c r="D4" i="23" s="1"/>
  <c r="E4" i="23" s="1"/>
  <c r="F4" i="23" s="1"/>
  <c r="L12" i="23" s="1"/>
  <c r="C6" i="23"/>
  <c r="D6" i="23" s="1"/>
  <c r="E6" i="23" s="1"/>
  <c r="F6" i="23" s="1"/>
  <c r="G12" i="23" s="1"/>
  <c r="C8" i="23"/>
  <c r="D8" i="23" s="1"/>
  <c r="E8" i="23" s="1"/>
  <c r="F8" i="23" s="1"/>
  <c r="C9" i="23"/>
  <c r="D9" i="23" s="1"/>
  <c r="E9" i="23" s="1"/>
  <c r="F9" i="23" s="1"/>
  <c r="C7" i="23"/>
  <c r="D7" i="23" s="1"/>
  <c r="E7" i="23" s="1"/>
  <c r="F7" i="23" s="1"/>
  <c r="F12" i="23" s="1"/>
  <c r="C3" i="23"/>
  <c r="D3" i="23" s="1"/>
  <c r="E3" i="23" s="1"/>
  <c r="F3" i="23" s="1"/>
  <c r="E63" i="23"/>
  <c r="F63" i="23" s="1"/>
  <c r="G63" i="23" s="1"/>
  <c r="B4" i="15" s="1"/>
  <c r="C5" i="23"/>
  <c r="D5" i="23" s="1"/>
  <c r="E5" i="23" s="1"/>
  <c r="F5" i="23" s="1"/>
  <c r="B5" i="5"/>
  <c r="V5" i="5" s="1"/>
  <c r="V7" i="5" s="1"/>
  <c r="E51" i="23"/>
  <c r="E5" i="7" s="1"/>
  <c r="E7" i="7" s="1"/>
  <c r="Z4" i="14"/>
  <c r="K4" i="14"/>
  <c r="B3" i="14"/>
  <c r="X4" i="14"/>
  <c r="I4" i="14"/>
  <c r="I7" i="14" s="1"/>
  <c r="V4" i="14"/>
  <c r="G4" i="14"/>
  <c r="T4" i="14"/>
  <c r="E4" i="14"/>
  <c r="B5" i="14"/>
  <c r="AH4" i="14"/>
  <c r="AH7" i="14" s="1"/>
  <c r="AF4" i="14"/>
  <c r="AF7" i="14" s="1"/>
  <c r="AD4" i="14"/>
  <c r="AD7" i="14" s="1"/>
  <c r="AB4" i="14"/>
  <c r="AB7" i="14" s="1"/>
  <c r="S4" i="14"/>
  <c r="S7" i="14" s="1"/>
  <c r="Q4" i="14"/>
  <c r="Q7" i="14" s="1"/>
  <c r="O4" i="14"/>
  <c r="O7" i="14" s="1"/>
  <c r="M4" i="14"/>
  <c r="M7" i="14" s="1"/>
  <c r="C4" i="14"/>
  <c r="C7" i="14" s="1"/>
  <c r="B6" i="14"/>
  <c r="AA4" i="14"/>
  <c r="AA7" i="14" s="1"/>
  <c r="Y4" i="14"/>
  <c r="Y7" i="14" s="1"/>
  <c r="W4" i="14"/>
  <c r="W7" i="14" s="1"/>
  <c r="U4" i="14"/>
  <c r="U7" i="14" s="1"/>
  <c r="J4" i="14"/>
  <c r="J7" i="14" s="1"/>
  <c r="H4" i="14"/>
  <c r="H7" i="14" s="1"/>
  <c r="F4" i="14"/>
  <c r="F7" i="14" s="1"/>
  <c r="D4" i="14"/>
  <c r="D7" i="14" s="1"/>
  <c r="B2" i="14"/>
  <c r="AI4" i="14"/>
  <c r="AI7" i="14" s="1"/>
  <c r="AG4" i="14"/>
  <c r="AG7" i="14" s="1"/>
  <c r="AE4" i="14"/>
  <c r="AE7" i="14" s="1"/>
  <c r="AC4" i="14"/>
  <c r="AC7" i="14" s="1"/>
  <c r="R4" i="14"/>
  <c r="R7" i="14" s="1"/>
  <c r="P4" i="14"/>
  <c r="P7" i="14" s="1"/>
  <c r="N4" i="14"/>
  <c r="N7" i="14" s="1"/>
  <c r="C5" i="11" l="1"/>
  <c r="C2" i="11" s="1"/>
  <c r="B2" i="11"/>
  <c r="F51" i="23"/>
  <c r="F5" i="7" s="1"/>
  <c r="F2" i="7" s="1"/>
  <c r="H12" i="23"/>
  <c r="D51" i="23"/>
  <c r="D5" i="7" s="1"/>
  <c r="D7" i="7" s="1"/>
  <c r="L3" i="14"/>
  <c r="F50" i="23"/>
  <c r="F5" i="6" s="1"/>
  <c r="F2" i="6" s="1"/>
  <c r="I5" i="5"/>
  <c r="I7" i="5" s="1"/>
  <c r="G50" i="23"/>
  <c r="AG50" i="23" s="1"/>
  <c r="AG5" i="6" s="1"/>
  <c r="AG7" i="6" s="1"/>
  <c r="D50" i="23"/>
  <c r="B50" i="23" s="1"/>
  <c r="B5" i="6" s="1"/>
  <c r="B7" i="6" s="1"/>
  <c r="J12" i="23"/>
  <c r="L6" i="14"/>
  <c r="C6" i="11"/>
  <c r="C6" i="12"/>
  <c r="C2" i="12"/>
  <c r="D5" i="12"/>
  <c r="K5" i="10"/>
  <c r="J6" i="10"/>
  <c r="G2" i="14"/>
  <c r="G7" i="14"/>
  <c r="B3" i="5"/>
  <c r="B7" i="5"/>
  <c r="AC5" i="5"/>
  <c r="AC7" i="5" s="1"/>
  <c r="F5" i="5"/>
  <c r="F7" i="5" s="1"/>
  <c r="V3" i="14"/>
  <c r="V7" i="14"/>
  <c r="K3" i="14"/>
  <c r="K7" i="14"/>
  <c r="C5" i="5"/>
  <c r="C7" i="5" s="1"/>
  <c r="E3" i="14"/>
  <c r="E7" i="14"/>
  <c r="Z6" i="14"/>
  <c r="Z7" i="14"/>
  <c r="E2" i="6"/>
  <c r="E7" i="6"/>
  <c r="F4" i="15"/>
  <c r="F5" i="15" s="1"/>
  <c r="B7" i="15"/>
  <c r="AE5" i="5"/>
  <c r="AE7" i="5" s="1"/>
  <c r="T5" i="14"/>
  <c r="T7" i="14"/>
  <c r="X5" i="14"/>
  <c r="X7" i="14"/>
  <c r="L2" i="14"/>
  <c r="L7" i="14"/>
  <c r="M5" i="5"/>
  <c r="M7" i="5" s="1"/>
  <c r="AF5" i="5"/>
  <c r="AF7" i="5" s="1"/>
  <c r="Q5" i="5"/>
  <c r="Q4" i="5" s="1"/>
  <c r="O5" i="5"/>
  <c r="O3" i="5" s="1"/>
  <c r="AD5" i="5"/>
  <c r="AD7" i="5" s="1"/>
  <c r="N5" i="5"/>
  <c r="N7" i="5" s="1"/>
  <c r="AG5" i="5"/>
  <c r="AG3" i="5" s="1"/>
  <c r="K5" i="5"/>
  <c r="P5" i="5"/>
  <c r="P7" i="5" s="1"/>
  <c r="B2" i="5"/>
  <c r="Y5" i="5"/>
  <c r="Y3" i="5" s="1"/>
  <c r="B6" i="5"/>
  <c r="AA5" i="5"/>
  <c r="AA7" i="5" s="1"/>
  <c r="X5" i="5"/>
  <c r="X7" i="5" s="1"/>
  <c r="H5" i="5"/>
  <c r="H3" i="5" s="1"/>
  <c r="B6" i="15"/>
  <c r="AE4" i="15"/>
  <c r="AE6" i="15" s="1"/>
  <c r="U4" i="15"/>
  <c r="I12" i="23"/>
  <c r="N4" i="15"/>
  <c r="D4" i="15"/>
  <c r="AB4" i="15"/>
  <c r="C4" i="15"/>
  <c r="M4" i="15"/>
  <c r="M5" i="15" s="1"/>
  <c r="S5" i="5"/>
  <c r="S7" i="5" s="1"/>
  <c r="AH5" i="5"/>
  <c r="AH2" i="5" s="1"/>
  <c r="AB5" i="5"/>
  <c r="AB3" i="5" s="1"/>
  <c r="T5" i="5"/>
  <c r="T6" i="5" s="1"/>
  <c r="L5" i="5"/>
  <c r="L7" i="5" s="1"/>
  <c r="D5" i="5"/>
  <c r="D2" i="5" s="1"/>
  <c r="E5" i="5"/>
  <c r="U5" i="5"/>
  <c r="AI5" i="5"/>
  <c r="AI7" i="5" s="1"/>
  <c r="G5" i="5"/>
  <c r="G4" i="5" s="1"/>
  <c r="W5" i="5"/>
  <c r="W3" i="5" s="1"/>
  <c r="B4" i="5"/>
  <c r="Z5" i="5"/>
  <c r="Z7" i="5" s="1"/>
  <c r="R5" i="5"/>
  <c r="R6" i="5" s="1"/>
  <c r="J5" i="5"/>
  <c r="J6" i="5" s="1"/>
  <c r="Z4" i="15"/>
  <c r="J4" i="15"/>
  <c r="B3" i="15"/>
  <c r="T4" i="15"/>
  <c r="E4" i="15"/>
  <c r="E5" i="15" s="1"/>
  <c r="K4" i="15"/>
  <c r="AH4" i="15"/>
  <c r="S4" i="15"/>
  <c r="W4" i="15"/>
  <c r="W3" i="15" s="1"/>
  <c r="H4" i="15"/>
  <c r="AA4" i="15"/>
  <c r="L4" i="15"/>
  <c r="AI4" i="15"/>
  <c r="R4" i="15"/>
  <c r="B2" i="15"/>
  <c r="X4" i="15"/>
  <c r="X3" i="15" s="1"/>
  <c r="I4" i="15"/>
  <c r="AF4" i="15"/>
  <c r="Q4" i="15"/>
  <c r="Y4" i="15"/>
  <c r="AC4" i="15"/>
  <c r="AG4" i="15"/>
  <c r="P4" i="15"/>
  <c r="P2" i="15" s="1"/>
  <c r="B5" i="15"/>
  <c r="V4" i="15"/>
  <c r="G4" i="15"/>
  <c r="AD4" i="15"/>
  <c r="O4" i="15"/>
  <c r="E12" i="23"/>
  <c r="C12" i="23"/>
  <c r="D12" i="23"/>
  <c r="B12" i="23"/>
  <c r="K12" i="23"/>
  <c r="Q12" i="23"/>
  <c r="O12" i="23"/>
  <c r="N12" i="23"/>
  <c r="M12" i="23"/>
  <c r="P12" i="23"/>
  <c r="K2" i="14"/>
  <c r="K6" i="14"/>
  <c r="E2" i="14"/>
  <c r="K5" i="14"/>
  <c r="T3" i="14"/>
  <c r="G5" i="14"/>
  <c r="Z5" i="14"/>
  <c r="G5" i="7"/>
  <c r="G7" i="7" s="1"/>
  <c r="M51" i="23"/>
  <c r="M5" i="7" s="1"/>
  <c r="M7" i="7" s="1"/>
  <c r="N51" i="23"/>
  <c r="N5" i="7" s="1"/>
  <c r="N7" i="7" s="1"/>
  <c r="AF51" i="23"/>
  <c r="AF5" i="7" s="1"/>
  <c r="AF7" i="7" s="1"/>
  <c r="I51" i="23"/>
  <c r="I5" i="7" s="1"/>
  <c r="I7" i="7" s="1"/>
  <c r="J51" i="23"/>
  <c r="J5" i="7" s="1"/>
  <c r="J7" i="7" s="1"/>
  <c r="V51" i="23"/>
  <c r="V5" i="7" s="1"/>
  <c r="V7" i="7" s="1"/>
  <c r="AI51" i="23"/>
  <c r="AI5" i="7" s="1"/>
  <c r="AI7" i="7" s="1"/>
  <c r="AJ51" i="23"/>
  <c r="U51" i="23"/>
  <c r="U5" i="7" s="1"/>
  <c r="U7" i="7" s="1"/>
  <c r="P51" i="23"/>
  <c r="P5" i="7" s="1"/>
  <c r="P7" i="7" s="1"/>
  <c r="AE51" i="23"/>
  <c r="AE5" i="7" s="1"/>
  <c r="AE7" i="7" s="1"/>
  <c r="R51" i="23"/>
  <c r="R5" i="7" s="1"/>
  <c r="R7" i="7" s="1"/>
  <c r="S51" i="23"/>
  <c r="S5" i="7" s="1"/>
  <c r="S7" i="7" s="1"/>
  <c r="AB51" i="23"/>
  <c r="AB5" i="7" s="1"/>
  <c r="AB7" i="7" s="1"/>
  <c r="X51" i="23"/>
  <c r="X5" i="7" s="1"/>
  <c r="X7" i="7" s="1"/>
  <c r="Q51" i="23"/>
  <c r="Q5" i="7" s="1"/>
  <c r="Q7" i="7" s="1"/>
  <c r="AA51" i="23"/>
  <c r="AA5" i="7" s="1"/>
  <c r="AA7" i="7" s="1"/>
  <c r="H51" i="23"/>
  <c r="H5" i="7" s="1"/>
  <c r="H7" i="7" s="1"/>
  <c r="Y51" i="23"/>
  <c r="Y5" i="7" s="1"/>
  <c r="Y7" i="7" s="1"/>
  <c r="AH51" i="23"/>
  <c r="AH5" i="7" s="1"/>
  <c r="AH7" i="7" s="1"/>
  <c r="W51" i="23"/>
  <c r="W5" i="7" s="1"/>
  <c r="W7" i="7" s="1"/>
  <c r="AG51" i="23"/>
  <c r="AG5" i="7" s="1"/>
  <c r="AG7" i="7" s="1"/>
  <c r="K51" i="23"/>
  <c r="K5" i="7" s="1"/>
  <c r="K7" i="7" s="1"/>
  <c r="T51" i="23"/>
  <c r="T5" i="7" s="1"/>
  <c r="T7" i="7" s="1"/>
  <c r="AC51" i="23"/>
  <c r="AC5" i="7" s="1"/>
  <c r="AC7" i="7" s="1"/>
  <c r="Z51" i="23"/>
  <c r="Z5" i="7" s="1"/>
  <c r="Z7" i="7" s="1"/>
  <c r="O51" i="23"/>
  <c r="O5" i="7" s="1"/>
  <c r="O7" i="7" s="1"/>
  <c r="L51" i="23"/>
  <c r="L5" i="7" s="1"/>
  <c r="L7" i="7" s="1"/>
  <c r="AD51" i="23"/>
  <c r="AD5" i="7" s="1"/>
  <c r="AD7" i="7" s="1"/>
  <c r="E6" i="14"/>
  <c r="Z2" i="14"/>
  <c r="E5" i="14"/>
  <c r="Z3" i="14"/>
  <c r="E2" i="7"/>
  <c r="E6" i="7"/>
  <c r="E4" i="7"/>
  <c r="E3" i="7"/>
  <c r="E4" i="6"/>
  <c r="E6" i="6"/>
  <c r="E3" i="6"/>
  <c r="V5" i="14"/>
  <c r="V6" i="14"/>
  <c r="T6" i="14"/>
  <c r="V2" i="14"/>
  <c r="T2" i="14"/>
  <c r="G6" i="14"/>
  <c r="G3" i="14"/>
  <c r="X6" i="14"/>
  <c r="X3" i="14"/>
  <c r="X2" i="14"/>
  <c r="I5" i="14"/>
  <c r="I6" i="14"/>
  <c r="I2" i="14"/>
  <c r="I3" i="14"/>
  <c r="B4" i="2"/>
  <c r="B7" i="2" s="1"/>
  <c r="N2" i="14"/>
  <c r="N5" i="14"/>
  <c r="N6" i="14"/>
  <c r="N3" i="14"/>
  <c r="AE5" i="14"/>
  <c r="AE2" i="14"/>
  <c r="AE6" i="14"/>
  <c r="AE3" i="14"/>
  <c r="D2" i="14"/>
  <c r="D6" i="14"/>
  <c r="D3" i="14"/>
  <c r="D5" i="14"/>
  <c r="U5" i="14"/>
  <c r="U2" i="14"/>
  <c r="U6" i="14"/>
  <c r="U3" i="14"/>
  <c r="O5" i="14"/>
  <c r="O6" i="14"/>
  <c r="O2" i="14"/>
  <c r="O3" i="14"/>
  <c r="AD6" i="14"/>
  <c r="AD2" i="14"/>
  <c r="AD5" i="14"/>
  <c r="AD3" i="14"/>
  <c r="P6" i="14"/>
  <c r="P5" i="14"/>
  <c r="P3" i="14"/>
  <c r="P2" i="14"/>
  <c r="AG5" i="14"/>
  <c r="AG2" i="14"/>
  <c r="AG3" i="14"/>
  <c r="AG6" i="14"/>
  <c r="F5" i="14"/>
  <c r="F2" i="14"/>
  <c r="F6" i="14"/>
  <c r="F3" i="14"/>
  <c r="W6" i="14"/>
  <c r="W2" i="14"/>
  <c r="W5" i="14"/>
  <c r="W3" i="14"/>
  <c r="Q5" i="14"/>
  <c r="Q3" i="14"/>
  <c r="Q6" i="14"/>
  <c r="Q2" i="14"/>
  <c r="AF5" i="14"/>
  <c r="AF6" i="14"/>
  <c r="AF3" i="14"/>
  <c r="AF2" i="14"/>
  <c r="AC4"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V2" i="5"/>
  <c r="V3" i="5"/>
  <c r="V6" i="5"/>
  <c r="V4" i="5"/>
  <c r="AC6" i="14"/>
  <c r="AC2" i="14"/>
  <c r="AC5" i="14"/>
  <c r="AC3" i="14"/>
  <c r="J2" i="14"/>
  <c r="J3" i="14"/>
  <c r="J5" i="14"/>
  <c r="J6" i="14"/>
  <c r="AA2" i="14"/>
  <c r="AA5" i="14"/>
  <c r="AA3" i="14"/>
  <c r="AA6" i="14"/>
  <c r="M5" i="14"/>
  <c r="M6" i="14"/>
  <c r="M2" i="14"/>
  <c r="M3" i="14"/>
  <c r="AB2" i="14"/>
  <c r="AB5" i="14"/>
  <c r="AB6" i="14"/>
  <c r="AB3" i="14"/>
  <c r="M6" i="5" l="1"/>
  <c r="F6" i="6"/>
  <c r="F6" i="7"/>
  <c r="I3" i="5"/>
  <c r="F3" i="6"/>
  <c r="F4" i="6"/>
  <c r="F7" i="6"/>
  <c r="D5" i="11"/>
  <c r="D2" i="11" s="1"/>
  <c r="C51" i="23"/>
  <c r="C5" i="7" s="1"/>
  <c r="C7" i="7" s="1"/>
  <c r="AA6" i="5"/>
  <c r="F4" i="7"/>
  <c r="F7" i="7"/>
  <c r="F3" i="7"/>
  <c r="C50" i="23"/>
  <c r="C5" i="6" s="1"/>
  <c r="C7" i="6" s="1"/>
  <c r="H2" i="5"/>
  <c r="B51" i="23"/>
  <c r="B5" i="7" s="1"/>
  <c r="B2" i="7" s="1"/>
  <c r="AG6" i="5"/>
  <c r="D5" i="6"/>
  <c r="D7" i="6" s="1"/>
  <c r="AD50" i="23"/>
  <c r="AD5" i="6" s="1"/>
  <c r="AD7" i="6" s="1"/>
  <c r="G5" i="6"/>
  <c r="G7" i="6" s="1"/>
  <c r="I50" i="23"/>
  <c r="I5" i="6" s="1"/>
  <c r="I7" i="6" s="1"/>
  <c r="AI50" i="23"/>
  <c r="AI5" i="6" s="1"/>
  <c r="AI7" i="6" s="1"/>
  <c r="AF50" i="23"/>
  <c r="AF5" i="6" s="1"/>
  <c r="AF7" i="6" s="1"/>
  <c r="L6" i="5"/>
  <c r="AD2" i="5"/>
  <c r="P4" i="5"/>
  <c r="R4" i="5"/>
  <c r="I2" i="5"/>
  <c r="S50" i="23"/>
  <c r="S5" i="6" s="1"/>
  <c r="S7" i="6" s="1"/>
  <c r="N50" i="23"/>
  <c r="N5" i="6" s="1"/>
  <c r="N7" i="6" s="1"/>
  <c r="AH50" i="23"/>
  <c r="AH5" i="6" s="1"/>
  <c r="AH7" i="6" s="1"/>
  <c r="M50" i="23"/>
  <c r="M5" i="6" s="1"/>
  <c r="M7" i="6" s="1"/>
  <c r="D3" i="5"/>
  <c r="X50" i="23"/>
  <c r="X5" i="6" s="1"/>
  <c r="X7" i="6" s="1"/>
  <c r="G2" i="5"/>
  <c r="AH6" i="5"/>
  <c r="AF3" i="5"/>
  <c r="Z6" i="5"/>
  <c r="I4" i="5"/>
  <c r="Z50" i="23"/>
  <c r="Z5" i="6" s="1"/>
  <c r="Z7" i="6" s="1"/>
  <c r="AA50" i="23"/>
  <c r="AA5" i="6" s="1"/>
  <c r="AA7" i="6" s="1"/>
  <c r="U50" i="23"/>
  <c r="U5" i="6" s="1"/>
  <c r="U7" i="6" s="1"/>
  <c r="K50" i="23"/>
  <c r="K5" i="6" s="1"/>
  <c r="K7" i="6" s="1"/>
  <c r="D6" i="5"/>
  <c r="G6" i="5"/>
  <c r="F2" i="5"/>
  <c r="W50" i="23"/>
  <c r="W5" i="6" s="1"/>
  <c r="W7" i="6" s="1"/>
  <c r="Q50" i="23"/>
  <c r="Q5" i="6" s="1"/>
  <c r="Q7" i="6" s="1"/>
  <c r="AB50" i="23"/>
  <c r="AB5" i="6" s="1"/>
  <c r="AB7" i="6" s="1"/>
  <c r="T50" i="23"/>
  <c r="T5" i="6" s="1"/>
  <c r="T7" i="6" s="1"/>
  <c r="AC50" i="23"/>
  <c r="AC5" i="6" s="1"/>
  <c r="AC7" i="6" s="1"/>
  <c r="AJ50" i="23"/>
  <c r="O50" i="23"/>
  <c r="O5" i="6" s="1"/>
  <c r="O7" i="6" s="1"/>
  <c r="L50" i="23"/>
  <c r="L5" i="6" s="1"/>
  <c r="L7" i="6" s="1"/>
  <c r="N2" i="5"/>
  <c r="C6" i="5"/>
  <c r="X2" i="5"/>
  <c r="I6" i="5"/>
  <c r="H50" i="23"/>
  <c r="H5" i="6" s="1"/>
  <c r="H7" i="6" s="1"/>
  <c r="AE50" i="23"/>
  <c r="AE5" i="6" s="1"/>
  <c r="AE7" i="6" s="1"/>
  <c r="J50" i="23"/>
  <c r="J5" i="6" s="1"/>
  <c r="J7" i="6" s="1"/>
  <c r="Y50" i="23"/>
  <c r="Y5" i="6" s="1"/>
  <c r="Y7" i="6" s="1"/>
  <c r="P50" i="23"/>
  <c r="P5" i="6" s="1"/>
  <c r="P7" i="6" s="1"/>
  <c r="R50" i="23"/>
  <c r="R5" i="6" s="1"/>
  <c r="R7" i="6" s="1"/>
  <c r="V50" i="23"/>
  <c r="V5" i="6" s="1"/>
  <c r="V7" i="6" s="1"/>
  <c r="AE2" i="5"/>
  <c r="AE3" i="5"/>
  <c r="Q3" i="5"/>
  <c r="AE4" i="5"/>
  <c r="C3" i="5"/>
  <c r="P3" i="15"/>
  <c r="Y2" i="5"/>
  <c r="AI3" i="5"/>
  <c r="C4" i="5"/>
  <c r="P2" i="5"/>
  <c r="AC3" i="5"/>
  <c r="AA4" i="5"/>
  <c r="L5" i="10"/>
  <c r="K6" i="10"/>
  <c r="D6" i="11"/>
  <c r="D6" i="12"/>
  <c r="D2" i="12"/>
  <c r="E5" i="12"/>
  <c r="AD3" i="5"/>
  <c r="S6" i="5"/>
  <c r="C2" i="5"/>
  <c r="M2" i="5"/>
  <c r="O5" i="15"/>
  <c r="O7" i="15"/>
  <c r="Y5" i="15"/>
  <c r="Y7" i="15"/>
  <c r="I3" i="15"/>
  <c r="I7" i="15"/>
  <c r="AI6" i="15"/>
  <c r="AI7" i="15"/>
  <c r="K5" i="15"/>
  <c r="K7" i="15"/>
  <c r="J6" i="15"/>
  <c r="J7" i="15"/>
  <c r="D2" i="15"/>
  <c r="D7" i="15"/>
  <c r="AE2" i="15"/>
  <c r="AE7" i="15"/>
  <c r="F2" i="15"/>
  <c r="F7" i="15"/>
  <c r="L3" i="5"/>
  <c r="AI2" i="5"/>
  <c r="F6" i="5"/>
  <c r="N6" i="5"/>
  <c r="S3" i="5"/>
  <c r="X4" i="5"/>
  <c r="AF2" i="5"/>
  <c r="Z3" i="5"/>
  <c r="AD5" i="15"/>
  <c r="AD7" i="15"/>
  <c r="P5" i="15"/>
  <c r="P7" i="15"/>
  <c r="F3" i="15"/>
  <c r="X5" i="15"/>
  <c r="X7" i="15"/>
  <c r="L5" i="15"/>
  <c r="L7" i="15"/>
  <c r="W2" i="15"/>
  <c r="W7" i="15"/>
  <c r="E2" i="15"/>
  <c r="E7" i="15"/>
  <c r="Z2" i="15"/>
  <c r="Z7" i="15"/>
  <c r="U6" i="5"/>
  <c r="U7" i="5"/>
  <c r="T4" i="5"/>
  <c r="T7" i="5"/>
  <c r="M3" i="15"/>
  <c r="M7" i="15"/>
  <c r="N5" i="15"/>
  <c r="N7" i="15"/>
  <c r="L2" i="5"/>
  <c r="AI6" i="5"/>
  <c r="U2" i="5"/>
  <c r="M6" i="15"/>
  <c r="F3" i="5"/>
  <c r="N3" i="5"/>
  <c r="AD4" i="5"/>
  <c r="S2" i="5"/>
  <c r="P3" i="5"/>
  <c r="X3" i="5"/>
  <c r="AF4" i="5"/>
  <c r="AC6" i="5"/>
  <c r="M3" i="5"/>
  <c r="X2" i="15"/>
  <c r="Z4" i="5"/>
  <c r="AA2" i="5"/>
  <c r="Z6" i="15"/>
  <c r="G3" i="15"/>
  <c r="G7" i="15"/>
  <c r="AG2" i="15"/>
  <c r="AG7" i="15"/>
  <c r="Q6" i="15"/>
  <c r="Q7" i="15"/>
  <c r="AA6" i="15"/>
  <c r="AA7" i="15"/>
  <c r="S6" i="15"/>
  <c r="S7" i="15"/>
  <c r="T5" i="15"/>
  <c r="T7" i="15"/>
  <c r="J2" i="5"/>
  <c r="J7" i="5"/>
  <c r="W4" i="5"/>
  <c r="W7" i="5"/>
  <c r="E6" i="5"/>
  <c r="E7" i="5"/>
  <c r="AB2" i="5"/>
  <c r="AB7" i="5"/>
  <c r="C6" i="15"/>
  <c r="C7" i="15"/>
  <c r="F6" i="15"/>
  <c r="K3" i="5"/>
  <c r="K7" i="5"/>
  <c r="O2" i="5"/>
  <c r="O7" i="5"/>
  <c r="L4" i="5"/>
  <c r="T3" i="5"/>
  <c r="AI4" i="5"/>
  <c r="E2" i="5"/>
  <c r="N3" i="15"/>
  <c r="F4" i="5"/>
  <c r="N4" i="5"/>
  <c r="AD6" i="5"/>
  <c r="S4" i="5"/>
  <c r="AD2" i="15"/>
  <c r="P6" i="5"/>
  <c r="X6" i="5"/>
  <c r="AF6" i="5"/>
  <c r="AE6" i="5"/>
  <c r="AC2" i="5"/>
  <c r="M4" i="5"/>
  <c r="L3" i="15"/>
  <c r="Z2" i="5"/>
  <c r="AA3" i="5"/>
  <c r="K6" i="5"/>
  <c r="Z3" i="15"/>
  <c r="V3" i="15"/>
  <c r="V7" i="15"/>
  <c r="AC6" i="15"/>
  <c r="AC7" i="15"/>
  <c r="AF3" i="15"/>
  <c r="AF7" i="15"/>
  <c r="R6" i="15"/>
  <c r="R7" i="15"/>
  <c r="H3" i="15"/>
  <c r="H7" i="15"/>
  <c r="AH3" i="15"/>
  <c r="AH7" i="15"/>
  <c r="R2" i="5"/>
  <c r="R7" i="5"/>
  <c r="G3" i="5"/>
  <c r="G7" i="5"/>
  <c r="D4" i="5"/>
  <c r="D7" i="5"/>
  <c r="AH4" i="5"/>
  <c r="AH7" i="5"/>
  <c r="AB6" i="15"/>
  <c r="AB7" i="15"/>
  <c r="U3" i="15"/>
  <c r="U7" i="15"/>
  <c r="H4" i="5"/>
  <c r="H7" i="5"/>
  <c r="Y6" i="5"/>
  <c r="Y7" i="5"/>
  <c r="AG4" i="5"/>
  <c r="AG7" i="5"/>
  <c r="Q6" i="5"/>
  <c r="Q7" i="5"/>
  <c r="AB6" i="5"/>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AD4" i="7"/>
  <c r="AD3" i="7"/>
  <c r="AD6" i="7"/>
  <c r="AD2" i="7"/>
  <c r="AC6" i="7"/>
  <c r="AC2" i="7"/>
  <c r="AC3" i="7"/>
  <c r="AC4" i="7"/>
  <c r="AA2" i="7"/>
  <c r="AA3" i="7"/>
  <c r="AA4" i="7"/>
  <c r="AA6" i="7"/>
  <c r="S2" i="7"/>
  <c r="S4" i="7"/>
  <c r="S3" i="7"/>
  <c r="S6" i="7"/>
  <c r="J4" i="7"/>
  <c r="J6" i="7"/>
  <c r="J2" i="7"/>
  <c r="J3" i="7"/>
  <c r="M2" i="7"/>
  <c r="M4" i="7"/>
  <c r="M3" i="7"/>
  <c r="M6" i="7"/>
  <c r="N3" i="6"/>
  <c r="AH4" i="6"/>
  <c r="M6" i="6"/>
  <c r="C2" i="6"/>
  <c r="C3" i="6"/>
  <c r="C6" i="6"/>
  <c r="C4" i="6"/>
  <c r="T2" i="7"/>
  <c r="T4" i="7"/>
  <c r="T3" i="7"/>
  <c r="T6" i="7"/>
  <c r="Q4" i="7"/>
  <c r="Q6" i="7"/>
  <c r="Q2" i="7"/>
  <c r="Q3" i="7"/>
  <c r="R4" i="7"/>
  <c r="R6" i="7"/>
  <c r="R2" i="7"/>
  <c r="R3" i="7"/>
  <c r="I3" i="7"/>
  <c r="I4" i="7"/>
  <c r="I6" i="7"/>
  <c r="I2" i="7"/>
  <c r="G4" i="7"/>
  <c r="G6" i="7"/>
  <c r="G2" i="7"/>
  <c r="G3" i="7"/>
  <c r="O3" i="7"/>
  <c r="O6" i="7"/>
  <c r="O2" i="7"/>
  <c r="O4" i="7"/>
  <c r="K2" i="7"/>
  <c r="K6" i="7"/>
  <c r="K3" i="7"/>
  <c r="K4" i="7"/>
  <c r="Y3" i="7"/>
  <c r="Y6" i="7"/>
  <c r="Y4" i="7"/>
  <c r="Y2" i="7"/>
  <c r="X3" i="7"/>
  <c r="X6" i="7"/>
  <c r="X2" i="7"/>
  <c r="X4" i="7"/>
  <c r="AE3" i="7"/>
  <c r="AE6" i="7"/>
  <c r="AE4" i="7"/>
  <c r="AE2" i="7"/>
  <c r="AI2" i="7"/>
  <c r="AI4" i="7"/>
  <c r="AI6" i="7"/>
  <c r="AI3" i="7"/>
  <c r="AF3" i="7"/>
  <c r="AF6" i="7"/>
  <c r="AF2" i="7"/>
  <c r="AF4" i="7"/>
  <c r="D2" i="7"/>
  <c r="D6" i="7"/>
  <c r="D4" i="7"/>
  <c r="D3" i="7"/>
  <c r="W3" i="7"/>
  <c r="W6" i="7"/>
  <c r="W4" i="7"/>
  <c r="W2" i="7"/>
  <c r="U2" i="7"/>
  <c r="U4" i="7"/>
  <c r="U3" i="7"/>
  <c r="U6" i="7"/>
  <c r="S4" i="6"/>
  <c r="L2" i="7"/>
  <c r="L6" i="7"/>
  <c r="L4" i="7"/>
  <c r="L3" i="7"/>
  <c r="AH2" i="7"/>
  <c r="AH4" i="7"/>
  <c r="AH3" i="7"/>
  <c r="AH6" i="7"/>
  <c r="B3" i="6"/>
  <c r="B2" i="6"/>
  <c r="B4" i="6"/>
  <c r="B6" i="6"/>
  <c r="Z4" i="7"/>
  <c r="Z6" i="7"/>
  <c r="Z2" i="7"/>
  <c r="Z3" i="7"/>
  <c r="AG4" i="7"/>
  <c r="AG6" i="7"/>
  <c r="AG2" i="7"/>
  <c r="AG3" i="7"/>
  <c r="H2" i="7"/>
  <c r="H3" i="7"/>
  <c r="H6" i="7"/>
  <c r="H4" i="7"/>
  <c r="AB2" i="7"/>
  <c r="AB4" i="7"/>
  <c r="AB3" i="7"/>
  <c r="AB6" i="7"/>
  <c r="P2" i="7"/>
  <c r="P6" i="7"/>
  <c r="P4" i="7"/>
  <c r="P3" i="7"/>
  <c r="V4" i="7"/>
  <c r="V3" i="7"/>
  <c r="V2" i="7"/>
  <c r="V6" i="7"/>
  <c r="N4" i="7"/>
  <c r="N6" i="7"/>
  <c r="N3" i="7"/>
  <c r="N2" i="7"/>
  <c r="AG2" i="6"/>
  <c r="AG4" i="6"/>
  <c r="AG3" i="6"/>
  <c r="AG6" i="6"/>
  <c r="B3" i="2"/>
  <c r="B5" i="2"/>
  <c r="B2" i="2"/>
  <c r="B6" i="2"/>
  <c r="C4" i="2"/>
  <c r="C7" i="2" s="1"/>
  <c r="K3" i="6" l="1"/>
  <c r="K2" i="6"/>
  <c r="AD6" i="6"/>
  <c r="AD4" i="6"/>
  <c r="AH6" i="6"/>
  <c r="B3" i="7"/>
  <c r="AF2" i="6"/>
  <c r="M4" i="6"/>
  <c r="Q3" i="6"/>
  <c r="Z4" i="6"/>
  <c r="P3" i="6"/>
  <c r="M3" i="6"/>
  <c r="E5" i="11"/>
  <c r="I3" i="6"/>
  <c r="R3" i="6"/>
  <c r="I4" i="6"/>
  <c r="R4" i="6"/>
  <c r="S3" i="6"/>
  <c r="R6" i="6"/>
  <c r="J3" i="6"/>
  <c r="C4" i="7"/>
  <c r="J6" i="6"/>
  <c r="C3" i="7"/>
  <c r="B4" i="7"/>
  <c r="Q4" i="6"/>
  <c r="Z3" i="6"/>
  <c r="B6" i="7"/>
  <c r="Q6" i="6"/>
  <c r="K6" i="6"/>
  <c r="Z2" i="6"/>
  <c r="AD3" i="6"/>
  <c r="H4" i="6"/>
  <c r="Q2" i="6"/>
  <c r="K4" i="6"/>
  <c r="M2" i="6"/>
  <c r="AD2" i="6"/>
  <c r="R2" i="6"/>
  <c r="AC6" i="6"/>
  <c r="Z6" i="6"/>
  <c r="C6" i="7"/>
  <c r="C2" i="7"/>
  <c r="O3" i="6"/>
  <c r="AE6" i="6"/>
  <c r="AE3" i="6"/>
  <c r="G2" i="6"/>
  <c r="G4" i="6"/>
  <c r="V2" i="6"/>
  <c r="AE4" i="6"/>
  <c r="G3" i="6"/>
  <c r="G6" i="6"/>
  <c r="AE2" i="6"/>
  <c r="U4" i="6"/>
  <c r="AF4" i="6"/>
  <c r="AH2" i="6"/>
  <c r="W6" i="6"/>
  <c r="AF6" i="6"/>
  <c r="D2" i="6"/>
  <c r="V4" i="6"/>
  <c r="AF3" i="6"/>
  <c r="AB6" i="6"/>
  <c r="AA4" i="6"/>
  <c r="B7" i="7"/>
  <c r="AB3" i="6"/>
  <c r="AH3" i="6"/>
  <c r="X3" i="6"/>
  <c r="I6" i="6"/>
  <c r="L3" i="6"/>
  <c r="T3" i="6"/>
  <c r="AI3" i="6"/>
  <c r="D6" i="6"/>
  <c r="D3" i="6"/>
  <c r="Y4" i="6"/>
  <c r="X2" i="6"/>
  <c r="I2" i="6"/>
  <c r="O4" i="6"/>
  <c r="T4" i="6"/>
  <c r="U2" i="6"/>
  <c r="AI2" i="6"/>
  <c r="D4" i="6"/>
  <c r="Y6" i="6"/>
  <c r="X4" i="6"/>
  <c r="U3" i="6"/>
  <c r="AI4" i="6"/>
  <c r="N2" i="6"/>
  <c r="X6" i="6"/>
  <c r="L2" i="6"/>
  <c r="U6" i="6"/>
  <c r="AI6" i="6"/>
  <c r="N4" i="6"/>
  <c r="N6" i="6"/>
  <c r="V6" i="6"/>
  <c r="J2" i="6"/>
  <c r="S2" i="6"/>
  <c r="O2" i="6"/>
  <c r="AB2" i="6"/>
  <c r="AA6" i="6"/>
  <c r="V3" i="6"/>
  <c r="J4" i="6"/>
  <c r="S6" i="6"/>
  <c r="O6" i="6"/>
  <c r="AB4" i="6"/>
  <c r="AA3" i="6"/>
  <c r="AA2" i="6"/>
  <c r="P4" i="6"/>
  <c r="W3" i="6"/>
  <c r="Y2" i="6"/>
  <c r="L4" i="6"/>
  <c r="AC2" i="6"/>
  <c r="T6" i="6"/>
  <c r="W4" i="6"/>
  <c r="H2" i="6"/>
  <c r="AC4" i="6"/>
  <c r="P2" i="6"/>
  <c r="H3" i="6"/>
  <c r="P6" i="6"/>
  <c r="Y3" i="6"/>
  <c r="H6" i="6"/>
  <c r="L6" i="6"/>
  <c r="AC3" i="6"/>
  <c r="T2" i="6"/>
  <c r="W2" i="6"/>
  <c r="F5" i="11"/>
  <c r="E2" i="11"/>
  <c r="E6" i="11"/>
  <c r="F5" i="12"/>
  <c r="E2" i="12"/>
  <c r="E6" i="12"/>
  <c r="M5" i="10"/>
  <c r="L6" i="10"/>
  <c r="C6" i="2"/>
  <c r="C3" i="2"/>
  <c r="C2" i="2"/>
  <c r="C5" i="2"/>
  <c r="D4" i="2"/>
  <c r="D7" i="2" s="1"/>
  <c r="G5" i="11" l="1"/>
  <c r="F2" i="11"/>
  <c r="F6" i="11"/>
  <c r="G5" i="12"/>
  <c r="F2" i="12"/>
  <c r="F6" i="12"/>
  <c r="N5" i="10"/>
  <c r="M6" i="10"/>
  <c r="D3" i="2"/>
  <c r="D2" i="2"/>
  <c r="D6" i="2"/>
  <c r="D5" i="2"/>
  <c r="E4" i="2"/>
  <c r="E7" i="2" s="1"/>
  <c r="H5" i="12" l="1"/>
  <c r="G6" i="12"/>
  <c r="G2" i="12"/>
  <c r="O5" i="10"/>
  <c r="N6" i="10"/>
  <c r="H5" i="11"/>
  <c r="G6" i="11"/>
  <c r="G2" i="11"/>
  <c r="E6" i="2"/>
  <c r="E5" i="2"/>
  <c r="E3" i="2"/>
  <c r="E2" i="2"/>
  <c r="F4" i="2"/>
  <c r="F7" i="2" s="1"/>
  <c r="P5" i="10" l="1"/>
  <c r="O6" i="10"/>
  <c r="I5" i="11"/>
  <c r="H6" i="11"/>
  <c r="H2" i="11"/>
  <c r="I5" i="12"/>
  <c r="H6" i="12"/>
  <c r="H2" i="12"/>
  <c r="F2" i="2"/>
  <c r="F3" i="2"/>
  <c r="F5" i="2"/>
  <c r="F6" i="2"/>
  <c r="R12" i="23"/>
  <c r="G4" i="2"/>
  <c r="G7" i="2" s="1"/>
  <c r="J5" i="11" l="1"/>
  <c r="I2" i="11"/>
  <c r="I6" i="11"/>
  <c r="J5" i="12"/>
  <c r="I2" i="12"/>
  <c r="I6" i="12"/>
  <c r="Q5" i="10"/>
  <c r="P6" i="10"/>
  <c r="G2" i="2"/>
  <c r="G5" i="2"/>
  <c r="G3" i="2"/>
  <c r="G6" i="2"/>
  <c r="S12" i="23"/>
  <c r="H4" i="2"/>
  <c r="H7" i="2" s="1"/>
  <c r="K5" i="12" l="1"/>
  <c r="J2" i="12"/>
  <c r="J6" i="12"/>
  <c r="R5" i="10"/>
  <c r="Q6" i="10"/>
  <c r="K5" i="11"/>
  <c r="J2" i="11"/>
  <c r="J6" i="11"/>
  <c r="H2" i="2"/>
  <c r="H5" i="2"/>
  <c r="H6" i="2"/>
  <c r="H3" i="2"/>
  <c r="T12" i="23"/>
  <c r="I4" i="2"/>
  <c r="I7" i="2" s="1"/>
  <c r="S5" i="10" l="1"/>
  <c r="R6" i="10"/>
  <c r="L5" i="12"/>
  <c r="K6" i="12"/>
  <c r="K2" i="12"/>
  <c r="L5" i="11"/>
  <c r="K6" i="11"/>
  <c r="K2" i="11"/>
  <c r="I6" i="2"/>
  <c r="I5" i="2"/>
  <c r="I3" i="2"/>
  <c r="I2" i="2"/>
  <c r="U12" i="23"/>
  <c r="J4" i="2"/>
  <c r="J7" i="2" s="1"/>
  <c r="M5" i="12" l="1"/>
  <c r="L6" i="12"/>
  <c r="L2" i="12"/>
  <c r="M5" i="11"/>
  <c r="L6" i="11"/>
  <c r="L2" i="11"/>
  <c r="T5" i="10"/>
  <c r="S6" i="10"/>
  <c r="J5" i="2"/>
  <c r="J3" i="2"/>
  <c r="J2" i="2"/>
  <c r="J6" i="2"/>
  <c r="V12" i="23"/>
  <c r="K4" i="2"/>
  <c r="K7" i="2" s="1"/>
  <c r="N5" i="11" l="1"/>
  <c r="M2" i="11"/>
  <c r="M6" i="11"/>
  <c r="U5" i="10"/>
  <c r="T6" i="10"/>
  <c r="N5" i="12"/>
  <c r="M2" i="12"/>
  <c r="M6" i="12"/>
  <c r="K6" i="2"/>
  <c r="K5" i="2"/>
  <c r="K2" i="2"/>
  <c r="K3" i="2"/>
  <c r="W12" i="23"/>
  <c r="L4" i="2"/>
  <c r="L7" i="2" s="1"/>
  <c r="V5" i="10" l="1"/>
  <c r="U6" i="10"/>
  <c r="O5" i="12"/>
  <c r="N2" i="12"/>
  <c r="N6" i="12"/>
  <c r="O5" i="11"/>
  <c r="N2" i="11"/>
  <c r="N6" i="11"/>
  <c r="L5" i="2"/>
  <c r="L6" i="2"/>
  <c r="L3" i="2"/>
  <c r="L2" i="2"/>
  <c r="X12" i="23"/>
  <c r="M4" i="2"/>
  <c r="M7" i="2" s="1"/>
  <c r="P5" i="12" l="1"/>
  <c r="O6" i="12"/>
  <c r="O2" i="12"/>
  <c r="P5" i="11"/>
  <c r="O6" i="11"/>
  <c r="O2" i="11"/>
  <c r="W5" i="10"/>
  <c r="V6" i="10"/>
  <c r="M2" i="2"/>
  <c r="M6" i="2"/>
  <c r="M5" i="2"/>
  <c r="M3" i="2"/>
  <c r="Y12" i="23"/>
  <c r="N4" i="2"/>
  <c r="N7" i="2" s="1"/>
  <c r="X5" i="10" l="1"/>
  <c r="W6" i="10"/>
  <c r="Q5" i="11"/>
  <c r="P6" i="11"/>
  <c r="P2" i="11"/>
  <c r="Q5" i="12"/>
  <c r="P6" i="12"/>
  <c r="P2" i="12"/>
  <c r="N2" i="2"/>
  <c r="N3" i="2"/>
  <c r="N6" i="2"/>
  <c r="N5" i="2"/>
  <c r="Z12" i="23"/>
  <c r="O4" i="2"/>
  <c r="O7" i="2" s="1"/>
  <c r="R5" i="11" l="1"/>
  <c r="Q2" i="11"/>
  <c r="Q6" i="11"/>
  <c r="R5" i="12"/>
  <c r="Q2" i="12"/>
  <c r="Q6" i="12"/>
  <c r="Y5" i="10"/>
  <c r="X6" i="10"/>
  <c r="O6" i="2"/>
  <c r="O5" i="2"/>
  <c r="O3" i="2"/>
  <c r="O2" i="2"/>
  <c r="AA12" i="23"/>
  <c r="P4" i="2"/>
  <c r="P7" i="2" s="1"/>
  <c r="S5" i="12" l="1"/>
  <c r="R2" i="12"/>
  <c r="R6" i="12"/>
  <c r="Z5" i="10"/>
  <c r="Y6" i="10"/>
  <c r="S5" i="11"/>
  <c r="R2" i="11"/>
  <c r="R6" i="11"/>
  <c r="P2" i="2"/>
  <c r="P5" i="2"/>
  <c r="P6" i="2"/>
  <c r="P3" i="2"/>
  <c r="AB12" i="23"/>
  <c r="Q4" i="2"/>
  <c r="Q7" i="2" s="1"/>
  <c r="T5" i="11" l="1"/>
  <c r="S6" i="11"/>
  <c r="S2" i="11"/>
  <c r="AA5" i="10"/>
  <c r="Z6" i="10"/>
  <c r="T5" i="12"/>
  <c r="S6" i="12"/>
  <c r="S2" i="12"/>
  <c r="Q2" i="2"/>
  <c r="Q5" i="2"/>
  <c r="Q6" i="2"/>
  <c r="Q3" i="2"/>
  <c r="AC12" i="23"/>
  <c r="R4" i="2"/>
  <c r="R7" i="2" s="1"/>
  <c r="U5" i="12" l="1"/>
  <c r="T6" i="12"/>
  <c r="T2" i="12"/>
  <c r="AB5" i="10"/>
  <c r="AA6" i="10"/>
  <c r="U5" i="11"/>
  <c r="T6" i="11"/>
  <c r="T2" i="11"/>
  <c r="R2" i="2"/>
  <c r="R6" i="2"/>
  <c r="R5" i="2"/>
  <c r="R3" i="2"/>
  <c r="AD12" i="23"/>
  <c r="S4" i="2"/>
  <c r="S7" i="2" s="1"/>
  <c r="AC5" i="10" l="1"/>
  <c r="AB6" i="10"/>
  <c r="V5" i="11"/>
  <c r="U2" i="11"/>
  <c r="U6" i="11"/>
  <c r="V5" i="12"/>
  <c r="U2" i="12"/>
  <c r="U6" i="12"/>
  <c r="S5" i="2"/>
  <c r="S3" i="2"/>
  <c r="S6" i="2"/>
  <c r="S2" i="2"/>
  <c r="AE12" i="23"/>
  <c r="T4" i="2"/>
  <c r="T7" i="2" s="1"/>
  <c r="W5" i="11" l="1"/>
  <c r="V2" i="11"/>
  <c r="V6" i="11"/>
  <c r="W5" i="12"/>
  <c r="V2" i="12"/>
  <c r="V6" i="12"/>
  <c r="AD5" i="10"/>
  <c r="AC6" i="10"/>
  <c r="T3" i="2"/>
  <c r="T5" i="2"/>
  <c r="T2" i="2"/>
  <c r="T6" i="2"/>
  <c r="AF12" i="23"/>
  <c r="U4" i="2"/>
  <c r="U7" i="2" s="1"/>
  <c r="X5" i="12" l="1"/>
  <c r="W6" i="12"/>
  <c r="W2" i="12"/>
  <c r="AE5" i="10"/>
  <c r="AD6" i="10"/>
  <c r="X5" i="11"/>
  <c r="W6" i="11"/>
  <c r="W2" i="11"/>
  <c r="U2" i="2"/>
  <c r="U5" i="2"/>
  <c r="U3" i="2"/>
  <c r="U6" i="2"/>
  <c r="AG12" i="23"/>
  <c r="V4" i="2"/>
  <c r="V7" i="2" s="1"/>
  <c r="Y5" i="11" l="1"/>
  <c r="X6" i="11"/>
  <c r="X2" i="11"/>
  <c r="AF5" i="10"/>
  <c r="AE6" i="10"/>
  <c r="Y5" i="12"/>
  <c r="X6" i="12"/>
  <c r="X2" i="12"/>
  <c r="AH12" i="23"/>
  <c r="W4" i="2"/>
  <c r="W7" i="2" s="1"/>
  <c r="V5" i="2"/>
  <c r="V3" i="2"/>
  <c r="V2" i="2"/>
  <c r="V6" i="2"/>
  <c r="AG5" i="10" l="1"/>
  <c r="AF6" i="10"/>
  <c r="Z5" i="12"/>
  <c r="Y2" i="12"/>
  <c r="Y6" i="12"/>
  <c r="Z5" i="11"/>
  <c r="Y2" i="11"/>
  <c r="Y6" i="11"/>
  <c r="W6" i="2"/>
  <c r="W2" i="2"/>
  <c r="W3" i="2"/>
  <c r="W5" i="2"/>
  <c r="AI12" i="23"/>
  <c r="X4" i="2"/>
  <c r="X7" i="2" s="1"/>
  <c r="AA5" i="12" l="1"/>
  <c r="Z2" i="12"/>
  <c r="Z6" i="12"/>
  <c r="AA5" i="11"/>
  <c r="Z2" i="11"/>
  <c r="Z6" i="11"/>
  <c r="AH5" i="10"/>
  <c r="AG6" i="10"/>
  <c r="X6" i="2"/>
  <c r="X5" i="2"/>
  <c r="X2" i="2"/>
  <c r="X3" i="2"/>
  <c r="AJ12" i="23"/>
  <c r="Y4" i="2"/>
  <c r="Y7" i="2" s="1"/>
  <c r="AB5" i="11" l="1"/>
  <c r="AA6" i="11"/>
  <c r="AA2" i="11"/>
  <c r="AI5" i="10"/>
  <c r="AH6" i="10"/>
  <c r="AB5" i="12"/>
  <c r="AA6" i="12"/>
  <c r="AA2" i="12"/>
  <c r="Y2" i="2"/>
  <c r="Y3" i="2"/>
  <c r="Y5" i="2"/>
  <c r="Y6" i="2"/>
  <c r="AK12" i="23"/>
  <c r="Z4" i="2"/>
  <c r="Z7" i="2" s="1"/>
  <c r="AC5" i="12" l="1"/>
  <c r="AB6" i="12"/>
  <c r="AB2" i="12"/>
  <c r="AI6" i="10"/>
  <c r="AC5" i="11"/>
  <c r="AB6" i="11"/>
  <c r="AB2" i="11"/>
  <c r="Z2" i="2"/>
  <c r="Z5" i="2"/>
  <c r="Z6" i="2"/>
  <c r="Z3" i="2"/>
  <c r="AL12" i="23"/>
  <c r="AA4" i="2"/>
  <c r="AA7" i="2" s="1"/>
  <c r="AD5" i="11" l="1"/>
  <c r="AC2" i="11"/>
  <c r="AC6" i="11"/>
  <c r="AD5" i="12"/>
  <c r="AC2" i="12"/>
  <c r="AC6" i="12"/>
  <c r="AA5" i="2"/>
  <c r="AA2" i="2"/>
  <c r="AA6" i="2"/>
  <c r="AA3" i="2"/>
  <c r="AM12" i="23"/>
  <c r="AB4" i="2"/>
  <c r="AB7" i="2" s="1"/>
  <c r="AE5" i="12" l="1"/>
  <c r="AD2" i="12"/>
  <c r="AD6" i="12"/>
  <c r="AE5" i="11"/>
  <c r="AD2" i="11"/>
  <c r="AD6" i="11"/>
  <c r="AB6" i="2"/>
  <c r="AB5" i="2"/>
  <c r="AB2" i="2"/>
  <c r="AB3" i="2"/>
  <c r="AN12" i="23"/>
  <c r="AC4" i="2"/>
  <c r="AC7" i="2" s="1"/>
  <c r="AF5" i="11" l="1"/>
  <c r="AE6" i="11"/>
  <c r="AE2" i="11"/>
  <c r="AF5" i="12"/>
  <c r="AE6" i="12"/>
  <c r="AE2" i="12"/>
  <c r="AC5" i="2"/>
  <c r="AC3" i="2"/>
  <c r="AC6" i="2"/>
  <c r="AC2" i="2"/>
  <c r="AO12" i="23"/>
  <c r="AD4" i="2"/>
  <c r="AD7" i="2" s="1"/>
  <c r="AG5" i="12" l="1"/>
  <c r="AF6" i="12"/>
  <c r="AF2" i="12"/>
  <c r="AG5" i="11"/>
  <c r="AF6" i="11"/>
  <c r="AF2" i="11"/>
  <c r="AD6" i="2"/>
  <c r="AD3" i="2"/>
  <c r="AD2" i="2"/>
  <c r="AD5" i="2"/>
  <c r="AP12" i="23"/>
  <c r="AE4" i="2"/>
  <c r="AE7" i="2" s="1"/>
  <c r="AH5" i="11" l="1"/>
  <c r="AG2" i="11"/>
  <c r="AG6" i="11"/>
  <c r="AH5" i="12"/>
  <c r="AG2" i="12"/>
  <c r="AG6" i="12"/>
  <c r="AE5" i="2"/>
  <c r="AE6" i="2"/>
  <c r="AE3" i="2"/>
  <c r="AE2" i="2"/>
  <c r="AQ12" i="23"/>
  <c r="AF4" i="2"/>
  <c r="AF7" i="2" s="1"/>
  <c r="AI5" i="12" l="1"/>
  <c r="AH2" i="12"/>
  <c r="AH6" i="12"/>
  <c r="AI5" i="11"/>
  <c r="AH2" i="11"/>
  <c r="AH6" i="11"/>
  <c r="AF5" i="2"/>
  <c r="AF3" i="2"/>
  <c r="AF2" i="2"/>
  <c r="AF6" i="2"/>
  <c r="AR12" i="23"/>
  <c r="AG4" i="2"/>
  <c r="AG7" i="2" s="1"/>
  <c r="AI6" i="11" l="1"/>
  <c r="AI2" i="11"/>
  <c r="AI6" i="12"/>
  <c r="AI2" i="12"/>
  <c r="AG3" i="2"/>
  <c r="AG2" i="2"/>
  <c r="AG5" i="2"/>
  <c r="AG6" i="2"/>
  <c r="AS12" i="23"/>
  <c r="AH4" i="2"/>
  <c r="AH7" i="2" s="1"/>
  <c r="AH6" i="2" l="1"/>
  <c r="AH2" i="2"/>
  <c r="AH3" i="2"/>
  <c r="AH5" i="2"/>
  <c r="AT12" i="23"/>
  <c r="AI4" i="2"/>
  <c r="AI7" i="2" s="1"/>
  <c r="AI6" i="2" l="1"/>
  <c r="AI2" i="2"/>
  <c r="AI3" i="2"/>
  <c r="AI5" i="2"/>
</calcChain>
</file>

<file path=xl/sharedStrings.xml><?xml version="1.0" encoding="utf-8"?>
<sst xmlns="http://schemas.openxmlformats.org/spreadsheetml/2006/main" count="1769" uniqueCount="908">
  <si>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</si>
  <si>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</si>
  <si>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</si>
  <si>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</si>
  <si>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</si>
  <si>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</si>
  <si>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</si>
  <si>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</si>
  <si>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</si>
  <si>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</si>
  <si>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</si>
  <si>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</si>
  <si>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</si>
  <si>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</si>
  <si>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</si>
  <si>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</si>
  <si>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</si>
  <si>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</si>
  <si>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</si>
  <si>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</si>
  <si>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</si>
  <si>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</si>
  <si>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</si>
  <si>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</si>
  <si>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</si>
  <si>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</si>
  <si>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</si>
  <si>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</si>
  <si>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</si>
  <si>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</si>
  <si>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</si>
  <si>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</si>
  <si>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</si>
  <si>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</si>
  <si>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</si>
  <si>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</si>
  <si>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</si>
  <si>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</si>
  <si>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</si>
  <si>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</si>
  <si>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</si>
  <si>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</si>
  <si>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</si>
  <si>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</si>
  <si>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</si>
  <si>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</si>
  <si>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</si>
  <si>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</si>
  <si>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</si>
  <si>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</si>
  <si>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</si>
  <si>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</si>
  <si>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</si>
  <si>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</si>
  <si>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</si>
  <si>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</si>
  <si>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</si>
  <si>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</si>
  <si>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</si>
  <si>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</si>
  <si>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</si>
  <si>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</si>
  <si>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</si>
  <si>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</si>
  <si>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</si>
  <si>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</si>
  <si>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</si>
  <si>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</si>
  <si>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</si>
  <si>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</si>
  <si>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</si>
  <si>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</si>
  <si>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</si>
  <si>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</si>
  <si>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</si>
  <si>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</si>
  <si>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</si>
  <si>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</si>
  <si>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</si>
  <si>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</si>
  <si>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</si>
  <si>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</si>
  <si>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</si>
  <si>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</si>
  <si>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</si>
  <si>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</si>
  <si>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</si>
  <si>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</si>
  <si>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</si>
  <si>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</si>
  <si>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</si>
  <si>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</si>
  <si>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</si>
  <si>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</si>
  <si>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</si>
  <si>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</si>
  <si>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</si>
  <si>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</si>
  <si>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</si>
  <si>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</si>
  <si>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</si>
  <si>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</si>
  <si>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</si>
  <si>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</si>
  <si>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</si>
  <si>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</si>
  <si>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</si>
  <si>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</si>
  <si>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</si>
  <si>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</si>
  <si>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</si>
  <si>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</si>
  <si>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</si>
  <si>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</si>
  <si>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</si>
  <si>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</si>
  <si>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</si>
  <si>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</si>
  <si>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</si>
  <si>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</si>
  <si>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</si>
  <si>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</si>
  <si>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</si>
  <si>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</si>
  <si>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</si>
  <si>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</si>
  <si>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</si>
  <si>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</si>
  <si>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</si>
  <si>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</si>
  <si>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</si>
  <si>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</si>
  <si>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</si>
  <si>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</si>
  <si>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</si>
  <si>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</si>
  <si>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</si>
  <si>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</si>
  <si>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</si>
  <si>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</si>
  <si>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</si>
  <si>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</si>
  <si>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</si>
  <si>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</si>
  <si>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</si>
  <si>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</si>
  <si>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</si>
  <si>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</si>
  <si>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</si>
  <si>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</si>
  <si>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</si>
  <si>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</si>
  <si>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</si>
  <si>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</si>
  <si>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</si>
  <si>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</si>
  <si>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</si>
  <si>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</si>
  <si>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</si>
  <si>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</si>
  <si>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</si>
  <si>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</si>
  <si>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</si>
  <si>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</si>
  <si>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</si>
  <si>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</si>
  <si>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</si>
  <si>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</si>
  <si>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</si>
  <si>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</si>
  <si>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</si>
  <si>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</si>
  <si>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</si>
  <si>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</si>
  <si>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</si>
  <si>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</si>
  <si>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</si>
  <si>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</si>
  <si>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</si>
  <si>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</si>
  <si>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</si>
  <si>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</si>
  <si>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</si>
  <si>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</si>
  <si>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</si>
  <si>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</si>
  <si>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</si>
  <si>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</si>
  <si>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</si>
  <si>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</si>
  <si>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</si>
  <si>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</si>
  <si>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</si>
  <si>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</si>
  <si>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</si>
  <si>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</si>
  <si>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</si>
  <si>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</si>
  <si>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</si>
  <si>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</si>
  <si>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</si>
  <si>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</si>
  <si>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</si>
  <si>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</si>
  <si>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</si>
  <si>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</si>
  <si>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</si>
  <si>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</si>
  <si>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</si>
  <si>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</si>
  <si>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</si>
  <si>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</si>
  <si>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</si>
  <si>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</si>
  <si>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</si>
  <si>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</si>
  <si>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</si>
  <si>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</si>
  <si>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</si>
  <si>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</si>
  <si>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</si>
  <si>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</si>
  <si>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</si>
  <si>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</si>
  <si>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</si>
  <si>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</si>
  <si>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</si>
  <si>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</si>
  <si>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</si>
  <si>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</si>
  <si>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</si>
  <si>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</si>
  <si>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</si>
  <si>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</si>
  <si>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</si>
  <si>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</si>
  <si>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</si>
  <si>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</si>
  <si>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</si>
  <si>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</si>
  <si>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</si>
  <si>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</si>
  <si>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</si>
  <si>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</si>
  <si>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</si>
  <si>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</si>
  <si>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</si>
  <si>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</si>
  <si>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</si>
  <si>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</si>
  <si>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</si>
  <si>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</si>
  <si>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</si>
  <si>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</si>
  <si>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</si>
  <si>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</si>
  <si>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</si>
  <si>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</si>
  <si>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</si>
  <si>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</si>
  <si>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</si>
  <si>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</si>
  <si>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</si>
  <si>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</si>
  <si>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</si>
  <si>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</si>
  <si>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</si>
  <si>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</si>
  <si>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</si>
  <si>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</si>
  <si>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</si>
  <si>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</si>
  <si>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</si>
  <si>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</si>
  <si>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</si>
  <si>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</si>
  <si>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</si>
  <si>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</si>
  <si>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</si>
  <si>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</si>
  <si>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</si>
  <si>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</si>
  <si>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</si>
  <si>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</si>
  <si>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</si>
  <si>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</si>
  <si>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</si>
  <si>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</si>
  <si>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</si>
  <si>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</si>
  <si>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</si>
  <si>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</si>
  <si>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</si>
  <si>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</si>
  <si>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</si>
  <si>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</si>
  <si>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</si>
  <si>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</si>
  <si>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</si>
  <si>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</si>
  <si>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</si>
  <si>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</si>
  <si>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</si>
  <si>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</si>
  <si>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</si>
  <si>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</si>
  <si>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</si>
  <si>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</si>
  <si>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</si>
  <si>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</si>
  <si>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</si>
  <si>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</si>
  <si>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</si>
  <si>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</si>
  <si>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</si>
  <si>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</si>
  <si>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</si>
  <si>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</si>
  <si>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</si>
  <si>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</si>
  <si>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</si>
  <si>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</si>
  <si>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</si>
  <si>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</si>
  <si>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</si>
  <si>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</si>
  <si>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</si>
  <si>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</si>
  <si>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</si>
  <si>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</si>
  <si>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</si>
  <si>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</si>
  <si>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</si>
  <si>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</si>
  <si>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</si>
  <si>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</si>
  <si>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</si>
  <si>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</si>
  <si>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</si>
  <si>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</si>
  <si>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</si>
  <si>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</si>
  <si>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</si>
  <si>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</si>
  <si>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</si>
  <si>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</si>
  <si>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</si>
  <si>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</si>
  <si>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</si>
  <si>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</si>
  <si>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</si>
  <si>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</si>
  <si>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</si>
  <si>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</si>
  <si>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</si>
  <si>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</si>
  <si>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</si>
  <si>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</si>
  <si>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</si>
  <si>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</si>
  <si>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</si>
  <si>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</si>
  <si>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</si>
  <si>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</si>
  <si>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</si>
  <si>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</si>
  <si>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</si>
  <si>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</si>
  <si>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</si>
  <si>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</si>
  <si>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</si>
  <si>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</si>
  <si>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</si>
  <si>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</si>
  <si>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</si>
  <si>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</si>
  <si>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</si>
  <si>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</si>
  <si>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</si>
  <si>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</si>
  <si>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</si>
  <si>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</si>
  <si>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</si>
  <si>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</si>
  <si>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</si>
  <si>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</si>
  <si>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</si>
  <si>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</si>
  <si>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</si>
  <si>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</si>
  <si>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</si>
  <si>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</si>
  <si>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</si>
  <si>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</si>
  <si>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</si>
  <si>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</si>
  <si>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</si>
  <si>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</si>
  <si>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</si>
  <si>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</si>
  <si>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</si>
  <si>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</si>
  <si>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</si>
  <si>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</si>
  <si>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</si>
  <si>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</si>
  <si>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</si>
  <si>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</si>
  <si>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</si>
  <si>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</si>
  <si>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</si>
  <si>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</si>
  <si>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</si>
  <si>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</si>
  <si>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</si>
  <si>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</si>
  <si>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</si>
  <si>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</si>
  <si>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</si>
  <si>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</si>
  <si>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</si>
  <si>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</si>
  <si>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</si>
  <si>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</si>
  <si>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</si>
  <si>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</si>
  <si>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</si>
  <si>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</si>
  <si>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</si>
  <si>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</si>
  <si>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</si>
  <si>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</si>
  <si>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</si>
  <si>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</si>
  <si>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</si>
  <si>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</si>
  <si>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</si>
  <si>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</si>
  <si>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</si>
  <si>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</si>
  <si>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</si>
  <si>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</si>
  <si>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</si>
  <si>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</si>
  <si>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</si>
  <si>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</si>
  <si>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</si>
  <si>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</si>
  <si>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</si>
  <si>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</si>
  <si>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</si>
  <si>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</si>
  <si>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</si>
  <si>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</si>
  <si>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</si>
  <si>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</si>
  <si>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</si>
  <si>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</si>
  <si>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</si>
  <si>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</si>
  <si>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</si>
  <si>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</si>
  <si>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</si>
  <si>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</si>
  <si>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</si>
  <si>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</si>
  <si>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</si>
  <si>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</si>
  <si>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</si>
  <si>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</si>
  <si>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</si>
  <si>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</si>
  <si>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</si>
  <si>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</si>
  <si>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</si>
  <si>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</si>
  <si>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</si>
  <si>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</si>
  <si>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</si>
  <si>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</si>
  <si>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</si>
  <si>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</si>
  <si>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</si>
  <si>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</si>
  <si>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</si>
  <si>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</si>
  <si>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</si>
  <si>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</si>
  <si>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</si>
  <si>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</si>
  <si>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</si>
  <si>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</si>
  <si>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</si>
  <si>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</si>
  <si>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</si>
  <si>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</si>
  <si>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</si>
  <si>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</si>
  <si>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</si>
  <si>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</si>
  <si>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</si>
  <si>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</si>
  <si>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</si>
  <si>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</si>
  <si>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</si>
  <si>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</si>
  <si>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</si>
  <si>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</si>
  <si>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</si>
  <si>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</si>
  <si>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</si>
  <si>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</si>
  <si>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</si>
  <si>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</si>
  <si>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</si>
  <si>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</si>
  <si>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</si>
  <si>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</si>
  <si>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</si>
  <si>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</si>
  <si>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</si>
  <si>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</si>
  <si>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</si>
  <si>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</si>
  <si>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</si>
  <si>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</si>
  <si>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</si>
  <si>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</si>
  <si>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</si>
  <si>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</si>
  <si>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</si>
  <si>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</si>
  <si>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</si>
  <si>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</si>
  <si>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</si>
  <si>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</si>
  <si>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</si>
  <si>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</si>
  <si>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</si>
  <si>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</si>
  <si>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</si>
  <si>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</si>
  <si>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</si>
  <si>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</si>
  <si>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</si>
  <si>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</si>
  <si>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</si>
  <si>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</si>
  <si>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</si>
  <si>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</si>
  <si>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</si>
  <si>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</si>
  <si>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</si>
  <si>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</si>
  <si>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</si>
  <si>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</si>
  <si>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</si>
  <si>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</si>
  <si>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</si>
  <si>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</si>
  <si>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</si>
  <si>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</si>
  <si>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</si>
  <si>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</si>
  <si>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</si>
  <si>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</si>
  <si>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</si>
  <si>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</si>
  <si>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</si>
  <si>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</si>
  <si>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</si>
  <si>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</si>
  <si>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</si>
  <si>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</si>
  <si>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</si>
  <si>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</si>
  <si>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</si>
  <si>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</si>
  <si>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</si>
  <si>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</si>
  <si>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</si>
  <si>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</si>
  <si>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</si>
  <si>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</si>
  <si>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</si>
  <si>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</si>
  <si>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</si>
  <si>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</si>
  <si>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</si>
  <si>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</si>
  <si>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</si>
  <si>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</si>
  <si>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</si>
  <si>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</si>
  <si>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</si>
  <si>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</si>
  <si>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</si>
  <si>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</si>
  <si>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</si>
  <si>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</si>
  <si>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</si>
  <si>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</si>
  <si>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</si>
  <si>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</si>
  <si>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</si>
  <si>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</si>
  <si>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</si>
  <si>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</si>
  <si>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</si>
  <si>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</si>
  <si>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</si>
  <si>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</si>
  <si>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</si>
  <si>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</si>
  <si>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</si>
  <si>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</si>
  <si>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</si>
  <si>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</si>
  <si>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</si>
  <si>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</si>
  <si>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</si>
  <si>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</si>
  <si>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</si>
  <si>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</si>
  <si>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</si>
  <si>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</si>
  <si>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</si>
  <si>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</si>
  <si>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</si>
  <si>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</si>
  <si>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</si>
  <si>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</si>
  <si>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</si>
  <si>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</si>
  <si>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</si>
  <si>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</si>
  <si>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</si>
  <si>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</si>
  <si>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</si>
  <si>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</si>
  <si>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</si>
  <si>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</si>
  <si>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</si>
  <si>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</si>
  <si>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</si>
  <si>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</si>
  <si>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</si>
  <si>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</si>
  <si>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</si>
  <si>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</si>
  <si>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</si>
  <si>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</si>
  <si>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</si>
  <si>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</si>
  <si>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</si>
  <si>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</si>
  <si>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</si>
  <si>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</si>
  <si>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</si>
  <si>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</si>
  <si>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</si>
  <si>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</si>
  <si>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</si>
  <si>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</si>
  <si>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</si>
  <si>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</si>
  <si>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</si>
  <si>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</si>
  <si>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</si>
  <si>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</si>
  <si>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</si>
  <si>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</si>
  <si>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</si>
  <si>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</si>
  <si>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</si>
  <si>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</si>
  <si>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</si>
  <si>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</si>
  <si>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</si>
  <si>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</si>
  <si>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</si>
  <si>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</si>
  <si>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</si>
  <si>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</si>
  <si>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</si>
  <si>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</si>
  <si>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</si>
  <si>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</si>
  <si>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</si>
  <si>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</si>
  <si>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</si>
  <si>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</si>
  <si>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</si>
  <si>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</si>
  <si>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</si>
  <si>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</si>
  <si>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</si>
  <si>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</si>
  <si>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</si>
  <si>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</si>
  <si>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</si>
  <si>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</si>
  <si>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</si>
  <si>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</si>
  <si>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</si>
  <si>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</si>
  <si>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</si>
  <si>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</si>
  <si>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</si>
  <si>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</si>
  <si>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</si>
  <si>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</si>
  <si>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</si>
  <si>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</si>
  <si>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</si>
  <si>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</si>
  <si>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</si>
  <si>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</si>
  <si>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</si>
  <si>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</si>
  <si>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</si>
  <si>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</si>
  <si>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</si>
  <si>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</si>
  <si>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</si>
  <si>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</si>
  <si>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</si>
  <si>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</si>
  <si>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</si>
  <si>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</si>
  <si>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</si>
  <si>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</si>
  <si>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</si>
  <si>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</si>
  <si>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</si>
  <si>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</si>
  <si>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</si>
  <si>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</si>
  <si>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</si>
  <si>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</si>
  <si>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</si>
  <si>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</si>
  <si>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</si>
  <si>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</si>
  <si>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</si>
  <si>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</si>
  <si>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</si>
  <si>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</si>
  <si>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</si>
  <si>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</si>
  <si>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</si>
  <si>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</si>
  <si>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</si>
  <si>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</si>
  <si>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</si>
  <si>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</si>
  <si>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</si>
  <si>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</si>
  <si>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</si>
  <si>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</si>
  <si>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</si>
  <si>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</si>
  <si>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</si>
  <si>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</si>
  <si>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</si>
  <si>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</si>
  <si>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</si>
  <si>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</si>
  <si>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</si>
  <si>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</si>
  <si>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</si>
  <si>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</si>
  <si>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</si>
  <si>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</si>
  <si>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</si>
  <si>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</si>
  <si>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</si>
  <si>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</si>
  <si>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</si>
  <si>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</si>
  <si>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</si>
  <si>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</si>
  <si>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</si>
  <si>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</si>
  <si>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</si>
  <si>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</si>
  <si>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</si>
  <si>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</si>
  <si>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</si>
  <si>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</si>
  <si>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</si>
  <si>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</si>
  <si>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</si>
  <si>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</si>
  <si>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</si>
  <si>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</si>
  <si>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</si>
  <si>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</si>
  <si>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</si>
  <si>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</si>
  <si>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</si>
  <si>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</si>
  <si>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</si>
  <si>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</si>
  <si>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</si>
  <si>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</si>
  <si>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</si>
  <si>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</si>
  <si>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</si>
  <si>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</si>
  <si>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</si>
  <si>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</si>
  <si>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</si>
  <si>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</si>
  <si>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</si>
  <si>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</si>
  <si>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</si>
  <si>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</si>
  <si>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</si>
  <si>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</si>
  <si>
    <t>Rail, air, and ships</t>
  </si>
  <si>
    <t>Non-road</t>
  </si>
  <si>
    <t>BNVFE-LDVs-psgr</t>
  </si>
  <si>
    <t>BNVFE-LDVs-frgt</t>
  </si>
  <si>
    <t>BNVFE-HDVs-psgr</t>
  </si>
  <si>
    <t>BNVFE-HDVs-frgt</t>
  </si>
  <si>
    <t>BNVFE-aircraft-psgr</t>
  </si>
  <si>
    <t>BNVFE-aircraft-frgt</t>
  </si>
  <si>
    <t>BNVFE-rail-psgr</t>
  </si>
  <si>
    <t>BNVFE-rail-frgt</t>
  </si>
  <si>
    <t>BNVFE-ships-psgr</t>
  </si>
  <si>
    <t>BNVFE-ships-frgt</t>
  </si>
  <si>
    <t>BNVFE-motorbikes-psgr</t>
  </si>
  <si>
    <t>Hydrogen vehicles</t>
  </si>
  <si>
    <t>Taken from EPS-US-2.1.0, see this variable in that model for source information</t>
  </si>
  <si>
    <t xml:space="preserve">Multipliers are used for EVs and plug-in hybrids for all vehicle types, based on percentage reduction fuel use from electrification, </t>
  </si>
  <si>
    <t>from variable trans/ PTFURfE.</t>
  </si>
  <si>
    <t>For hydrogen vehicles, India-specific data is unavailable. We use US values as a proxy.</t>
  </si>
  <si>
    <t>Passenger (total government railways)</t>
  </si>
  <si>
    <t xml:space="preserve">Coal </t>
  </si>
  <si>
    <t>tonnes</t>
  </si>
  <si>
    <t>kilo litres</t>
  </si>
  <si>
    <t>Electricity</t>
  </si>
  <si>
    <t>'000 kWh</t>
  </si>
  <si>
    <t xml:space="preserve">Total Quantity Consumed on 
Locomotive Services (2016-17) </t>
  </si>
  <si>
    <t>Statement 27 (B), page 329</t>
  </si>
  <si>
    <t>thousands</t>
  </si>
  <si>
    <t>Passenger kms (total all classes)</t>
  </si>
  <si>
    <t>Total govt railways</t>
  </si>
  <si>
    <t>Statement 12, page 97</t>
  </si>
  <si>
    <t>Source: Indian Railways Annual Statistical Statements 2016-2017</t>
  </si>
  <si>
    <t xml:space="preserve">Passenger Revenue Statistics (2016-17) </t>
  </si>
  <si>
    <t>Share of train kilometrage by train type (2016-17)</t>
  </si>
  <si>
    <t>Train kilometres</t>
  </si>
  <si>
    <t xml:space="preserve">Passenger </t>
  </si>
  <si>
    <t>Goods</t>
  </si>
  <si>
    <t>Diesel Electric</t>
  </si>
  <si>
    <t>Total Diesel</t>
  </si>
  <si>
    <t>Electric</t>
  </si>
  <si>
    <t>Steam</t>
  </si>
  <si>
    <t>%</t>
  </si>
  <si>
    <t>Statement 17, page 205</t>
  </si>
  <si>
    <t>Passenger Rail Fuel Economy (2016-2017)</t>
  </si>
  <si>
    <t>passenger-miles</t>
  </si>
  <si>
    <t>BTU fuel use</t>
  </si>
  <si>
    <t>BTU per kWh</t>
  </si>
  <si>
    <t>fuel economy</t>
  </si>
  <si>
    <t>BTU per gallon diesel</t>
  </si>
  <si>
    <t>https://www.eia.gov/energyexplained/units-and-calculators/british-thermal-units.php</t>
  </si>
  <si>
    <t>liters per gallon</t>
  </si>
  <si>
    <t>Converted to BTU</t>
  </si>
  <si>
    <t>Sub-mode</t>
  </si>
  <si>
    <t>Technology</t>
  </si>
  <si>
    <t>ROAD</t>
  </si>
  <si>
    <t>BUS</t>
  </si>
  <si>
    <t>DIESEL</t>
  </si>
  <si>
    <t>CNG</t>
  </si>
  <si>
    <t>ELECTRIC</t>
  </si>
  <si>
    <t>FCV</t>
  </si>
  <si>
    <t>ONMI-BUS</t>
  </si>
  <si>
    <t>CAR</t>
  </si>
  <si>
    <t>PETROL</t>
  </si>
  <si>
    <t>3W</t>
  </si>
  <si>
    <t>TAXI</t>
  </si>
  <si>
    <t>RAIL</t>
  </si>
  <si>
    <t>AIR</t>
  </si>
  <si>
    <t>IESS Data</t>
  </si>
  <si>
    <t>BTU per KWh</t>
  </si>
  <si>
    <t>Calculation of Energy Demand per Scenario</t>
  </si>
  <si>
    <t>Auto</t>
  </si>
  <si>
    <t xml:space="preserve">Multiply </t>
  </si>
  <si>
    <t xml:space="preserve">with </t>
  </si>
  <si>
    <t>new</t>
  </si>
  <si>
    <t>efficiency</t>
  </si>
  <si>
    <t>2W</t>
  </si>
  <si>
    <t>ATF</t>
  </si>
  <si>
    <t>BTU per TWh</t>
  </si>
  <si>
    <t>TWh</t>
  </si>
  <si>
    <t>Total Energy Demand in TWh</t>
  </si>
  <si>
    <t>Calculation of Passenger KM per scenario</t>
  </si>
  <si>
    <t>Billion-passenger-km</t>
  </si>
  <si>
    <t>Total Billion Passenger KM demand</t>
  </si>
  <si>
    <t>Changed and referenced from the top</t>
  </si>
  <si>
    <t>Calculation of energy per vehicle-Passenger Km</t>
  </si>
  <si>
    <t>TWh/vehicle-passenger-km</t>
  </si>
  <si>
    <t>Efficiency: Psgr-km/BTU</t>
  </si>
  <si>
    <t>diesel</t>
  </si>
  <si>
    <t>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</si>
</sst>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00"/>
    <numFmt numFmtId="172" formatCode="#,##0.0_);\(#,##0.0\);&quot;-&quot;;@"/>
    <numFmt numFmtId="173" formatCode="_-* #,##0.00_-;\-* #,##0.00_-;_-* &quot;-&quot;??_-;_-@_-"/>
  </numFmts>
  <fonts count="60">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
      <sz val="8"/>
      <name val="Calibri"/>
      <family val="1"/>
      <scheme val="minor"/>
    </font>
    <font>
      <sz val="10"/>
      <color theme="1"/>
      <name val="Arial"/>
      <family val="2"/>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theme="0" tint="-0.34998626667073579"/>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xf numFmtId="9" fontId="1" fillId="0" borderId="0" applyFont="0" applyFill="0" applyBorder="0" applyAlignment="0" applyProtection="0"/>
    <xf numFmtId="172" fontId="58" fillId="0" borderId="0" applyNumberFormat="0" applyFill="0" applyBorder="0" applyAlignment="0" applyProtection="0"/>
    <xf numFmtId="173" fontId="59" fillId="0" borderId="0" applyFont="0" applyFill="0" applyBorder="0" applyAlignment="0" applyProtection="0"/>
  </cellStyleXfs>
  <cellXfs count="95">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0"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1" fontId="0" fillId="0" borderId="0" xfId="0" applyNumberFormat="1"/>
    <xf numFmtId="0" fontId="57" fillId="0" borderId="0" xfId="0" applyFont="1"/>
    <xf numFmtId="3" fontId="0" fillId="0" borderId="0" xfId="0" applyNumberFormat="1"/>
    <xf numFmtId="0" fontId="0" fillId="0" borderId="0" xfId="0" quotePrefix="1"/>
    <xf numFmtId="0" fontId="2" fillId="3" borderId="0" xfId="0" applyFont="1" applyFill="1" applyAlignment="1">
      <alignment wrapText="1"/>
    </xf>
    <xf numFmtId="9" fontId="0" fillId="0" borderId="0" xfId="154" applyFont="1"/>
    <xf numFmtId="0" fontId="2" fillId="0" borderId="0" xfId="0" applyFont="1" applyFill="1" applyAlignment="1">
      <alignment wrapText="1"/>
    </xf>
    <xf numFmtId="0" fontId="0" fillId="0" borderId="0" xfId="154" applyNumberFormat="1" applyFont="1"/>
    <xf numFmtId="3" fontId="0" fillId="0" borderId="0" xfId="154" applyNumberFormat="1" applyFont="1"/>
    <xf numFmtId="0" fontId="2" fillId="29" borderId="0" xfId="0" applyFont="1" applyFill="1"/>
    <xf numFmtId="0" fontId="0" fillId="29" borderId="0" xfId="0"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2 4" xfId="156"/>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fwhich" xfId="155"/>
    <cellStyle name="Output 2" xfId="119"/>
    <cellStyle name="Parent row" xfId="3"/>
    <cellStyle name="Parent row 2" xfId="120"/>
    <cellStyle name="Percent" xfId="154"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han/Dropbox%20(Energy%20Innovation)/EPS%20Documents/Regional%20Adaptation%20Work/India/IESSV2-Webtool-10.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IESS V2 Results"/>
      <sheetName val="Intermediate output"/>
      <sheetName val="Charts"/>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IV"/>
      <sheetName val="XV.a"/>
      <sheetName val="XV.b"/>
      <sheetName val="XV.c"/>
      <sheetName val="XVI"/>
      <sheetName val="XVII.a"/>
      <sheetName val="XVII.b"/>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row r="3">
          <cell r="C3" t="str">
            <v>TWh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dianrailways.gov.in/railwayboard/uploads/directorate/stat_econ/IRSP_2016-17/Facts_Figure/Indian%20Railway%20Annual%20Statistical%20Statements%20Final.pdf" TargetMode="External"/><Relationship Id="rId1" Type="http://schemas.openxmlformats.org/officeDocument/2006/relationships/hyperlink" Target="https://www.theicct.org/sites/default/files/India_PVstds-facts_dec2014.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28" workbookViewId="0">
      <selection activeCell="B42" sqref="B42"/>
    </sheetView>
  </sheetViews>
  <sheetFormatPr defaultRowHeight="14.25"/>
  <cols>
    <col min="1" max="1" width="13.3984375" customWidth="1"/>
    <col min="2" max="2" width="107.3984375" customWidth="1"/>
    <col min="4" max="4" width="65.59765625" customWidth="1"/>
  </cols>
  <sheetData>
    <row r="1" spans="1:2">
      <c r="A1" s="1" t="s">
        <v>0</v>
      </c>
    </row>
    <row r="3" spans="1:2">
      <c r="A3" s="1" t="s">
        <v>1</v>
      </c>
      <c r="B3" s="20" t="s">
        <v>802</v>
      </c>
    </row>
    <row r="4" spans="1:2">
      <c r="B4" t="s">
        <v>688</v>
      </c>
    </row>
    <row r="5" spans="1:2">
      <c r="B5" s="23">
        <v>2014</v>
      </c>
    </row>
    <row r="6" spans="1:2">
      <c r="B6" t="s">
        <v>689</v>
      </c>
    </row>
    <row r="7" spans="1:2">
      <c r="B7" s="61" t="s">
        <v>681</v>
      </c>
    </row>
    <row r="9" spans="1:2">
      <c r="B9" s="20" t="s">
        <v>803</v>
      </c>
    </row>
    <row r="10" spans="1:2">
      <c r="B10" t="s">
        <v>688</v>
      </c>
    </row>
    <row r="11" spans="1:2">
      <c r="B11" s="23">
        <v>2017</v>
      </c>
    </row>
    <row r="12" spans="1:2">
      <c r="B12" t="s">
        <v>804</v>
      </c>
    </row>
    <row r="13" spans="1:2">
      <c r="B13" t="s">
        <v>805</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779</v>
      </c>
    </row>
    <row r="30" spans="2:2">
      <c r="B30" t="s">
        <v>752</v>
      </c>
    </row>
    <row r="31" spans="2:2">
      <c r="B31" s="23">
        <v>2017</v>
      </c>
    </row>
    <row r="32" spans="2:2">
      <c r="B32" t="s">
        <v>751</v>
      </c>
    </row>
    <row r="33" spans="2:2">
      <c r="B33" s="61" t="s">
        <v>743</v>
      </c>
    </row>
    <row r="34" spans="2:2">
      <c r="B34" t="s">
        <v>750</v>
      </c>
    </row>
    <row r="36" spans="2:2">
      <c r="B36" s="20" t="s">
        <v>785</v>
      </c>
    </row>
    <row r="37" spans="2:2">
      <c r="B37" t="s">
        <v>585</v>
      </c>
    </row>
    <row r="38" spans="2:2">
      <c r="B38" s="23">
        <v>2017</v>
      </c>
    </row>
    <row r="39" spans="2:2">
      <c r="B39" t="s">
        <v>135</v>
      </c>
    </row>
    <row r="40" spans="2:2">
      <c r="B40" t="s">
        <v>586</v>
      </c>
    </row>
    <row r="41" spans="2:2">
      <c r="B41" t="s">
        <v>780</v>
      </c>
    </row>
    <row r="43" spans="2:2">
      <c r="B43" s="25" t="s">
        <v>668</v>
      </c>
    </row>
    <row r="44" spans="2:2">
      <c r="B44" s="23">
        <v>2017</v>
      </c>
    </row>
    <row r="45" spans="2:2">
      <c r="B45" t="s">
        <v>669</v>
      </c>
    </row>
    <row r="46" spans="2:2">
      <c r="B46" t="s">
        <v>671</v>
      </c>
    </row>
    <row r="47" spans="2:2">
      <c r="B47" t="s">
        <v>670</v>
      </c>
    </row>
    <row r="49" spans="1:4">
      <c r="B49" s="20" t="s">
        <v>781</v>
      </c>
      <c r="D49" s="20" t="s">
        <v>833</v>
      </c>
    </row>
    <row r="50" spans="1:4">
      <c r="B50" s="26" t="s">
        <v>782</v>
      </c>
      <c r="D50" s="26" t="s">
        <v>834</v>
      </c>
    </row>
    <row r="52" spans="1:4">
      <c r="A52" s="1" t="s">
        <v>138</v>
      </c>
    </row>
    <row r="53" spans="1:4">
      <c r="A53" t="s">
        <v>809</v>
      </c>
    </row>
    <row r="55" spans="1:4">
      <c r="A55" t="s">
        <v>783</v>
      </c>
    </row>
    <row r="56" spans="1:4">
      <c r="A56" t="s">
        <v>788</v>
      </c>
    </row>
    <row r="57" spans="1:4">
      <c r="A57" t="s">
        <v>789</v>
      </c>
    </row>
    <row r="59" spans="1:4">
      <c r="A59" t="s">
        <v>784</v>
      </c>
    </row>
    <row r="60" spans="1:4">
      <c r="A60" t="s">
        <v>786</v>
      </c>
    </row>
    <row r="61" spans="1:4">
      <c r="A61" t="s">
        <v>787</v>
      </c>
    </row>
    <row r="63" spans="1:4">
      <c r="A63" t="s">
        <v>818</v>
      </c>
    </row>
    <row r="64" spans="1:4">
      <c r="A64" t="s">
        <v>819</v>
      </c>
    </row>
    <row r="66" spans="1:1">
      <c r="A66" t="s">
        <v>835</v>
      </c>
    </row>
    <row r="67" spans="1:1">
      <c r="A67" t="s">
        <v>836</v>
      </c>
    </row>
    <row r="69" spans="1:1">
      <c r="A69" t="s">
        <v>837</v>
      </c>
    </row>
  </sheetData>
  <hyperlinks>
    <hyperlink ref="B7" r:id="rId1"/>
    <hyperlink ref="B33"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75" t="s">
        <v>400</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row>
    <row r="199" spans="1:39" ht="15" customHeight="1">
      <c r="B199" s="3" t="s">
        <v>399</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topLeftCell="O1" zoomScaleNormal="100" workbookViewId="0">
      <selection activeCell="AF24" sqref="AF24:AF27"/>
    </sheetView>
  </sheetViews>
  <sheetFormatPr defaultColWidth="9.265625" defaultRowHeight="12.75"/>
  <cols>
    <col min="1" max="1" width="37.73046875" style="27" customWidth="1"/>
    <col min="2" max="33" width="8.73046875" style="27" customWidth="1"/>
    <col min="34" max="16384" width="9.265625" style="27"/>
  </cols>
  <sheetData>
    <row r="1" spans="1:33" s="53" customFormat="1" ht="16.5" customHeight="1" thickBot="1">
      <c r="A1" s="76" t="s">
        <v>667</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666</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665</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664</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663</v>
      </c>
      <c r="B6" s="37" t="s">
        <v>658</v>
      </c>
      <c r="C6" s="37" t="s">
        <v>658</v>
      </c>
      <c r="D6" s="37" t="s">
        <v>658</v>
      </c>
      <c r="E6" s="37" t="s">
        <v>658</v>
      </c>
      <c r="F6" s="37" t="s">
        <v>658</v>
      </c>
      <c r="G6" s="37" t="s">
        <v>658</v>
      </c>
      <c r="H6" s="37" t="s">
        <v>658</v>
      </c>
      <c r="I6" s="37" t="s">
        <v>658</v>
      </c>
      <c r="J6" s="37" t="s">
        <v>658</v>
      </c>
      <c r="K6" s="37" t="s">
        <v>658</v>
      </c>
      <c r="L6" s="37" t="s">
        <v>658</v>
      </c>
      <c r="M6" s="37" t="s">
        <v>658</v>
      </c>
      <c r="N6" s="37" t="s">
        <v>658</v>
      </c>
      <c r="O6" s="37" t="s">
        <v>658</v>
      </c>
      <c r="P6" s="37" t="s">
        <v>658</v>
      </c>
      <c r="Q6" s="37" t="s">
        <v>658</v>
      </c>
      <c r="R6" s="47" t="s">
        <v>658</v>
      </c>
      <c r="S6" s="47" t="s">
        <v>658</v>
      </c>
      <c r="T6" s="47" t="s">
        <v>658</v>
      </c>
      <c r="U6" s="47" t="s">
        <v>658</v>
      </c>
      <c r="V6" s="47" t="s">
        <v>658</v>
      </c>
      <c r="W6" s="47" t="s">
        <v>658</v>
      </c>
      <c r="X6" s="47" t="s">
        <v>658</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662</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658</v>
      </c>
      <c r="Z7" s="36" t="s">
        <v>658</v>
      </c>
      <c r="AA7" s="36" t="s">
        <v>658</v>
      </c>
      <c r="AB7" s="36" t="s">
        <v>658</v>
      </c>
      <c r="AC7" s="36" t="s">
        <v>658</v>
      </c>
      <c r="AD7" s="36" t="s">
        <v>658</v>
      </c>
      <c r="AE7" s="36" t="s">
        <v>658</v>
      </c>
      <c r="AF7" s="36" t="s">
        <v>658</v>
      </c>
      <c r="AG7" s="36" t="s">
        <v>658</v>
      </c>
    </row>
    <row r="8" spans="1:33" ht="16.5" customHeight="1">
      <c r="A8" s="39" t="s">
        <v>661</v>
      </c>
      <c r="B8" s="34" t="s">
        <v>641</v>
      </c>
      <c r="C8" s="34" t="s">
        <v>641</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660</v>
      </c>
      <c r="B9" s="37" t="s">
        <v>658</v>
      </c>
      <c r="C9" s="37" t="s">
        <v>658</v>
      </c>
      <c r="D9" s="37" t="s">
        <v>658</v>
      </c>
      <c r="E9" s="37" t="s">
        <v>658</v>
      </c>
      <c r="F9" s="37" t="s">
        <v>658</v>
      </c>
      <c r="G9" s="37" t="s">
        <v>658</v>
      </c>
      <c r="H9" s="37" t="s">
        <v>658</v>
      </c>
      <c r="I9" s="37" t="s">
        <v>658</v>
      </c>
      <c r="J9" s="37" t="s">
        <v>658</v>
      </c>
      <c r="K9" s="37" t="s">
        <v>658</v>
      </c>
      <c r="L9" s="37" t="s">
        <v>658</v>
      </c>
      <c r="M9" s="37" t="s">
        <v>658</v>
      </c>
      <c r="N9" s="37" t="s">
        <v>658</v>
      </c>
      <c r="O9" s="37" t="s">
        <v>658</v>
      </c>
      <c r="P9" s="37" t="s">
        <v>658</v>
      </c>
      <c r="Q9" s="37" t="s">
        <v>658</v>
      </c>
      <c r="R9" s="47" t="s">
        <v>658</v>
      </c>
      <c r="S9" s="47" t="s">
        <v>658</v>
      </c>
      <c r="T9" s="47" t="s">
        <v>658</v>
      </c>
      <c r="U9" s="47" t="s">
        <v>658</v>
      </c>
      <c r="V9" s="47" t="s">
        <v>658</v>
      </c>
      <c r="W9" s="47" t="s">
        <v>658</v>
      </c>
      <c r="X9" s="47" t="s">
        <v>658</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659</v>
      </c>
      <c r="B10" s="34" t="s">
        <v>641</v>
      </c>
      <c r="C10" s="34" t="s">
        <v>641</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658</v>
      </c>
      <c r="Z10" s="36" t="s">
        <v>658</v>
      </c>
      <c r="AA10" s="36" t="s">
        <v>658</v>
      </c>
      <c r="AB10" s="36" t="s">
        <v>658</v>
      </c>
      <c r="AC10" s="36" t="s">
        <v>658</v>
      </c>
      <c r="AD10" s="36" t="s">
        <v>658</v>
      </c>
      <c r="AE10" s="36" t="s">
        <v>658</v>
      </c>
      <c r="AF10" s="36" t="s">
        <v>658</v>
      </c>
      <c r="AG10" s="36" t="s">
        <v>658</v>
      </c>
    </row>
    <row r="11" spans="1:33" ht="16.5" customHeight="1">
      <c r="A11" s="35" t="s">
        <v>657</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656</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655</v>
      </c>
      <c r="B13" s="34" t="s">
        <v>641</v>
      </c>
      <c r="C13" s="34" t="s">
        <v>641</v>
      </c>
      <c r="D13" s="34" t="s">
        <v>641</v>
      </c>
      <c r="E13" s="34" t="s">
        <v>641</v>
      </c>
      <c r="F13" s="34" t="s">
        <v>641</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654</v>
      </c>
      <c r="B14" s="42" t="s">
        <v>641</v>
      </c>
      <c r="C14" s="42" t="s">
        <v>641</v>
      </c>
      <c r="D14" s="42" t="s">
        <v>641</v>
      </c>
      <c r="E14" s="42" t="s">
        <v>641</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641</v>
      </c>
    </row>
    <row r="15" spans="1:33" s="31" customFormat="1" ht="16.5" customHeight="1">
      <c r="A15" s="35" t="s">
        <v>653</v>
      </c>
      <c r="B15" s="34" t="s">
        <v>641</v>
      </c>
      <c r="C15" s="34" t="s">
        <v>641</v>
      </c>
      <c r="D15" s="34" t="s">
        <v>641</v>
      </c>
      <c r="E15" s="34" t="s">
        <v>641</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641</v>
      </c>
    </row>
    <row r="16" spans="1:33" ht="16.5" customHeight="1">
      <c r="A16" s="35" t="s">
        <v>652</v>
      </c>
      <c r="B16" s="34" t="s">
        <v>641</v>
      </c>
      <c r="C16" s="34" t="s">
        <v>641</v>
      </c>
      <c r="D16" s="34" t="s">
        <v>641</v>
      </c>
      <c r="E16" s="34" t="s">
        <v>641</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641</v>
      </c>
    </row>
    <row r="17" spans="1:33" ht="16.5" customHeight="1">
      <c r="A17" s="35" t="s">
        <v>651</v>
      </c>
      <c r="B17" s="34" t="s">
        <v>641</v>
      </c>
      <c r="C17" s="34" t="s">
        <v>641</v>
      </c>
      <c r="D17" s="34" t="s">
        <v>641</v>
      </c>
      <c r="E17" s="34" t="s">
        <v>641</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641</v>
      </c>
    </row>
    <row r="18" spans="1:33" ht="16.5" customHeight="1">
      <c r="A18" s="35" t="s">
        <v>650</v>
      </c>
      <c r="B18" s="34" t="s">
        <v>641</v>
      </c>
      <c r="C18" s="34" t="s">
        <v>641</v>
      </c>
      <c r="D18" s="34" t="s">
        <v>641</v>
      </c>
      <c r="E18" s="34" t="s">
        <v>641</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641</v>
      </c>
    </row>
    <row r="19" spans="1:33" ht="16.5" customHeight="1">
      <c r="A19" s="35" t="s">
        <v>644</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641</v>
      </c>
    </row>
    <row r="20" spans="1:33" ht="16.5" customHeight="1">
      <c r="A20" s="39" t="s">
        <v>649</v>
      </c>
      <c r="B20" s="34" t="s">
        <v>641</v>
      </c>
      <c r="C20" s="34" t="s">
        <v>641</v>
      </c>
      <c r="D20" s="34" t="s">
        <v>641</v>
      </c>
      <c r="E20" s="34" t="s">
        <v>641</v>
      </c>
      <c r="F20" s="34" t="s">
        <v>641</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641</v>
      </c>
    </row>
    <row r="21" spans="1:33" ht="16.5" customHeight="1">
      <c r="A21" s="35" t="s">
        <v>648</v>
      </c>
      <c r="B21" s="34" t="s">
        <v>641</v>
      </c>
      <c r="C21" s="34" t="s">
        <v>641</v>
      </c>
      <c r="D21" s="34" t="s">
        <v>641</v>
      </c>
      <c r="E21" s="34" t="s">
        <v>641</v>
      </c>
      <c r="F21" s="34" t="s">
        <v>641</v>
      </c>
      <c r="G21" s="34" t="s">
        <v>641</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641</v>
      </c>
    </row>
    <row r="22" spans="1:33" s="31" customFormat="1" ht="16.5" customHeight="1">
      <c r="A22" s="35" t="s">
        <v>647</v>
      </c>
      <c r="B22" s="34" t="s">
        <v>641</v>
      </c>
      <c r="C22" s="34" t="s">
        <v>641</v>
      </c>
      <c r="D22" s="34" t="s">
        <v>641</v>
      </c>
      <c r="E22" s="34" t="s">
        <v>641</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641</v>
      </c>
    </row>
    <row r="23" spans="1:33" ht="16.5" customHeight="1">
      <c r="A23" s="40" t="s">
        <v>646</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645</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644</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641</v>
      </c>
    </row>
    <row r="26" spans="1:33" s="31" customFormat="1" ht="16.5" customHeight="1">
      <c r="A26" s="35" t="s">
        <v>643</v>
      </c>
      <c r="B26" s="34" t="s">
        <v>641</v>
      </c>
      <c r="C26" s="34" t="s">
        <v>641</v>
      </c>
      <c r="D26" s="34" t="s">
        <v>641</v>
      </c>
      <c r="E26" s="34" t="s">
        <v>641</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641</v>
      </c>
    </row>
    <row r="27" spans="1:33" s="31" customFormat="1" ht="16.5" customHeight="1" thickBot="1">
      <c r="A27" s="35" t="s">
        <v>642</v>
      </c>
      <c r="B27" s="34" t="s">
        <v>641</v>
      </c>
      <c r="C27" s="34" t="s">
        <v>641</v>
      </c>
      <c r="D27" s="34" t="s">
        <v>641</v>
      </c>
      <c r="E27" s="34" t="s">
        <v>641</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641</v>
      </c>
    </row>
    <row r="28" spans="1:33" s="28" customFormat="1" ht="12.75" customHeight="1">
      <c r="A28" s="80" t="s">
        <v>640</v>
      </c>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33" s="30" customFormat="1" ht="12.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33" s="28" customFormat="1" ht="12.75" customHeight="1">
      <c r="A30" s="82" t="s">
        <v>639</v>
      </c>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33" s="28" customFormat="1" ht="38.25" customHeight="1">
      <c r="A31" s="82" t="s">
        <v>638</v>
      </c>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33" s="28" customFormat="1" ht="12.75" customHeight="1">
      <c r="A32" s="83" t="s">
        <v>637</v>
      </c>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s="28" customFormat="1" ht="12.75" customHeight="1">
      <c r="A33" s="83" t="s">
        <v>636</v>
      </c>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s="28" customFormat="1" ht="12.75" customHeight="1">
      <c r="A34" s="83" t="s">
        <v>635</v>
      </c>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s="28" customFormat="1" ht="25.5" customHeight="1">
      <c r="A35" s="82" t="s">
        <v>634</v>
      </c>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s="28" customFormat="1" ht="12.75" customHeight="1">
      <c r="A36" s="84" t="s">
        <v>633</v>
      </c>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spans="1:26" s="28" customFormat="1" ht="12.75" customHeight="1">
      <c r="A37" s="83" t="s">
        <v>632</v>
      </c>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s="28" customFormat="1" ht="12.75" customHeight="1">
      <c r="A38" s="83" t="s">
        <v>631</v>
      </c>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s="28" customFormat="1" ht="12.75" customHeight="1">
      <c r="A39" s="83" t="s">
        <v>630</v>
      </c>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s="28" customFormat="1" ht="12.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spans="1:26" s="28" customFormat="1" ht="12.75" customHeight="1">
      <c r="A41" s="89" t="s">
        <v>629</v>
      </c>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spans="1:26" s="28" customFormat="1" ht="38.25" customHeight="1">
      <c r="A42" s="85" t="s">
        <v>628</v>
      </c>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26" s="28" customFormat="1" ht="51" customHeight="1">
      <c r="A43" s="85" t="s">
        <v>627</v>
      </c>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26" s="28" customFormat="1" ht="12.75" customHeight="1">
      <c r="A44" s="91" t="s">
        <v>626</v>
      </c>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spans="1:26" s="28" customFormat="1" ht="12.75" customHeight="1">
      <c r="A45" s="92" t="s">
        <v>625</v>
      </c>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s="28" customFormat="1" ht="12.75" customHeight="1">
      <c r="A46" s="93" t="s">
        <v>624</v>
      </c>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spans="1:26" s="28" customFormat="1" ht="12.75" customHeight="1">
      <c r="A47" s="85" t="s">
        <v>623</v>
      </c>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s="28" customFormat="1" ht="12.75" customHeight="1">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s="28" customFormat="1" ht="12.75" customHeight="1">
      <c r="A49" s="86" t="s">
        <v>622</v>
      </c>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spans="1:26" s="28" customFormat="1" ht="12.75" customHeight="1">
      <c r="A50" s="86" t="s">
        <v>621</v>
      </c>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s="28" customFormat="1" ht="12.75" customHeight="1">
      <c r="A51" s="87" t="s">
        <v>620</v>
      </c>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spans="1:26" s="28" customFormat="1" ht="12.75" customHeight="1">
      <c r="A52" s="77" t="s">
        <v>619</v>
      </c>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spans="1:26" s="28" customFormat="1" ht="12.75" customHeight="1">
      <c r="A53" s="77" t="s">
        <v>618</v>
      </c>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spans="1:26" s="28" customFormat="1" ht="12.75" customHeight="1">
      <c r="A54" s="78" t="s">
        <v>617</v>
      </c>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s="28" customFormat="1" ht="12.75" customHeight="1">
      <c r="A55" s="79" t="s">
        <v>616</v>
      </c>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s="28" customFormat="1" ht="12.75" customHeight="1">
      <c r="A56" s="87" t="s">
        <v>615</v>
      </c>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spans="1:26" s="28" customFormat="1" ht="12.75" customHeight="1">
      <c r="A57" s="78" t="s">
        <v>614</v>
      </c>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s="28" customFormat="1" ht="12.75" customHeight="1">
      <c r="A58" s="77" t="s">
        <v>606</v>
      </c>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spans="1:26" s="28" customFormat="1" ht="12.75" customHeight="1">
      <c r="A59" s="87" t="s">
        <v>613</v>
      </c>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spans="1:26" s="28" customFormat="1" ht="12.75" customHeight="1">
      <c r="A60" s="77" t="s">
        <v>612</v>
      </c>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spans="1:26" s="28" customFormat="1" ht="12.75" customHeight="1">
      <c r="A61" s="87" t="s">
        <v>611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spans="1:26" s="28" customFormat="1" ht="12.75" customHeight="1">
      <c r="A62" s="77" t="s">
        <v>610</v>
      </c>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spans="1:26" s="28" customFormat="1" ht="12.75" customHeight="1">
      <c r="A63" s="77" t="s">
        <v>609</v>
      </c>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spans="1:26" s="28" customFormat="1" ht="12.75" customHeight="1">
      <c r="A64" s="87" t="s">
        <v>608</v>
      </c>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spans="1:26" s="28" customFormat="1" ht="12.75" customHeight="1">
      <c r="A65" s="78" t="s">
        <v>607</v>
      </c>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s="28" customFormat="1" ht="12.75" customHeight="1">
      <c r="A66" s="77" t="s">
        <v>606</v>
      </c>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spans="1:26" s="28" customFormat="1" ht="12.75" customHeight="1">
      <c r="A67" s="87" t="s">
        <v>605</v>
      </c>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spans="1:26" s="28" customFormat="1" ht="12.75" customHeight="1">
      <c r="A68" s="77" t="s">
        <v>604</v>
      </c>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spans="1:26" s="28" customFormat="1" ht="12.75" customHeight="1">
      <c r="A69" s="87" t="s">
        <v>603</v>
      </c>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spans="1:26" s="28" customFormat="1" ht="12.75" customHeight="1">
      <c r="A70" s="78" t="s">
        <v>602</v>
      </c>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s="28" customFormat="1" ht="12.75" customHeight="1">
      <c r="A71" s="77" t="s">
        <v>601</v>
      </c>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spans="1:26" s="29" customFormat="1" ht="12.75" customHeight="1">
      <c r="A72" s="79" t="s">
        <v>600</v>
      </c>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spans="1:26" s="29" customFormat="1" ht="12.75" customHeight="1">
      <c r="A73" s="87" t="s">
        <v>599</v>
      </c>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spans="1:26" s="29" customFormat="1" ht="12.75" customHeight="1">
      <c r="A74" s="77" t="s">
        <v>598</v>
      </c>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spans="1:26" s="29" customFormat="1" ht="12.75" customHeight="1">
      <c r="A75" s="77" t="s">
        <v>597</v>
      </c>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spans="1:26" s="28" customFormat="1" ht="12.75" customHeight="1">
      <c r="A76" s="77" t="s">
        <v>594</v>
      </c>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spans="1:26" ht="12.75" customHeight="1">
      <c r="A77" s="87" t="s">
        <v>596</v>
      </c>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spans="1:26" s="28" customFormat="1" ht="12.75" customHeight="1">
      <c r="A78" s="77" t="s">
        <v>595</v>
      </c>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spans="1:26" s="29" customFormat="1" ht="12.75" customHeight="1">
      <c r="A79" s="77" t="s">
        <v>594</v>
      </c>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spans="1:26" s="28" customFormat="1" ht="12.75" customHeight="1">
      <c r="A80" s="79" t="s">
        <v>593</v>
      </c>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spans="1:26" s="28" customFormat="1" ht="12.75" customHeight="1">
      <c r="A81" s="77" t="s">
        <v>592</v>
      </c>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spans="1:26" s="28" customFormat="1" ht="12.75" customHeight="1">
      <c r="A82" s="77" t="s">
        <v>591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spans="1:26" ht="12.75" customHeight="1">
      <c r="A83" s="77" t="s">
        <v>590</v>
      </c>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spans="1:26" ht="12.75" customHeight="1">
      <c r="A84" s="90" t="s">
        <v>589</v>
      </c>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workbookViewId="0">
      <selection activeCell="B8" sqref="B8"/>
    </sheetView>
  </sheetViews>
  <sheetFormatPr defaultRowHeight="14.25"/>
  <cols>
    <col min="1" max="1" width="50.398437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workbookViewId="0">
      <selection activeCell="B10" sqref="B10"/>
    </sheetView>
  </sheetViews>
  <sheetFormatPr defaultRowHeight="14.25"/>
  <cols>
    <col min="1" max="1" width="30.73046875"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822</v>
      </c>
      <c r="B2">
        <v>9.3082702052690977E-4</v>
      </c>
      <c r="C2">
        <v>9.4997499356718352E-4</v>
      </c>
      <c r="D2">
        <v>9.7951628249609893E-4</v>
      </c>
      <c r="E2">
        <v>1.0261155840167336E-3</v>
      </c>
      <c r="F2">
        <v>1.0847005967993626E-3</v>
      </c>
      <c r="G2">
        <v>1.1410724187805041E-3</v>
      </c>
      <c r="H2">
        <v>1.1971763637570968E-3</v>
      </c>
      <c r="I2">
        <v>1.2434591337693816E-3</v>
      </c>
      <c r="J2">
        <v>1.3074017559513928E-3</v>
      </c>
      <c r="K2">
        <v>1.3110049962233143E-3</v>
      </c>
      <c r="L2">
        <v>1.3165047225173476E-3</v>
      </c>
      <c r="M2">
        <v>1.3202101580397755E-3</v>
      </c>
      <c r="N2">
        <v>1.3255329746173512E-3</v>
      </c>
      <c r="O2">
        <v>1.3295731351057475E-3</v>
      </c>
      <c r="P2">
        <v>1.3344348774859721E-3</v>
      </c>
      <c r="Q2">
        <v>1.340142702280952E-3</v>
      </c>
      <c r="R2">
        <v>1.3467583979381783E-3</v>
      </c>
      <c r="S2">
        <v>1.3507731568943191E-3</v>
      </c>
      <c r="T2">
        <v>1.354340460755669E-3</v>
      </c>
      <c r="U2">
        <v>1.3578322531043526E-3</v>
      </c>
      <c r="V2">
        <v>1.3602780082755069E-3</v>
      </c>
      <c r="W2">
        <v>1.3636865265696072E-3</v>
      </c>
      <c r="X2">
        <v>1.3665129928367476E-3</v>
      </c>
      <c r="Y2">
        <v>1.3689835950728775E-3</v>
      </c>
      <c r="Z2">
        <v>1.3721744156512498E-3</v>
      </c>
      <c r="AA2">
        <v>1.3738897641438958E-3</v>
      </c>
      <c r="AB2">
        <v>1.37480324898735E-3</v>
      </c>
      <c r="AC2">
        <v>1.3749890994886949E-3</v>
      </c>
      <c r="AD2">
        <v>1.3773720612404131E-3</v>
      </c>
      <c r="AE2">
        <v>1.3779123549503636E-3</v>
      </c>
      <c r="AF2">
        <v>1.378296774046283E-3</v>
      </c>
      <c r="AG2">
        <v>1.3791016872655134E-3</v>
      </c>
      <c r="AH2">
        <v>1.379261131262658E-3</v>
      </c>
      <c r="AI2">
        <v>1.3793319991118563E-3</v>
      </c>
    </row>
    <row r="3" spans="1:35">
      <c r="A3" t="s">
        <v>823</v>
      </c>
      <c r="B3">
        <v>3.1154659434244164E-4</v>
      </c>
      <c r="C3">
        <v>3.1154659434244164E-4</v>
      </c>
      <c r="D3">
        <v>3.1267551213519704E-4</v>
      </c>
      <c r="E3">
        <v>3.1473420017264848E-4</v>
      </c>
      <c r="F3">
        <v>3.2006295859756301E-4</v>
      </c>
      <c r="G3">
        <v>3.242238910654404E-4</v>
      </c>
      <c r="H3">
        <v>3.299575019090939E-4</v>
      </c>
      <c r="I3">
        <v>3.3697599521896474E-4</v>
      </c>
      <c r="J3">
        <v>3.4583093313191016E-4</v>
      </c>
      <c r="K3">
        <v>3.5430168664298282E-4</v>
      </c>
      <c r="L3">
        <v>3.6156024851422691E-4</v>
      </c>
      <c r="M3">
        <v>3.621400527905973E-4</v>
      </c>
      <c r="N3">
        <v>3.6470846890667016E-4</v>
      </c>
      <c r="O3">
        <v>3.6677929629137757E-4</v>
      </c>
      <c r="P3">
        <v>3.6806148112487137E-4</v>
      </c>
      <c r="Q3">
        <v>3.6811198910986428E-4</v>
      </c>
      <c r="R3">
        <v>3.6670818254258113E-4</v>
      </c>
      <c r="S3">
        <v>3.6594307164912514E-4</v>
      </c>
      <c r="T3">
        <v>3.65904370995053E-4</v>
      </c>
      <c r="U3">
        <v>3.651149814070852E-4</v>
      </c>
      <c r="V3">
        <v>3.6534315963345399E-4</v>
      </c>
      <c r="W3">
        <v>3.6554172615292668E-4</v>
      </c>
      <c r="X3">
        <v>3.6595855191075396E-4</v>
      </c>
      <c r="Y3">
        <v>3.6639214449350901E-4</v>
      </c>
      <c r="Z3">
        <v>3.6676655516451411E-4</v>
      </c>
      <c r="AA3">
        <v>3.6719730485739902E-4</v>
      </c>
      <c r="AB3">
        <v>3.6751919469437891E-4</v>
      </c>
      <c r="AC3">
        <v>3.6776067432517682E-4</v>
      </c>
      <c r="AD3">
        <v>3.6737580513961288E-4</v>
      </c>
      <c r="AE3">
        <v>3.6757675802649492E-4</v>
      </c>
      <c r="AF3">
        <v>3.6771356950761975E-4</v>
      </c>
      <c r="AG3">
        <v>3.6789812908795118E-4</v>
      </c>
      <c r="AH3">
        <v>3.6833446080547158E-4</v>
      </c>
      <c r="AI3">
        <v>3.6872072030943927E-4</v>
      </c>
    </row>
    <row r="4" spans="1:35">
      <c r="A4" t="s">
        <v>824</v>
      </c>
      <c r="B4">
        <v>2.1681862127075967E-3</v>
      </c>
      <c r="C4">
        <v>2.1797709684069359E-3</v>
      </c>
      <c r="D4">
        <v>2.1913557241062752E-3</v>
      </c>
      <c r="E4">
        <v>2.2029404798056145E-3</v>
      </c>
      <c r="F4">
        <v>2.2145252355049538E-3</v>
      </c>
      <c r="G4">
        <v>2.2261099912042931E-3</v>
      </c>
      <c r="H4">
        <v>2.2376947469036324E-3</v>
      </c>
      <c r="I4">
        <v>2.2492795026029717E-3</v>
      </c>
      <c r="J4">
        <v>2.260864258302311E-3</v>
      </c>
      <c r="K4">
        <v>2.2724490140016503E-3</v>
      </c>
      <c r="L4">
        <v>2.2840337697009883E-3</v>
      </c>
      <c r="M4">
        <v>2.2840337697009883E-3</v>
      </c>
      <c r="N4">
        <v>2.2840337697009883E-3</v>
      </c>
      <c r="O4">
        <v>2.2840337697009883E-3</v>
      </c>
      <c r="P4">
        <v>2.2840337697009883E-3</v>
      </c>
      <c r="Q4">
        <v>2.2840337697009883E-3</v>
      </c>
      <c r="R4">
        <v>2.2840337697009883E-3</v>
      </c>
      <c r="S4">
        <v>2.2840337697009883E-3</v>
      </c>
      <c r="T4">
        <v>2.2840337697009883E-3</v>
      </c>
      <c r="U4">
        <v>2.2840337697009883E-3</v>
      </c>
      <c r="V4">
        <v>2.2840337697009883E-3</v>
      </c>
      <c r="W4">
        <v>2.2840337697009883E-3</v>
      </c>
      <c r="X4">
        <v>2.2840337697009883E-3</v>
      </c>
      <c r="Y4">
        <v>2.2840337697009883E-3</v>
      </c>
      <c r="Z4">
        <v>2.2840337697009883E-3</v>
      </c>
      <c r="AA4">
        <v>2.2840337697009883E-3</v>
      </c>
      <c r="AB4">
        <v>2.2840337697009883E-3</v>
      </c>
      <c r="AC4">
        <v>2.2840337697009883E-3</v>
      </c>
      <c r="AD4">
        <v>2.2840337697009883E-3</v>
      </c>
      <c r="AE4">
        <v>2.2840337697009883E-3</v>
      </c>
      <c r="AF4">
        <v>2.2840337697009883E-3</v>
      </c>
      <c r="AG4">
        <v>2.2840337697009883E-3</v>
      </c>
      <c r="AH4">
        <v>2.2840337697009883E-3</v>
      </c>
      <c r="AI4">
        <v>2.2840337697009883E-3</v>
      </c>
    </row>
    <row r="5" spans="1:35">
      <c r="A5" t="s">
        <v>825</v>
      </c>
      <c r="B5">
        <v>2.2073788668044115E-3</v>
      </c>
      <c r="C5">
        <v>2.2906690335535314E-3</v>
      </c>
      <c r="D5">
        <v>2.2958152664202774E-3</v>
      </c>
      <c r="E5">
        <v>2.3284908186130431E-3</v>
      </c>
      <c r="F5">
        <v>2.3760544771993129E-3</v>
      </c>
      <c r="G5">
        <v>2.3970916392631611E-3</v>
      </c>
      <c r="H5">
        <v>2.4489881558653202E-3</v>
      </c>
      <c r="I5">
        <v>2.518248697727207E-3</v>
      </c>
      <c r="J5">
        <v>2.5923574775194246E-3</v>
      </c>
      <c r="K5">
        <v>2.6717588685504761E-3</v>
      </c>
      <c r="L5">
        <v>2.7541303145825454E-3</v>
      </c>
      <c r="M5">
        <v>2.7998611879055963E-3</v>
      </c>
      <c r="N5">
        <v>2.8600325931961703E-3</v>
      </c>
      <c r="O5">
        <v>2.9118502459040247E-3</v>
      </c>
      <c r="P5">
        <v>2.9585947094258364E-3</v>
      </c>
      <c r="Q5">
        <v>2.9844795273986555E-3</v>
      </c>
      <c r="R5">
        <v>2.9914303174926517E-3</v>
      </c>
      <c r="S5">
        <v>2.9962791374443442E-3</v>
      </c>
      <c r="T5">
        <v>3.0003396094636673E-3</v>
      </c>
      <c r="U5">
        <v>3.0083354189098738E-3</v>
      </c>
      <c r="V5">
        <v>3.0142388615662197E-3</v>
      </c>
      <c r="W5">
        <v>3.0179492477373916E-3</v>
      </c>
      <c r="X5">
        <v>3.0223618426796265E-3</v>
      </c>
      <c r="Y5">
        <v>3.0278401187323577E-3</v>
      </c>
      <c r="Z5">
        <v>3.0331653231673601E-3</v>
      </c>
      <c r="AA5">
        <v>3.0364642202368834E-3</v>
      </c>
      <c r="AB5">
        <v>3.0402738410499667E-3</v>
      </c>
      <c r="AC5">
        <v>3.0462791374443439E-3</v>
      </c>
      <c r="AD5">
        <v>3.0515531239996511E-3</v>
      </c>
      <c r="AE5">
        <v>3.0583266885894716E-3</v>
      </c>
      <c r="AF5">
        <v>3.0631804557227247E-3</v>
      </c>
      <c r="AG5">
        <v>3.0686369059744496E-3</v>
      </c>
      <c r="AH5">
        <v>3.0749404883159215E-3</v>
      </c>
      <c r="AI5">
        <v>3.0808151209149376E-3</v>
      </c>
    </row>
    <row r="6" spans="1:35">
      <c r="A6" t="s">
        <v>826</v>
      </c>
      <c r="B6">
        <v>1.2062862238178878E-3</v>
      </c>
      <c r="C6">
        <v>1.211982173434266E-3</v>
      </c>
      <c r="D6">
        <v>1.2083955007738476E-3</v>
      </c>
      <c r="E6">
        <v>1.2043075806049779E-3</v>
      </c>
      <c r="F6">
        <v>1.2121403375978639E-3</v>
      </c>
      <c r="G6">
        <v>1.2206266679713907E-3</v>
      </c>
      <c r="H6">
        <v>1.2294400250811928E-3</v>
      </c>
      <c r="I6">
        <v>1.2386587012591364E-3</v>
      </c>
      <c r="J6">
        <v>1.2379212634178419E-3</v>
      </c>
      <c r="K6">
        <v>1.2553201756744156E-3</v>
      </c>
      <c r="L6">
        <v>1.2723502410956209E-3</v>
      </c>
      <c r="M6">
        <v>1.2887121733201005E-3</v>
      </c>
      <c r="N6">
        <v>1.3061275328434454E-3</v>
      </c>
      <c r="O6">
        <v>1.3062664996908401E-3</v>
      </c>
      <c r="P6">
        <v>1.3127426974471877E-3</v>
      </c>
      <c r="Q6">
        <v>1.3196161853316394E-3</v>
      </c>
      <c r="R6">
        <v>1.3262947226662359E-3</v>
      </c>
      <c r="S6">
        <v>1.3331032427903631E-3</v>
      </c>
      <c r="T6">
        <v>1.3344121282221379E-3</v>
      </c>
      <c r="U6">
        <v>1.3429076206538503E-3</v>
      </c>
      <c r="V6">
        <v>1.3517297161163531E-3</v>
      </c>
      <c r="W6">
        <v>1.3609134322128923E-3</v>
      </c>
      <c r="X6">
        <v>1.3708658026101049E-3</v>
      </c>
      <c r="Y6">
        <v>1.3808332350253789E-3</v>
      </c>
      <c r="Z6">
        <v>1.3842744832994317E-3</v>
      </c>
      <c r="AA6">
        <v>1.3883477096785241E-3</v>
      </c>
      <c r="AB6">
        <v>1.391792519510668E-3</v>
      </c>
      <c r="AC6">
        <v>1.3953385749077064E-3</v>
      </c>
      <c r="AD6">
        <v>1.3992148941990403E-3</v>
      </c>
      <c r="AE6">
        <v>1.4030925868323066E-3</v>
      </c>
      <c r="AF6">
        <v>1.4073036517951701E-3</v>
      </c>
      <c r="AG6">
        <v>1.4123917351445518E-3</v>
      </c>
      <c r="AH6">
        <v>1.4172214001772836E-3</v>
      </c>
      <c r="AI6">
        <v>1.4221719981682831E-3</v>
      </c>
    </row>
    <row r="7" spans="1:35">
      <c r="A7" t="s">
        <v>827</v>
      </c>
      <c r="B7">
        <v>2.5623006299298667E-4</v>
      </c>
      <c r="C7">
        <v>2.7760793369188946E-4</v>
      </c>
      <c r="D7">
        <v>2.9216027285144133E-4</v>
      </c>
      <c r="E7">
        <v>3.0512348200751617E-4</v>
      </c>
      <c r="F7">
        <v>3.1487086244920241E-4</v>
      </c>
      <c r="G7">
        <v>3.2537236648127934E-4</v>
      </c>
      <c r="H7">
        <v>3.3716991225679963E-4</v>
      </c>
      <c r="I7">
        <v>3.4775690780971082E-4</v>
      </c>
      <c r="J7">
        <v>3.544281240805051E-4</v>
      </c>
      <c r="K7">
        <v>3.6333976135182974E-4</v>
      </c>
      <c r="L7">
        <v>3.7281937273497769E-4</v>
      </c>
      <c r="M7">
        <v>3.846267483010631E-4</v>
      </c>
      <c r="N7">
        <v>3.93946874061918E-4</v>
      </c>
      <c r="O7">
        <v>3.9817025722693337E-4</v>
      </c>
      <c r="P7">
        <v>4.0266824815502253E-4</v>
      </c>
      <c r="Q7">
        <v>4.0580536439349928E-4</v>
      </c>
      <c r="R7">
        <v>4.0931596397957075E-4</v>
      </c>
      <c r="S7">
        <v>4.1299511313777463E-4</v>
      </c>
      <c r="T7">
        <v>4.1421268481840561E-4</v>
      </c>
      <c r="U7">
        <v>4.1747248405644304E-4</v>
      </c>
      <c r="V7">
        <v>4.1975247031115153E-4</v>
      </c>
      <c r="W7">
        <v>4.2216791276041606E-4</v>
      </c>
      <c r="X7">
        <v>4.2377815859315335E-4</v>
      </c>
      <c r="Y7">
        <v>4.2566483744531667E-4</v>
      </c>
      <c r="Z7">
        <v>4.2500466873031259E-4</v>
      </c>
      <c r="AA7">
        <v>4.2298018001268471E-4</v>
      </c>
      <c r="AB7">
        <v>4.2454688901935069E-4</v>
      </c>
      <c r="AC7">
        <v>4.2318228770788397E-4</v>
      </c>
      <c r="AD7">
        <v>4.2446210368263368E-4</v>
      </c>
      <c r="AE7">
        <v>4.2260235602026671E-4</v>
      </c>
      <c r="AF7">
        <v>4.2169265506583755E-4</v>
      </c>
      <c r="AG7">
        <v>4.2053268215213615E-4</v>
      </c>
      <c r="AH7">
        <v>4.1861501567794625E-4</v>
      </c>
      <c r="AI7">
        <v>4.1672201794459293E-4</v>
      </c>
    </row>
    <row r="8" spans="1:35">
      <c r="A8" t="s">
        <v>828</v>
      </c>
      <c r="B8">
        <v>2.1294859055067355E-3</v>
      </c>
      <c r="C8">
        <v>2.1294859055067355E-3</v>
      </c>
      <c r="D8">
        <v>2.1294859055067355E-3</v>
      </c>
      <c r="E8">
        <v>2.1294859055067355E-3</v>
      </c>
      <c r="F8">
        <v>2.1294859055067355E-3</v>
      </c>
      <c r="G8">
        <v>2.1294859055067355E-3</v>
      </c>
      <c r="H8">
        <v>2.1294859055067355E-3</v>
      </c>
      <c r="I8">
        <v>2.1294859055067355E-3</v>
      </c>
      <c r="J8">
        <v>2.1294859055067355E-3</v>
      </c>
      <c r="K8">
        <v>2.1294859055067355E-3</v>
      </c>
      <c r="L8">
        <v>2.1294859055067355E-3</v>
      </c>
      <c r="M8">
        <v>2.1294859055067355E-3</v>
      </c>
      <c r="N8">
        <v>2.1294859055067355E-3</v>
      </c>
      <c r="O8">
        <v>2.1294859055067355E-3</v>
      </c>
      <c r="P8">
        <v>2.1294859055067355E-3</v>
      </c>
      <c r="Q8">
        <v>2.1294859055067355E-3</v>
      </c>
      <c r="R8">
        <v>2.1294859055067355E-3</v>
      </c>
      <c r="S8">
        <v>2.1294859055067355E-3</v>
      </c>
      <c r="T8">
        <v>2.1294859055067355E-3</v>
      </c>
      <c r="U8">
        <v>2.1294859055067355E-3</v>
      </c>
      <c r="V8">
        <v>2.1294859055067355E-3</v>
      </c>
      <c r="W8">
        <v>2.1294859055067355E-3</v>
      </c>
      <c r="X8">
        <v>2.1294859055067355E-3</v>
      </c>
      <c r="Y8">
        <v>2.1294859055067355E-3</v>
      </c>
      <c r="Z8">
        <v>2.1294859055067355E-3</v>
      </c>
      <c r="AA8">
        <v>2.1294859055067355E-3</v>
      </c>
      <c r="AB8">
        <v>2.1294859055067355E-3</v>
      </c>
      <c r="AC8">
        <v>2.1294859055067355E-3</v>
      </c>
      <c r="AD8">
        <v>2.1294859055067355E-3</v>
      </c>
      <c r="AE8">
        <v>2.1294859055067355E-3</v>
      </c>
      <c r="AF8">
        <v>2.1294859055067355E-3</v>
      </c>
      <c r="AG8">
        <v>2.1294859055067355E-3</v>
      </c>
      <c r="AH8">
        <v>2.1294859055067355E-3</v>
      </c>
      <c r="AI8">
        <v>2.1294859055067355E-3</v>
      </c>
    </row>
    <row r="9" spans="1:35">
      <c r="A9" t="s">
        <v>829</v>
      </c>
      <c r="B9">
        <v>8.5558624999999989E-3</v>
      </c>
      <c r="C9">
        <v>8.6113574999999998E-3</v>
      </c>
      <c r="D9">
        <v>8.6672099999999998E-3</v>
      </c>
      <c r="E9">
        <v>8.7234274999999986E-3</v>
      </c>
      <c r="F9">
        <v>8.7800075000000009E-3</v>
      </c>
      <c r="G9">
        <v>8.8369549999999988E-3</v>
      </c>
      <c r="H9">
        <v>8.8942750000000001E-3</v>
      </c>
      <c r="I9">
        <v>8.9519625000000005E-3</v>
      </c>
      <c r="J9">
        <v>9.0100250000000014E-3</v>
      </c>
      <c r="K9">
        <v>9.0684649999999995E-3</v>
      </c>
      <c r="L9">
        <v>9.1272850000000006E-3</v>
      </c>
      <c r="M9">
        <v>9.1864849999999994E-3</v>
      </c>
      <c r="N9">
        <v>9.2460699999999986E-3</v>
      </c>
      <c r="O9">
        <v>9.3060399999999998E-3</v>
      </c>
      <c r="P9">
        <v>9.3664000000000004E-3</v>
      </c>
      <c r="Q9">
        <v>9.4271500000000005E-3</v>
      </c>
      <c r="R9">
        <v>9.488294999999999E-3</v>
      </c>
      <c r="S9">
        <v>9.5498375E-3</v>
      </c>
      <c r="T9">
        <v>9.6117799999999986E-3</v>
      </c>
      <c r="U9">
        <v>9.6741225E-3</v>
      </c>
      <c r="V9">
        <v>9.7368699999999999E-3</v>
      </c>
      <c r="W9">
        <v>9.8000224999999982E-3</v>
      </c>
      <c r="X9">
        <v>9.8635874999999998E-3</v>
      </c>
      <c r="Y9">
        <v>9.9275625000000006E-3</v>
      </c>
      <c r="Z9">
        <v>9.9919550000000003E-3</v>
      </c>
      <c r="AA9">
        <v>1.0056762500000002E-2</v>
      </c>
      <c r="AB9">
        <v>1.0121992500000001E-2</v>
      </c>
      <c r="AC9">
        <v>1.0187645E-2</v>
      </c>
      <c r="AD9">
        <v>1.02537225E-2</v>
      </c>
      <c r="AE9">
        <v>1.0320227500000001E-2</v>
      </c>
      <c r="AF9">
        <v>1.0387165E-2</v>
      </c>
      <c r="AG9">
        <v>1.04545375E-2</v>
      </c>
      <c r="AH9">
        <v>1.0522347500000001E-2</v>
      </c>
      <c r="AI9">
        <v>1.0590595E-2</v>
      </c>
    </row>
    <row r="10" spans="1:35">
      <c r="A10" t="s">
        <v>830</v>
      </c>
      <c r="B10">
        <v>2.5394766639902824E-5</v>
      </c>
      <c r="C10">
        <v>2.5394766639902824E-5</v>
      </c>
      <c r="D10">
        <v>2.5394766639902824E-5</v>
      </c>
      <c r="E10">
        <v>2.5394766639902824E-5</v>
      </c>
      <c r="F10">
        <v>2.5394766639902824E-5</v>
      </c>
      <c r="G10">
        <v>2.5394766639902824E-5</v>
      </c>
      <c r="H10">
        <v>2.5394766639902824E-5</v>
      </c>
      <c r="I10">
        <v>2.5394766639902824E-5</v>
      </c>
      <c r="J10">
        <v>2.5394766639902824E-5</v>
      </c>
      <c r="K10">
        <v>2.5394766639902824E-5</v>
      </c>
      <c r="L10">
        <v>2.5394766639902824E-5</v>
      </c>
      <c r="M10">
        <v>2.5394766639902824E-5</v>
      </c>
      <c r="N10">
        <v>2.5394766639902824E-5</v>
      </c>
      <c r="O10">
        <v>2.5394766639902824E-5</v>
      </c>
      <c r="P10">
        <v>2.5394766639902824E-5</v>
      </c>
      <c r="Q10">
        <v>2.5394766639902824E-5</v>
      </c>
      <c r="R10">
        <v>2.5394766639902824E-5</v>
      </c>
      <c r="S10">
        <v>2.5394766639902824E-5</v>
      </c>
      <c r="T10">
        <v>2.5394766639902824E-5</v>
      </c>
      <c r="U10">
        <v>2.5394766639902824E-5</v>
      </c>
      <c r="V10">
        <v>2.5394766639902824E-5</v>
      </c>
      <c r="W10">
        <v>2.5394766639902824E-5</v>
      </c>
      <c r="X10">
        <v>2.5394766639902824E-5</v>
      </c>
      <c r="Y10">
        <v>2.5394766639902824E-5</v>
      </c>
      <c r="Z10">
        <v>2.5394766639902824E-5</v>
      </c>
      <c r="AA10">
        <v>2.5394766639902824E-5</v>
      </c>
      <c r="AB10">
        <v>2.5394766639902824E-5</v>
      </c>
      <c r="AC10">
        <v>2.5394766639902824E-5</v>
      </c>
      <c r="AD10">
        <v>2.5394766639902824E-5</v>
      </c>
      <c r="AE10">
        <v>2.5394766639902824E-5</v>
      </c>
      <c r="AF10">
        <v>2.5394766639902824E-5</v>
      </c>
      <c r="AG10">
        <v>2.5394766639902824E-5</v>
      </c>
      <c r="AH10">
        <v>2.5394766639902824E-5</v>
      </c>
      <c r="AI10">
        <v>2.5394766639902824E-5</v>
      </c>
    </row>
    <row r="11" spans="1:35">
      <c r="A11" t="s">
        <v>831</v>
      </c>
      <c r="B11">
        <v>1.2634067701417079E-2</v>
      </c>
      <c r="C11">
        <v>1.2815729983607577E-2</v>
      </c>
      <c r="D11">
        <v>1.2866370658350747E-2</v>
      </c>
      <c r="E11">
        <v>1.2896711771923853E-2</v>
      </c>
      <c r="F11">
        <v>1.3036801077233991E-2</v>
      </c>
      <c r="G11">
        <v>1.3175171512819677E-2</v>
      </c>
      <c r="H11">
        <v>1.3314084600435001E-2</v>
      </c>
      <c r="I11">
        <v>1.345041221814792E-2</v>
      </c>
      <c r="J11">
        <v>1.3477801586260165E-2</v>
      </c>
      <c r="K11">
        <v>1.368786984468362E-2</v>
      </c>
      <c r="L11">
        <v>1.3894350585999882E-2</v>
      </c>
      <c r="M11">
        <v>1.4094239424863616E-2</v>
      </c>
      <c r="N11">
        <v>1.428960720790828E-2</v>
      </c>
      <c r="O11">
        <v>1.4296471574170024E-2</v>
      </c>
      <c r="P11">
        <v>1.4370253347307375E-2</v>
      </c>
      <c r="Q11">
        <v>1.4443038692674543E-2</v>
      </c>
      <c r="R11">
        <v>1.4512814837776413E-2</v>
      </c>
      <c r="S11">
        <v>1.4587928590570971E-2</v>
      </c>
      <c r="T11">
        <v>1.4599946976100273E-2</v>
      </c>
      <c r="U11">
        <v>1.4689095593490489E-2</v>
      </c>
      <c r="V11">
        <v>1.4778790632079115E-2</v>
      </c>
      <c r="W11">
        <v>1.487301885894066E-2</v>
      </c>
      <c r="X11">
        <v>1.4970860244702556E-2</v>
      </c>
      <c r="Y11">
        <v>1.5068627255220029E-2</v>
      </c>
      <c r="Z11">
        <v>1.5096563048602097E-2</v>
      </c>
      <c r="AA11">
        <v>1.5131012089860681E-2</v>
      </c>
      <c r="AB11">
        <v>1.516910853391449E-2</v>
      </c>
      <c r="AC11">
        <v>1.5208252394209932E-2</v>
      </c>
      <c r="AD11">
        <v>1.5255828076357558E-2</v>
      </c>
      <c r="AE11">
        <v>1.5300547650765845E-2</v>
      </c>
      <c r="AF11">
        <v>1.5351043043386121E-2</v>
      </c>
      <c r="AG11">
        <v>1.5409475482780106E-2</v>
      </c>
      <c r="AH11">
        <v>1.5467887105456997E-2</v>
      </c>
      <c r="AI11">
        <v>1.5533307961818048E-2</v>
      </c>
    </row>
    <row r="12" spans="1:35">
      <c r="A12" t="s">
        <v>832</v>
      </c>
      <c r="B12">
        <v>2.7273477921253108E-3</v>
      </c>
      <c r="C12">
        <v>2.7273477921253108E-3</v>
      </c>
      <c r="D12">
        <v>2.7273477921253108E-3</v>
      </c>
      <c r="E12">
        <v>2.7273477921253108E-3</v>
      </c>
      <c r="F12">
        <v>2.7273477921253108E-3</v>
      </c>
      <c r="G12">
        <v>2.7273477921253108E-3</v>
      </c>
      <c r="H12">
        <v>2.7273477921253108E-3</v>
      </c>
      <c r="I12">
        <v>2.7273477921253108E-3</v>
      </c>
      <c r="J12">
        <v>2.7273477921253108E-3</v>
      </c>
      <c r="K12">
        <v>2.7273477921253108E-3</v>
      </c>
      <c r="L12">
        <v>2.7273477921253108E-3</v>
      </c>
      <c r="M12">
        <v>2.7273477921253108E-3</v>
      </c>
      <c r="N12">
        <v>2.7273477921253108E-3</v>
      </c>
      <c r="O12">
        <v>2.7273477921253108E-3</v>
      </c>
      <c r="P12">
        <v>2.7273477921253108E-3</v>
      </c>
      <c r="Q12">
        <v>2.7273477921253108E-3</v>
      </c>
      <c r="R12">
        <v>2.7273477921253108E-3</v>
      </c>
      <c r="S12">
        <v>2.7273477921253108E-3</v>
      </c>
      <c r="T12">
        <v>2.7273477921253108E-3</v>
      </c>
      <c r="U12">
        <v>2.7273477921253108E-3</v>
      </c>
      <c r="V12">
        <v>2.7273477921253108E-3</v>
      </c>
      <c r="W12">
        <v>2.7273477921253108E-3</v>
      </c>
      <c r="X12">
        <v>2.7273477921253108E-3</v>
      </c>
      <c r="Y12">
        <v>2.7273477921253108E-3</v>
      </c>
      <c r="Z12">
        <v>2.7273477921253108E-3</v>
      </c>
      <c r="AA12">
        <v>2.7273477921253108E-3</v>
      </c>
      <c r="AB12">
        <v>2.7273477921253108E-3</v>
      </c>
      <c r="AC12">
        <v>2.7273477921253108E-3</v>
      </c>
      <c r="AD12">
        <v>2.7273477921253108E-3</v>
      </c>
      <c r="AE12">
        <v>2.7273477921253108E-3</v>
      </c>
      <c r="AF12">
        <v>2.7273477921253108E-3</v>
      </c>
      <c r="AG12">
        <v>2.7273477921253108E-3</v>
      </c>
      <c r="AH12">
        <v>2.7273477921253108E-3</v>
      </c>
      <c r="AI12">
        <v>2.7273477921253108E-3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D15" sqref="D15"/>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B$4*'Multipliers by Technology'!$B15</f>
        <v>3.8571646622297165E-3</v>
      </c>
      <c r="C2" s="56">
        <f>C$4*'Multipliers by Technology'!$B15</f>
        <v>3.9730629973061225E-3</v>
      </c>
      <c r="D2" s="56">
        <f>D$4*'Multipliers by Technology'!$B15</f>
        <v>4.088961332382509E-3</v>
      </c>
      <c r="E2" s="56">
        <f>E$4*'Multipliers by Technology'!$B15</f>
        <v>4.2048596674588955E-3</v>
      </c>
      <c r="F2" s="56">
        <f>F$4*'Multipliers by Technology'!$B15</f>
        <v>4.3207580025352819E-3</v>
      </c>
      <c r="G2" s="56">
        <f>G$4*'Multipliers by Technology'!$B15</f>
        <v>4.4366563376116693E-3</v>
      </c>
      <c r="H2" s="56">
        <f>H$4*'Multipliers by Technology'!$B15</f>
        <v>4.4366563376116693E-3</v>
      </c>
      <c r="I2" s="56">
        <f>I$4*'Multipliers by Technology'!$B15</f>
        <v>4.4366563376116693E-3</v>
      </c>
      <c r="J2" s="56">
        <f>J$4*'Multipliers by Technology'!$B15</f>
        <v>4.4366563376116693E-3</v>
      </c>
      <c r="K2" s="56">
        <f>K$4*'Multipliers by Technology'!$B15</f>
        <v>4.4366563376116693E-3</v>
      </c>
      <c r="L2" s="56">
        <f>L$4*'Multipliers by Technology'!$B15</f>
        <v>4.4366563376116693E-3</v>
      </c>
      <c r="M2" s="56">
        <f>M$4*'Multipliers by Technology'!$B15</f>
        <v>4.4366563376116693E-3</v>
      </c>
      <c r="N2" s="56">
        <f>N$4*'Multipliers by Technology'!$B15</f>
        <v>4.4366563376116693E-3</v>
      </c>
      <c r="O2" s="56">
        <f>O$4*'Multipliers by Technology'!$B15</f>
        <v>4.4366563376116693E-3</v>
      </c>
      <c r="P2" s="56">
        <f>P$4*'Multipliers by Technology'!$B15</f>
        <v>4.4366563376116693E-3</v>
      </c>
      <c r="Q2" s="56">
        <f>Q$4*'Multipliers by Technology'!$B15</f>
        <v>4.4366563376116693E-3</v>
      </c>
      <c r="R2" s="56">
        <f>R$4*'Multipliers by Technology'!$B15</f>
        <v>4.4366563376116693E-3</v>
      </c>
      <c r="S2" s="56">
        <f>S$4*'Multipliers by Technology'!$B15</f>
        <v>4.4366563376116693E-3</v>
      </c>
      <c r="T2" s="56">
        <f>T$4*'Multipliers by Technology'!$B15</f>
        <v>4.4366563376116693E-3</v>
      </c>
      <c r="U2" s="56">
        <f>U$4*'Multipliers by Technology'!$B15</f>
        <v>4.4366563376116693E-3</v>
      </c>
      <c r="V2" s="56">
        <f>V$4*'Multipliers by Technology'!$B15</f>
        <v>4.4366563376116693E-3</v>
      </c>
      <c r="W2" s="56">
        <f>W$4*'Multipliers by Technology'!$B15</f>
        <v>4.4366563376116693E-3</v>
      </c>
      <c r="X2" s="56">
        <f>X$4*'Multipliers by Technology'!$B15</f>
        <v>4.4366563376116693E-3</v>
      </c>
      <c r="Y2" s="56">
        <f>Y$4*'Multipliers by Technology'!$B15</f>
        <v>4.4366563376116693E-3</v>
      </c>
      <c r="Z2" s="56">
        <f>Z$4*'Multipliers by Technology'!$B15</f>
        <v>4.4366563376116693E-3</v>
      </c>
      <c r="AA2" s="56">
        <f>AA$4*'Multipliers by Technology'!$B15</f>
        <v>4.4366563376116693E-3</v>
      </c>
      <c r="AB2" s="56">
        <f>AB$4*'Multipliers by Technology'!$B15</f>
        <v>4.4366563376116693E-3</v>
      </c>
      <c r="AC2" s="56">
        <f>AC$4*'Multipliers by Technology'!$B15</f>
        <v>4.4366563376116693E-3</v>
      </c>
      <c r="AD2" s="56">
        <f>AD$4*'Multipliers by Technology'!$B15</f>
        <v>4.4366563376116693E-3</v>
      </c>
      <c r="AE2" s="56">
        <f>AE$4*'Multipliers by Technology'!$B15</f>
        <v>4.4366563376116693E-3</v>
      </c>
      <c r="AF2" s="56">
        <f>AF$4*'Multipliers by Technology'!$B15</f>
        <v>4.4366563376116693E-3</v>
      </c>
      <c r="AG2" s="56">
        <f>AG$4*'Multipliers by Technology'!$B15</f>
        <v>4.4366563376116693E-3</v>
      </c>
      <c r="AH2" s="56">
        <f>AH$4*'Multipliers by Technology'!$B15</f>
        <v>4.4366563376116693E-3</v>
      </c>
      <c r="AI2" s="56">
        <f>AI$4*'Multipliers by Technology'!$B15</f>
        <v>4.4366563376116693E-3</v>
      </c>
    </row>
    <row r="3" spans="1:35">
      <c r="A3" t="s">
        <v>140</v>
      </c>
      <c r="B3" s="56">
        <f>B$4*'Multipliers by Technology'!$B16</f>
        <v>1.2113409683035476E-3</v>
      </c>
      <c r="C3" s="56">
        <f>C$4*'Multipliers by Technology'!$B16</f>
        <v>1.2477387925424188E-3</v>
      </c>
      <c r="D3" s="56">
        <f>D$4*'Multipliers by Technology'!$B16</f>
        <v>1.284136616781284E-3</v>
      </c>
      <c r="E3" s="56">
        <f>E$4*'Multipliers by Technology'!$B16</f>
        <v>1.3205344410201492E-3</v>
      </c>
      <c r="F3" s="56">
        <f>F$4*'Multipliers by Technology'!$B16</f>
        <v>1.3569322652590143E-3</v>
      </c>
      <c r="G3" s="56">
        <f>G$4*'Multipliers by Technology'!$B16</f>
        <v>1.3933300894978799E-3</v>
      </c>
      <c r="H3" s="56">
        <f>H$4*'Multipliers by Technology'!$B16</f>
        <v>1.3933300894978799E-3</v>
      </c>
      <c r="I3" s="56">
        <f>I$4*'Multipliers by Technology'!$B16</f>
        <v>1.3933300894978799E-3</v>
      </c>
      <c r="J3" s="56">
        <f>J$4*'Multipliers by Technology'!$B16</f>
        <v>1.3933300894978799E-3</v>
      </c>
      <c r="K3" s="56">
        <f>K$4*'Multipliers by Technology'!$B16</f>
        <v>1.3933300894978799E-3</v>
      </c>
      <c r="L3" s="56">
        <f>L$4*'Multipliers by Technology'!$B16</f>
        <v>1.3933300894978799E-3</v>
      </c>
      <c r="M3" s="56">
        <f>M$4*'Multipliers by Technology'!$B16</f>
        <v>1.3933300894978799E-3</v>
      </c>
      <c r="N3" s="56">
        <f>N$4*'Multipliers by Technology'!$B16</f>
        <v>1.3933300894978799E-3</v>
      </c>
      <c r="O3" s="56">
        <f>O$4*'Multipliers by Technology'!$B16</f>
        <v>1.3933300894978799E-3</v>
      </c>
      <c r="P3" s="56">
        <f>P$4*'Multipliers by Technology'!$B16</f>
        <v>1.3933300894978799E-3</v>
      </c>
      <c r="Q3" s="56">
        <f>Q$4*'Multipliers by Technology'!$B16</f>
        <v>1.3933300894978799E-3</v>
      </c>
      <c r="R3" s="56">
        <f>R$4*'Multipliers by Technology'!$B16</f>
        <v>1.3933300894978799E-3</v>
      </c>
      <c r="S3" s="56">
        <f>S$4*'Multipliers by Technology'!$B16</f>
        <v>1.3933300894978799E-3</v>
      </c>
      <c r="T3" s="56">
        <f>T$4*'Multipliers by Technology'!$B16</f>
        <v>1.3933300894978799E-3</v>
      </c>
      <c r="U3" s="56">
        <f>U$4*'Multipliers by Technology'!$B16</f>
        <v>1.3933300894978799E-3</v>
      </c>
      <c r="V3" s="56">
        <f>V$4*'Multipliers by Technology'!$B16</f>
        <v>1.3933300894978799E-3</v>
      </c>
      <c r="W3" s="56">
        <f>W$4*'Multipliers by Technology'!$B16</f>
        <v>1.3933300894978799E-3</v>
      </c>
      <c r="X3" s="56">
        <f>X$4*'Multipliers by Technology'!$B16</f>
        <v>1.3933300894978799E-3</v>
      </c>
      <c r="Y3" s="56">
        <f>Y$4*'Multipliers by Technology'!$B16</f>
        <v>1.3933300894978799E-3</v>
      </c>
      <c r="Z3" s="56">
        <f>Z$4*'Multipliers by Technology'!$B16</f>
        <v>1.3933300894978799E-3</v>
      </c>
      <c r="AA3" s="56">
        <f>AA$4*'Multipliers by Technology'!$B16</f>
        <v>1.3933300894978799E-3</v>
      </c>
      <c r="AB3" s="56">
        <f>AB$4*'Multipliers by Technology'!$B16</f>
        <v>1.3933300894978799E-3</v>
      </c>
      <c r="AC3" s="56">
        <f>AC$4*'Multipliers by Technology'!$B16</f>
        <v>1.3933300894978799E-3</v>
      </c>
      <c r="AD3" s="56">
        <f>AD$4*'Multipliers by Technology'!$B16</f>
        <v>1.3933300894978799E-3</v>
      </c>
      <c r="AE3" s="56">
        <f>AE$4*'Multipliers by Technology'!$B16</f>
        <v>1.3933300894978799E-3</v>
      </c>
      <c r="AF3" s="56">
        <f>AF$4*'Multipliers by Technology'!$B16</f>
        <v>1.3933300894978799E-3</v>
      </c>
      <c r="AG3" s="56">
        <f>AG$4*'Multipliers by Technology'!$B16</f>
        <v>1.3933300894978799E-3</v>
      </c>
      <c r="AH3" s="56">
        <f>AH$4*'Multipliers by Technology'!$B16</f>
        <v>1.3933300894978799E-3</v>
      </c>
      <c r="AI3" s="56">
        <f>AI$4*'Multipliers by Technology'!$B16</f>
        <v>1.3933300894978799E-3</v>
      </c>
    </row>
    <row r="4" spans="1:35">
      <c r="A4" t="s">
        <v>141</v>
      </c>
      <c r="B4" s="22">
        <f>'India Data'!L12</f>
        <v>1.2113409683035476E-3</v>
      </c>
      <c r="C4" s="22">
        <f>'India Data'!M12</f>
        <v>1.2477387925424188E-3</v>
      </c>
      <c r="D4" s="22">
        <f>'India Data'!N12</f>
        <v>1.284136616781284E-3</v>
      </c>
      <c r="E4" s="22">
        <f>'India Data'!O12</f>
        <v>1.3205344410201492E-3</v>
      </c>
      <c r="F4" s="22">
        <f>'India Data'!P12</f>
        <v>1.3569322652590143E-3</v>
      </c>
      <c r="G4" s="22">
        <f>'India Data'!Q12</f>
        <v>1.3933300894978799E-3</v>
      </c>
      <c r="H4" s="22">
        <f>'India Data'!R12</f>
        <v>1.3933300894978799E-3</v>
      </c>
      <c r="I4" s="22">
        <f>'India Data'!S12</f>
        <v>1.3933300894978799E-3</v>
      </c>
      <c r="J4" s="22">
        <f>'India Data'!T12</f>
        <v>1.3933300894978799E-3</v>
      </c>
      <c r="K4" s="22">
        <f>'India Data'!U12</f>
        <v>1.3933300894978799E-3</v>
      </c>
      <c r="L4" s="22">
        <f>'India Data'!V12</f>
        <v>1.3933300894978799E-3</v>
      </c>
      <c r="M4" s="22">
        <f>'India Data'!W12</f>
        <v>1.3933300894978799E-3</v>
      </c>
      <c r="N4" s="22">
        <f>'India Data'!X12</f>
        <v>1.3933300894978799E-3</v>
      </c>
      <c r="O4" s="22">
        <f>'India Data'!Y12</f>
        <v>1.3933300894978799E-3</v>
      </c>
      <c r="P4" s="22">
        <f>'India Data'!Z12</f>
        <v>1.3933300894978799E-3</v>
      </c>
      <c r="Q4" s="22">
        <f>'India Data'!AA12</f>
        <v>1.3933300894978799E-3</v>
      </c>
      <c r="R4" s="22">
        <f>'India Data'!AB12</f>
        <v>1.3933300894978799E-3</v>
      </c>
      <c r="S4" s="22">
        <f>'India Data'!AC12</f>
        <v>1.3933300894978799E-3</v>
      </c>
      <c r="T4" s="22">
        <f>'India Data'!AD12</f>
        <v>1.3933300894978799E-3</v>
      </c>
      <c r="U4" s="22">
        <f>'India Data'!AE12</f>
        <v>1.3933300894978799E-3</v>
      </c>
      <c r="V4" s="22">
        <f>'India Data'!AF12</f>
        <v>1.3933300894978799E-3</v>
      </c>
      <c r="W4" s="22">
        <f>'India Data'!AG12</f>
        <v>1.3933300894978799E-3</v>
      </c>
      <c r="X4" s="22">
        <f>'India Data'!AH12</f>
        <v>1.3933300894978799E-3</v>
      </c>
      <c r="Y4" s="22">
        <f>'India Data'!AI12</f>
        <v>1.3933300894978799E-3</v>
      </c>
      <c r="Z4" s="22">
        <f>'India Data'!AJ12</f>
        <v>1.3933300894978799E-3</v>
      </c>
      <c r="AA4" s="22">
        <f>'India Data'!AK12</f>
        <v>1.3933300894978799E-3</v>
      </c>
      <c r="AB4" s="22">
        <f>'India Data'!AL12</f>
        <v>1.3933300894978799E-3</v>
      </c>
      <c r="AC4" s="22">
        <f>'India Data'!AM12</f>
        <v>1.3933300894978799E-3</v>
      </c>
      <c r="AD4" s="22">
        <f>'India Data'!AN12</f>
        <v>1.3933300894978799E-3</v>
      </c>
      <c r="AE4" s="22">
        <f>'India Data'!AO12</f>
        <v>1.3933300894978799E-3</v>
      </c>
      <c r="AF4" s="22">
        <f>'India Data'!AP12</f>
        <v>1.3933300894978799E-3</v>
      </c>
      <c r="AG4" s="22">
        <f>'India Data'!AQ12</f>
        <v>1.3933300894978799E-3</v>
      </c>
      <c r="AH4" s="22">
        <f>'India Data'!AR12</f>
        <v>1.3933300894978799E-3</v>
      </c>
      <c r="AI4" s="22">
        <f>'India Data'!AS12</f>
        <v>1.3933300894978799E-3</v>
      </c>
    </row>
    <row r="5" spans="1:35">
      <c r="A5" t="s">
        <v>142</v>
      </c>
      <c r="B5" s="56">
        <f>B$4*'Multipliers by Technology'!$B18</f>
        <v>1.2113409683035476E-3</v>
      </c>
      <c r="C5" s="56">
        <f>C$4*'Multipliers by Technology'!$B18</f>
        <v>1.2477387925424188E-3</v>
      </c>
      <c r="D5" s="56">
        <f>D$4*'Multipliers by Technology'!$B18</f>
        <v>1.284136616781284E-3</v>
      </c>
      <c r="E5" s="56">
        <f>E$4*'Multipliers by Technology'!$B18</f>
        <v>1.3205344410201492E-3</v>
      </c>
      <c r="F5" s="56">
        <f>F$4*'Multipliers by Technology'!$B18</f>
        <v>1.3569322652590143E-3</v>
      </c>
      <c r="G5" s="56">
        <f>G$4*'Multipliers by Technology'!$B18</f>
        <v>1.3933300894978799E-3</v>
      </c>
      <c r="H5" s="56">
        <f>H$4*'Multipliers by Technology'!$B18</f>
        <v>1.3933300894978799E-3</v>
      </c>
      <c r="I5" s="56">
        <f>I$4*'Multipliers by Technology'!$B18</f>
        <v>1.3933300894978799E-3</v>
      </c>
      <c r="J5" s="56">
        <f>J$4*'Multipliers by Technology'!$B18</f>
        <v>1.3933300894978799E-3</v>
      </c>
      <c r="K5" s="56">
        <f>K$4*'Multipliers by Technology'!$B18</f>
        <v>1.3933300894978799E-3</v>
      </c>
      <c r="L5" s="56">
        <f>L$4*'Multipliers by Technology'!$B18</f>
        <v>1.3933300894978799E-3</v>
      </c>
      <c r="M5" s="56">
        <f>M$4*'Multipliers by Technology'!$B18</f>
        <v>1.3933300894978799E-3</v>
      </c>
      <c r="N5" s="56">
        <f>N$4*'Multipliers by Technology'!$B18</f>
        <v>1.3933300894978799E-3</v>
      </c>
      <c r="O5" s="56">
        <f>O$4*'Multipliers by Technology'!$B18</f>
        <v>1.3933300894978799E-3</v>
      </c>
      <c r="P5" s="56">
        <f>P$4*'Multipliers by Technology'!$B18</f>
        <v>1.3933300894978799E-3</v>
      </c>
      <c r="Q5" s="56">
        <f>Q$4*'Multipliers by Technology'!$B18</f>
        <v>1.3933300894978799E-3</v>
      </c>
      <c r="R5" s="56">
        <f>R$4*'Multipliers by Technology'!$B18</f>
        <v>1.3933300894978799E-3</v>
      </c>
      <c r="S5" s="56">
        <f>S$4*'Multipliers by Technology'!$B18</f>
        <v>1.3933300894978799E-3</v>
      </c>
      <c r="T5" s="56">
        <f>T$4*'Multipliers by Technology'!$B18</f>
        <v>1.3933300894978799E-3</v>
      </c>
      <c r="U5" s="56">
        <f>U$4*'Multipliers by Technology'!$B18</f>
        <v>1.3933300894978799E-3</v>
      </c>
      <c r="V5" s="56">
        <f>V$4*'Multipliers by Technology'!$B18</f>
        <v>1.3933300894978799E-3</v>
      </c>
      <c r="W5" s="56">
        <f>W$4*'Multipliers by Technology'!$B18</f>
        <v>1.3933300894978799E-3</v>
      </c>
      <c r="X5" s="56">
        <f>X$4*'Multipliers by Technology'!$B18</f>
        <v>1.3933300894978799E-3</v>
      </c>
      <c r="Y5" s="56">
        <f>Y$4*'Multipliers by Technology'!$B18</f>
        <v>1.3933300894978799E-3</v>
      </c>
      <c r="Z5" s="56">
        <f>Z$4*'Multipliers by Technology'!$B18</f>
        <v>1.3933300894978799E-3</v>
      </c>
      <c r="AA5" s="56">
        <f>AA$4*'Multipliers by Technology'!$B18</f>
        <v>1.3933300894978799E-3</v>
      </c>
      <c r="AB5" s="56">
        <f>AB$4*'Multipliers by Technology'!$B18</f>
        <v>1.3933300894978799E-3</v>
      </c>
      <c r="AC5" s="56">
        <f>AC$4*'Multipliers by Technology'!$B18</f>
        <v>1.3933300894978799E-3</v>
      </c>
      <c r="AD5" s="56">
        <f>AD$4*'Multipliers by Technology'!$B18</f>
        <v>1.3933300894978799E-3</v>
      </c>
      <c r="AE5" s="56">
        <f>AE$4*'Multipliers by Technology'!$B18</f>
        <v>1.3933300894978799E-3</v>
      </c>
      <c r="AF5" s="56">
        <f>AF$4*'Multipliers by Technology'!$B18</f>
        <v>1.3933300894978799E-3</v>
      </c>
      <c r="AG5" s="56">
        <f>AG$4*'Multipliers by Technology'!$B18</f>
        <v>1.3933300894978799E-3</v>
      </c>
      <c r="AH5" s="56">
        <f>AH$4*'Multipliers by Technology'!$B18</f>
        <v>1.3933300894978799E-3</v>
      </c>
      <c r="AI5" s="56">
        <f>AI$4*'Multipliers by Technology'!$B18</f>
        <v>1.3933300894978799E-3</v>
      </c>
    </row>
    <row r="6" spans="1:35">
      <c r="A6" t="s">
        <v>143</v>
      </c>
      <c r="B6" s="56">
        <f>B$4*'Multipliers by Technology'!$B19</f>
        <v>1.9452190731881784E-3</v>
      </c>
      <c r="C6" s="56">
        <f>C$4*'Multipliers by Technology'!$B19</f>
        <v>2.0036681340097236E-3</v>
      </c>
      <c r="D6" s="56">
        <f>D$4*'Multipliers by Technology'!$B19</f>
        <v>2.0621171948312588E-3</v>
      </c>
      <c r="E6" s="56">
        <f>E$4*'Multipliers by Technology'!$B19</f>
        <v>2.120566255652794E-3</v>
      </c>
      <c r="F6" s="56">
        <f>F$4*'Multipliers by Technology'!$B19</f>
        <v>2.1790153164743292E-3</v>
      </c>
      <c r="G6" s="56">
        <f>G$4*'Multipliers by Technology'!$B19</f>
        <v>2.2374643772958653E-3</v>
      </c>
      <c r="H6" s="56">
        <f>H$4*'Multipliers by Technology'!$B19</f>
        <v>2.2374643772958653E-3</v>
      </c>
      <c r="I6" s="56">
        <f>I$4*'Multipliers by Technology'!$B19</f>
        <v>2.2374643772958653E-3</v>
      </c>
      <c r="J6" s="56">
        <f>J$4*'Multipliers by Technology'!$B19</f>
        <v>2.2374643772958653E-3</v>
      </c>
      <c r="K6" s="56">
        <f>K$4*'Multipliers by Technology'!$B19</f>
        <v>2.2374643772958653E-3</v>
      </c>
      <c r="L6" s="56">
        <f>L$4*'Multipliers by Technology'!$B19</f>
        <v>2.2374643772958653E-3</v>
      </c>
      <c r="M6" s="56">
        <f>M$4*'Multipliers by Technology'!$B19</f>
        <v>2.2374643772958653E-3</v>
      </c>
      <c r="N6" s="56">
        <f>N$4*'Multipliers by Technology'!$B19</f>
        <v>2.2374643772958653E-3</v>
      </c>
      <c r="O6" s="56">
        <f>O$4*'Multipliers by Technology'!$B19</f>
        <v>2.2374643772958653E-3</v>
      </c>
      <c r="P6" s="56">
        <f>P$4*'Multipliers by Technology'!$B19</f>
        <v>2.2374643772958653E-3</v>
      </c>
      <c r="Q6" s="56">
        <f>Q$4*'Multipliers by Technology'!$B19</f>
        <v>2.2374643772958653E-3</v>
      </c>
      <c r="R6" s="56">
        <f>R$4*'Multipliers by Technology'!$B19</f>
        <v>2.2374643772958653E-3</v>
      </c>
      <c r="S6" s="56">
        <f>S$4*'Multipliers by Technology'!$B19</f>
        <v>2.2374643772958653E-3</v>
      </c>
      <c r="T6" s="56">
        <f>T$4*'Multipliers by Technology'!$B19</f>
        <v>2.2374643772958653E-3</v>
      </c>
      <c r="U6" s="56">
        <f>U$4*'Multipliers by Technology'!$B19</f>
        <v>2.2374643772958653E-3</v>
      </c>
      <c r="V6" s="56">
        <f>V$4*'Multipliers by Technology'!$B19</f>
        <v>2.2374643772958653E-3</v>
      </c>
      <c r="W6" s="56">
        <f>W$4*'Multipliers by Technology'!$B19</f>
        <v>2.2374643772958653E-3</v>
      </c>
      <c r="X6" s="56">
        <f>X$4*'Multipliers by Technology'!$B19</f>
        <v>2.2374643772958653E-3</v>
      </c>
      <c r="Y6" s="56">
        <f>Y$4*'Multipliers by Technology'!$B19</f>
        <v>2.2374643772958653E-3</v>
      </c>
      <c r="Z6" s="56">
        <f>Z$4*'Multipliers by Technology'!$B19</f>
        <v>2.2374643772958653E-3</v>
      </c>
      <c r="AA6" s="56">
        <f>AA$4*'Multipliers by Technology'!$B19</f>
        <v>2.2374643772958653E-3</v>
      </c>
      <c r="AB6" s="56">
        <f>AB$4*'Multipliers by Technology'!$B19</f>
        <v>2.2374643772958653E-3</v>
      </c>
      <c r="AC6" s="56">
        <f>AC$4*'Multipliers by Technology'!$B19</f>
        <v>2.2374643772958653E-3</v>
      </c>
      <c r="AD6" s="56">
        <f>AD$4*'Multipliers by Technology'!$B19</f>
        <v>2.2374643772958653E-3</v>
      </c>
      <c r="AE6" s="56">
        <f>AE$4*'Multipliers by Technology'!$B19</f>
        <v>2.2374643772958653E-3</v>
      </c>
      <c r="AF6" s="56">
        <f>AF$4*'Multipliers by Technology'!$B19</f>
        <v>2.2374643772958653E-3</v>
      </c>
      <c r="AG6" s="56">
        <f>AG$4*'Multipliers by Technology'!$B19</f>
        <v>2.2374643772958653E-3</v>
      </c>
      <c r="AH6" s="56">
        <f>AH$4*'Multipliers by Technology'!$B19</f>
        <v>2.2374643772958653E-3</v>
      </c>
      <c r="AI6" s="56">
        <f>AI$4*'Multipliers by Technology'!$B19</f>
        <v>2.2374643772958653E-3</v>
      </c>
    </row>
    <row r="7" spans="1:35">
      <c r="A7" t="s">
        <v>807</v>
      </c>
      <c r="B7" s="56">
        <f>B$4*'Multipliers by Technology'!$B20</f>
        <v>1.2113409683035476E-3</v>
      </c>
      <c r="C7" s="56">
        <f>C$4*'Multipliers by Technology'!$B20</f>
        <v>1.2477387925424188E-3</v>
      </c>
      <c r="D7" s="56">
        <f>D$4*'Multipliers by Technology'!$B20</f>
        <v>1.284136616781284E-3</v>
      </c>
      <c r="E7" s="56">
        <f>E$4*'Multipliers by Technology'!$B20</f>
        <v>1.3205344410201492E-3</v>
      </c>
      <c r="F7" s="56">
        <f>F$4*'Multipliers by Technology'!$B20</f>
        <v>1.3569322652590143E-3</v>
      </c>
      <c r="G7" s="56">
        <f>G$4*'Multipliers by Technology'!$B20</f>
        <v>1.3933300894978799E-3</v>
      </c>
      <c r="H7" s="56">
        <f>H$4*'Multipliers by Technology'!$B20</f>
        <v>1.3933300894978799E-3</v>
      </c>
      <c r="I7" s="56">
        <f>I$4*'Multipliers by Technology'!$B20</f>
        <v>1.3933300894978799E-3</v>
      </c>
      <c r="J7" s="56">
        <f>J$4*'Multipliers by Technology'!$B20</f>
        <v>1.3933300894978799E-3</v>
      </c>
      <c r="K7" s="56">
        <f>K$4*'Multipliers by Technology'!$B20</f>
        <v>1.3933300894978799E-3</v>
      </c>
      <c r="L7" s="56">
        <f>L$4*'Multipliers by Technology'!$B20</f>
        <v>1.3933300894978799E-3</v>
      </c>
      <c r="M7" s="56">
        <f>M$4*'Multipliers by Technology'!$B20</f>
        <v>1.3933300894978799E-3</v>
      </c>
      <c r="N7" s="56">
        <f>N$4*'Multipliers by Technology'!$B20</f>
        <v>1.3933300894978799E-3</v>
      </c>
      <c r="O7" s="56">
        <f>O$4*'Multipliers by Technology'!$B20</f>
        <v>1.3933300894978799E-3</v>
      </c>
      <c r="P7" s="56">
        <f>P$4*'Multipliers by Technology'!$B20</f>
        <v>1.3933300894978799E-3</v>
      </c>
      <c r="Q7" s="56">
        <f>Q$4*'Multipliers by Technology'!$B20</f>
        <v>1.3933300894978799E-3</v>
      </c>
      <c r="R7" s="56">
        <f>R$4*'Multipliers by Technology'!$B20</f>
        <v>1.3933300894978799E-3</v>
      </c>
      <c r="S7" s="56">
        <f>S$4*'Multipliers by Technology'!$B20</f>
        <v>1.3933300894978799E-3</v>
      </c>
      <c r="T7" s="56">
        <f>T$4*'Multipliers by Technology'!$B20</f>
        <v>1.3933300894978799E-3</v>
      </c>
      <c r="U7" s="56">
        <f>U$4*'Multipliers by Technology'!$B20</f>
        <v>1.3933300894978799E-3</v>
      </c>
      <c r="V7" s="56">
        <f>V$4*'Multipliers by Technology'!$B20</f>
        <v>1.3933300894978799E-3</v>
      </c>
      <c r="W7" s="56">
        <f>W$4*'Multipliers by Technology'!$B20</f>
        <v>1.3933300894978799E-3</v>
      </c>
      <c r="X7" s="56">
        <f>X$4*'Multipliers by Technology'!$B20</f>
        <v>1.3933300894978799E-3</v>
      </c>
      <c r="Y7" s="56">
        <f>Y$4*'Multipliers by Technology'!$B20</f>
        <v>1.3933300894978799E-3</v>
      </c>
      <c r="Z7" s="56">
        <f>Z$4*'Multipliers by Technology'!$B20</f>
        <v>1.3933300894978799E-3</v>
      </c>
      <c r="AA7" s="56">
        <f>AA$4*'Multipliers by Technology'!$B20</f>
        <v>1.3933300894978799E-3</v>
      </c>
      <c r="AB7" s="56">
        <f>AB$4*'Multipliers by Technology'!$B20</f>
        <v>1.3933300894978799E-3</v>
      </c>
      <c r="AC7" s="56">
        <f>AC$4*'Multipliers by Technology'!$B20</f>
        <v>1.3933300894978799E-3</v>
      </c>
      <c r="AD7" s="56">
        <f>AD$4*'Multipliers by Technology'!$B20</f>
        <v>1.3933300894978799E-3</v>
      </c>
      <c r="AE7" s="56">
        <f>AE$4*'Multipliers by Technology'!$B20</f>
        <v>1.3933300894978799E-3</v>
      </c>
      <c r="AF7" s="56">
        <f>AF$4*'Multipliers by Technology'!$B20</f>
        <v>1.3933300894978799E-3</v>
      </c>
      <c r="AG7" s="56">
        <f>AG$4*'Multipliers by Technology'!$B20</f>
        <v>1.3933300894978799E-3</v>
      </c>
      <c r="AH7" s="56">
        <f>AH$4*'Multipliers by Technology'!$B20</f>
        <v>1.3933300894978799E-3</v>
      </c>
      <c r="AI7" s="56">
        <f>AI$4*'Multipliers by Technology'!$B20</f>
        <v>1.3933300894978799E-3</v>
      </c>
    </row>
    <row r="8" spans="1:35">
      <c r="A8" t="s">
        <v>808</v>
      </c>
      <c r="B8">
        <f>'Hydrogen vehicles - US data'!B2</f>
        <v>9.3082702052690977E-4</v>
      </c>
      <c r="C8">
        <f>'Hydrogen vehicles - US data'!C2</f>
        <v>9.4997499356718352E-4</v>
      </c>
      <c r="D8">
        <f>'Hydrogen vehicles - US data'!D2</f>
        <v>9.7951628249609893E-4</v>
      </c>
      <c r="E8">
        <f>'Hydrogen vehicles - US data'!E2</f>
        <v>1.0261155840167336E-3</v>
      </c>
      <c r="F8">
        <f>'Hydrogen vehicles - US data'!F2</f>
        <v>1.0847005967993626E-3</v>
      </c>
      <c r="G8">
        <f>'Hydrogen vehicles - US data'!G2</f>
        <v>1.1410724187805041E-3</v>
      </c>
      <c r="H8">
        <f>'Hydrogen vehicles - US data'!H2</f>
        <v>1.1971763637570968E-3</v>
      </c>
      <c r="I8">
        <f>'Hydrogen vehicles - US data'!I2</f>
        <v>1.2434591337693816E-3</v>
      </c>
      <c r="J8">
        <f>'Hydrogen vehicles - US data'!J2</f>
        <v>1.3074017559513928E-3</v>
      </c>
      <c r="K8">
        <f>'Hydrogen vehicles - US data'!K2</f>
        <v>1.3110049962233143E-3</v>
      </c>
      <c r="L8">
        <f>'Hydrogen vehicles - US data'!L2</f>
        <v>1.3165047225173476E-3</v>
      </c>
      <c r="M8">
        <f>'Hydrogen vehicles - US data'!M2</f>
        <v>1.3202101580397755E-3</v>
      </c>
      <c r="N8">
        <f>'Hydrogen vehicles - US data'!N2</f>
        <v>1.3255329746173512E-3</v>
      </c>
      <c r="O8">
        <f>'Hydrogen vehicles - US data'!O2</f>
        <v>1.3295731351057475E-3</v>
      </c>
      <c r="P8">
        <f>'Hydrogen vehicles - US data'!P2</f>
        <v>1.3344348774859721E-3</v>
      </c>
      <c r="Q8">
        <f>'Hydrogen vehicles - US data'!Q2</f>
        <v>1.340142702280952E-3</v>
      </c>
      <c r="R8">
        <f>'Hydrogen vehicles - US data'!R2</f>
        <v>1.3467583979381783E-3</v>
      </c>
      <c r="S8">
        <f>'Hydrogen vehicles - US data'!S2</f>
        <v>1.3507731568943191E-3</v>
      </c>
      <c r="T8">
        <f>'Hydrogen vehicles - US data'!T2</f>
        <v>1.354340460755669E-3</v>
      </c>
      <c r="U8">
        <f>'Hydrogen vehicles - US data'!U2</f>
        <v>1.3578322531043526E-3</v>
      </c>
      <c r="V8">
        <f>'Hydrogen vehicles - US data'!V2</f>
        <v>1.3602780082755069E-3</v>
      </c>
      <c r="W8">
        <f>'Hydrogen vehicles - US data'!W2</f>
        <v>1.3636865265696072E-3</v>
      </c>
      <c r="X8">
        <f>'Hydrogen vehicles - US data'!X2</f>
        <v>1.3665129928367476E-3</v>
      </c>
      <c r="Y8">
        <f>'Hydrogen vehicles - US data'!Y2</f>
        <v>1.3689835950728775E-3</v>
      </c>
      <c r="Z8">
        <f>'Hydrogen vehicles - US data'!Z2</f>
        <v>1.3721744156512498E-3</v>
      </c>
      <c r="AA8">
        <f>'Hydrogen vehicles - US data'!AA2</f>
        <v>1.3738897641438958E-3</v>
      </c>
      <c r="AB8">
        <f>'Hydrogen vehicles - US data'!AB2</f>
        <v>1.37480324898735E-3</v>
      </c>
      <c r="AC8">
        <f>'Hydrogen vehicles - US data'!AC2</f>
        <v>1.3749890994886949E-3</v>
      </c>
      <c r="AD8">
        <f>'Hydrogen vehicles - US data'!AD2</f>
        <v>1.3773720612404131E-3</v>
      </c>
      <c r="AE8">
        <f>'Hydrogen vehicles - US data'!AE2</f>
        <v>1.3779123549503636E-3</v>
      </c>
      <c r="AF8">
        <f>'Hydrogen vehicles - US data'!AF2</f>
        <v>1.378296774046283E-3</v>
      </c>
      <c r="AG8">
        <f>'Hydrogen vehicles - US data'!AG2</f>
        <v>1.3791016872655134E-3</v>
      </c>
      <c r="AH8">
        <f>'Hydrogen vehicles - US data'!AH2</f>
        <v>1.379261131262658E-3</v>
      </c>
      <c r="AI8">
        <f>'Hydrogen vehicles - US data'!AI2</f>
        <v>1.3793319991118563E-3</v>
      </c>
    </row>
    <row r="9" spans="1:35">
      <c r="B9"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Technology'!$C15</f>
        <v>1.0878864131157239E-3</v>
      </c>
      <c r="C2" s="56">
        <f>C$5*'Multipliers by Technology'!$C15</f>
        <v>1.0878864131157239E-3</v>
      </c>
      <c r="D2" s="56">
        <f>D$5*'Multipliers by Technology'!$C15</f>
        <v>1.0878864131157239E-3</v>
      </c>
      <c r="E2" s="56">
        <f>E$5*'Multipliers by Technology'!$C15</f>
        <v>1.0878864131157239E-3</v>
      </c>
      <c r="F2" s="56">
        <f>F$5*'Multipliers by Technology'!$C15</f>
        <v>1.0878864131157239E-3</v>
      </c>
      <c r="G2" s="56">
        <f>G$5*'Multipliers by Technology'!$C15</f>
        <v>1.0878864131157239E-3</v>
      </c>
      <c r="H2" s="56">
        <f>H$5*'Multipliers by Technology'!$C15</f>
        <v>1.0878864131157239E-3</v>
      </c>
      <c r="I2" s="56">
        <f>I$5*'Multipliers by Technology'!$C15</f>
        <v>1.0878864131157239E-3</v>
      </c>
      <c r="J2" s="56">
        <f>J$5*'Multipliers by Technology'!$C15</f>
        <v>1.0878864131157239E-3</v>
      </c>
      <c r="K2" s="56">
        <f>K$5*'Multipliers by Technology'!$C15</f>
        <v>1.0878864131157239E-3</v>
      </c>
      <c r="L2" s="56">
        <f>L$5*'Multipliers by Technology'!$C15</f>
        <v>1.0878864131157239E-3</v>
      </c>
      <c r="M2" s="56">
        <f>M$5*'Multipliers by Technology'!$C15</f>
        <v>1.0878864131157239E-3</v>
      </c>
      <c r="N2" s="56">
        <f>N$5*'Multipliers by Technology'!$C15</f>
        <v>1.0878864131157239E-3</v>
      </c>
      <c r="O2" s="56">
        <f>O$5*'Multipliers by Technology'!$C15</f>
        <v>1.0878864131157239E-3</v>
      </c>
      <c r="P2" s="56">
        <f>P$5*'Multipliers by Technology'!$C15</f>
        <v>1.0878864131157239E-3</v>
      </c>
      <c r="Q2" s="56">
        <f>Q$5*'Multipliers by Technology'!$C15</f>
        <v>1.0878864131157239E-3</v>
      </c>
      <c r="R2" s="56">
        <f>R$5*'Multipliers by Technology'!$C15</f>
        <v>1.0878864131157239E-3</v>
      </c>
      <c r="S2" s="56">
        <f>S$5*'Multipliers by Technology'!$C15</f>
        <v>1.0878864131157239E-3</v>
      </c>
      <c r="T2" s="56">
        <f>T$5*'Multipliers by Technology'!$C15</f>
        <v>1.0878864131157239E-3</v>
      </c>
      <c r="U2" s="56">
        <f>U$5*'Multipliers by Technology'!$C15</f>
        <v>1.0878864131157239E-3</v>
      </c>
      <c r="V2" s="56">
        <f>V$5*'Multipliers by Technology'!$C15</f>
        <v>1.0878864131157239E-3</v>
      </c>
      <c r="W2" s="56">
        <f>W$5*'Multipliers by Technology'!$C15</f>
        <v>1.0878864131157239E-3</v>
      </c>
      <c r="X2" s="56">
        <f>X$5*'Multipliers by Technology'!$C15</f>
        <v>1.0878864131157239E-3</v>
      </c>
      <c r="Y2" s="56">
        <f>Y$5*'Multipliers by Technology'!$C15</f>
        <v>1.0878864131157239E-3</v>
      </c>
      <c r="Z2" s="56">
        <f>Z$5*'Multipliers by Technology'!$C15</f>
        <v>1.0878864131157239E-3</v>
      </c>
      <c r="AA2" s="56">
        <f>AA$5*'Multipliers by Technology'!$C15</f>
        <v>1.0878864131157239E-3</v>
      </c>
      <c r="AB2" s="56">
        <f>AB$5*'Multipliers by Technology'!$C15</f>
        <v>1.0878864131157239E-3</v>
      </c>
      <c r="AC2" s="56">
        <f>AC$5*'Multipliers by Technology'!$C15</f>
        <v>1.0878864131157239E-3</v>
      </c>
      <c r="AD2" s="56">
        <f>AD$5*'Multipliers by Technology'!$C15</f>
        <v>1.0878864131157239E-3</v>
      </c>
      <c r="AE2" s="56">
        <f>AE$5*'Multipliers by Technology'!$C15</f>
        <v>1.0878864131157239E-3</v>
      </c>
      <c r="AF2" s="56">
        <f>AF$5*'Multipliers by Technology'!$C15</f>
        <v>1.0878864131157239E-3</v>
      </c>
      <c r="AG2" s="56">
        <f>AG$5*'Multipliers by Technology'!$C15</f>
        <v>1.0878864131157239E-3</v>
      </c>
      <c r="AH2" s="56">
        <f>AH$5*'Multipliers by Technology'!$C15</f>
        <v>1.0878864131157239E-3</v>
      </c>
      <c r="AI2" s="56">
        <f>AI$5*'Multipliers by Technology'!$C15</f>
        <v>1.0878864131157239E-3</v>
      </c>
    </row>
    <row r="3" spans="1:35">
      <c r="A3" t="s">
        <v>140</v>
      </c>
      <c r="B3" s="56">
        <f>B$5*'Multipliers by Technology'!$C16</f>
        <v>3.4165027849915303E-4</v>
      </c>
      <c r="C3" s="56">
        <f>C$5*'Multipliers by Technology'!$C16</f>
        <v>3.4165027849915303E-4</v>
      </c>
      <c r="D3" s="56">
        <f>D$5*'Multipliers by Technology'!$C16</f>
        <v>3.4165027849915303E-4</v>
      </c>
      <c r="E3" s="56">
        <f>E$5*'Multipliers by Technology'!$C16</f>
        <v>3.4165027849915303E-4</v>
      </c>
      <c r="F3" s="56">
        <f>F$5*'Multipliers by Technology'!$C16</f>
        <v>3.4165027849915303E-4</v>
      </c>
      <c r="G3" s="56">
        <f>G$5*'Multipliers by Technology'!$C16</f>
        <v>3.4165027849915303E-4</v>
      </c>
      <c r="H3" s="56">
        <f>H$5*'Multipliers by Technology'!$C16</f>
        <v>3.4165027849915303E-4</v>
      </c>
      <c r="I3" s="56">
        <f>I$5*'Multipliers by Technology'!$C16</f>
        <v>3.4165027849915303E-4</v>
      </c>
      <c r="J3" s="56">
        <f>J$5*'Multipliers by Technology'!$C16</f>
        <v>3.4165027849915303E-4</v>
      </c>
      <c r="K3" s="56">
        <f>K$5*'Multipliers by Technology'!$C16</f>
        <v>3.4165027849915303E-4</v>
      </c>
      <c r="L3" s="56">
        <f>L$5*'Multipliers by Technology'!$C16</f>
        <v>3.4165027849915303E-4</v>
      </c>
      <c r="M3" s="56">
        <f>M$5*'Multipliers by Technology'!$C16</f>
        <v>3.4165027849915303E-4</v>
      </c>
      <c r="N3" s="56">
        <f>N$5*'Multipliers by Technology'!$C16</f>
        <v>3.4165027849915303E-4</v>
      </c>
      <c r="O3" s="56">
        <f>O$5*'Multipliers by Technology'!$C16</f>
        <v>3.4165027849915303E-4</v>
      </c>
      <c r="P3" s="56">
        <f>P$5*'Multipliers by Technology'!$C16</f>
        <v>3.4165027849915303E-4</v>
      </c>
      <c r="Q3" s="56">
        <f>Q$5*'Multipliers by Technology'!$C16</f>
        <v>3.4165027849915303E-4</v>
      </c>
      <c r="R3" s="56">
        <f>R$5*'Multipliers by Technology'!$C16</f>
        <v>3.4165027849915303E-4</v>
      </c>
      <c r="S3" s="56">
        <f>S$5*'Multipliers by Technology'!$C16</f>
        <v>3.4165027849915303E-4</v>
      </c>
      <c r="T3" s="56">
        <f>T$5*'Multipliers by Technology'!$C16</f>
        <v>3.4165027849915303E-4</v>
      </c>
      <c r="U3" s="56">
        <f>U$5*'Multipliers by Technology'!$C16</f>
        <v>3.4165027849915303E-4</v>
      </c>
      <c r="V3" s="56">
        <f>V$5*'Multipliers by Technology'!$C16</f>
        <v>3.4165027849915303E-4</v>
      </c>
      <c r="W3" s="56">
        <f>W$5*'Multipliers by Technology'!$C16</f>
        <v>3.4165027849915303E-4</v>
      </c>
      <c r="X3" s="56">
        <f>X$5*'Multipliers by Technology'!$C16</f>
        <v>3.4165027849915303E-4</v>
      </c>
      <c r="Y3" s="56">
        <f>Y$5*'Multipliers by Technology'!$C16</f>
        <v>3.4165027849915303E-4</v>
      </c>
      <c r="Z3" s="56">
        <f>Z$5*'Multipliers by Technology'!$C16</f>
        <v>3.4165027849915303E-4</v>
      </c>
      <c r="AA3" s="56">
        <f>AA$5*'Multipliers by Technology'!$C16</f>
        <v>3.4165027849915303E-4</v>
      </c>
      <c r="AB3" s="56">
        <f>AB$5*'Multipliers by Technology'!$C16</f>
        <v>3.4165027849915303E-4</v>
      </c>
      <c r="AC3" s="56">
        <f>AC$5*'Multipliers by Technology'!$C16</f>
        <v>3.4165027849915303E-4</v>
      </c>
      <c r="AD3" s="56">
        <f>AD$5*'Multipliers by Technology'!$C16</f>
        <v>3.4165027849915303E-4</v>
      </c>
      <c r="AE3" s="56">
        <f>AE$5*'Multipliers by Technology'!$C16</f>
        <v>3.4165027849915303E-4</v>
      </c>
      <c r="AF3" s="56">
        <f>AF$5*'Multipliers by Technology'!$C16</f>
        <v>3.4165027849915303E-4</v>
      </c>
      <c r="AG3" s="56">
        <f>AG$5*'Multipliers by Technology'!$C16</f>
        <v>3.4165027849915303E-4</v>
      </c>
      <c r="AH3" s="56">
        <f>AH$5*'Multipliers by Technology'!$C16</f>
        <v>3.4165027849915303E-4</v>
      </c>
      <c r="AI3" s="56">
        <f>AI$5*'Multipliers by Technology'!$C16</f>
        <v>3.4165027849915303E-4</v>
      </c>
    </row>
    <row r="4" spans="1:35">
      <c r="A4" t="s">
        <v>141</v>
      </c>
      <c r="B4" s="56">
        <f>B$5*'Multipliers by Technology'!$C17</f>
        <v>3.4165027849915303E-4</v>
      </c>
      <c r="C4" s="56">
        <f>C$5*'Multipliers by Technology'!$C17</f>
        <v>3.4165027849915303E-4</v>
      </c>
      <c r="D4" s="56">
        <f>D$5*'Multipliers by Technology'!$C17</f>
        <v>3.4165027849915303E-4</v>
      </c>
      <c r="E4" s="56">
        <f>E$5*'Multipliers by Technology'!$C17</f>
        <v>3.4165027849915303E-4</v>
      </c>
      <c r="F4" s="56">
        <f>F$5*'Multipliers by Technology'!$C17</f>
        <v>3.4165027849915303E-4</v>
      </c>
      <c r="G4" s="56">
        <f>G$5*'Multipliers by Technology'!$C17</f>
        <v>3.4165027849915303E-4</v>
      </c>
      <c r="H4" s="56">
        <f>H$5*'Multipliers by Technology'!$C17</f>
        <v>3.4165027849915303E-4</v>
      </c>
      <c r="I4" s="56">
        <f>I$5*'Multipliers by Technology'!$C17</f>
        <v>3.4165027849915303E-4</v>
      </c>
      <c r="J4" s="56">
        <f>J$5*'Multipliers by Technology'!$C17</f>
        <v>3.4165027849915303E-4</v>
      </c>
      <c r="K4" s="56">
        <f>K$5*'Multipliers by Technology'!$C17</f>
        <v>3.4165027849915303E-4</v>
      </c>
      <c r="L4" s="56">
        <f>L$5*'Multipliers by Technology'!$C17</f>
        <v>3.4165027849915303E-4</v>
      </c>
      <c r="M4" s="56">
        <f>M$5*'Multipliers by Technology'!$C17</f>
        <v>3.4165027849915303E-4</v>
      </c>
      <c r="N4" s="56">
        <f>N$5*'Multipliers by Technology'!$C17</f>
        <v>3.4165027849915303E-4</v>
      </c>
      <c r="O4" s="56">
        <f>O$5*'Multipliers by Technology'!$C17</f>
        <v>3.4165027849915303E-4</v>
      </c>
      <c r="P4" s="56">
        <f>P$5*'Multipliers by Technology'!$C17</f>
        <v>3.4165027849915303E-4</v>
      </c>
      <c r="Q4" s="56">
        <f>Q$5*'Multipliers by Technology'!$C17</f>
        <v>3.4165027849915303E-4</v>
      </c>
      <c r="R4" s="56">
        <f>R$5*'Multipliers by Technology'!$C17</f>
        <v>3.4165027849915303E-4</v>
      </c>
      <c r="S4" s="56">
        <f>S$5*'Multipliers by Technology'!$C17</f>
        <v>3.4165027849915303E-4</v>
      </c>
      <c r="T4" s="56">
        <f>T$5*'Multipliers by Technology'!$C17</f>
        <v>3.4165027849915303E-4</v>
      </c>
      <c r="U4" s="56">
        <f>U$5*'Multipliers by Technology'!$C17</f>
        <v>3.4165027849915303E-4</v>
      </c>
      <c r="V4" s="56">
        <f>V$5*'Multipliers by Technology'!$C17</f>
        <v>3.4165027849915303E-4</v>
      </c>
      <c r="W4" s="56">
        <f>W$5*'Multipliers by Technology'!$C17</f>
        <v>3.4165027849915303E-4</v>
      </c>
      <c r="X4" s="56">
        <f>X$5*'Multipliers by Technology'!$C17</f>
        <v>3.4165027849915303E-4</v>
      </c>
      <c r="Y4" s="56">
        <f>Y$5*'Multipliers by Technology'!$C17</f>
        <v>3.4165027849915303E-4</v>
      </c>
      <c r="Z4" s="56">
        <f>Z$5*'Multipliers by Technology'!$C17</f>
        <v>3.4165027849915303E-4</v>
      </c>
      <c r="AA4" s="56">
        <f>AA$5*'Multipliers by Technology'!$C17</f>
        <v>3.4165027849915303E-4</v>
      </c>
      <c r="AB4" s="56">
        <f>AB$5*'Multipliers by Technology'!$C17</f>
        <v>3.4165027849915303E-4</v>
      </c>
      <c r="AC4" s="56">
        <f>AC$5*'Multipliers by Technology'!$C17</f>
        <v>3.4165027849915303E-4</v>
      </c>
      <c r="AD4" s="56">
        <f>AD$5*'Multipliers by Technology'!$C17</f>
        <v>3.4165027849915303E-4</v>
      </c>
      <c r="AE4" s="56">
        <f>AE$5*'Multipliers by Technology'!$C17</f>
        <v>3.4165027849915303E-4</v>
      </c>
      <c r="AF4" s="56">
        <f>AF$5*'Multipliers by Technology'!$C17</f>
        <v>3.4165027849915303E-4</v>
      </c>
      <c r="AG4" s="56">
        <f>AG$5*'Multipliers by Technology'!$C17</f>
        <v>3.4165027849915303E-4</v>
      </c>
      <c r="AH4" s="56">
        <f>AH$5*'Multipliers by Technology'!$C17</f>
        <v>3.4165027849915303E-4</v>
      </c>
      <c r="AI4" s="56">
        <f>AI$5*'Multipliers by Technology'!$C17</f>
        <v>3.4165027849915303E-4</v>
      </c>
    </row>
    <row r="5" spans="1:35">
      <c r="A5" t="s">
        <v>142</v>
      </c>
      <c r="B5" s="22">
        <f>'India Data'!H17</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6">
        <f>B$5*'Multipliers by Technology'!$C19</f>
        <v>5.4863548372126758E-4</v>
      </c>
      <c r="C6" s="56">
        <f>C$5*'Multipliers by Technology'!$C19</f>
        <v>5.4863548372126758E-4</v>
      </c>
      <c r="D6" s="56">
        <f>D$5*'Multipliers by Technology'!$C19</f>
        <v>5.4863548372126758E-4</v>
      </c>
      <c r="E6" s="56">
        <f>E$5*'Multipliers by Technology'!$C19</f>
        <v>5.4863548372126758E-4</v>
      </c>
      <c r="F6" s="56">
        <f>F$5*'Multipliers by Technology'!$C19</f>
        <v>5.4863548372126758E-4</v>
      </c>
      <c r="G6" s="56">
        <f>G$5*'Multipliers by Technology'!$C19</f>
        <v>5.4863548372126758E-4</v>
      </c>
      <c r="H6" s="56">
        <f>H$5*'Multipliers by Technology'!$C19</f>
        <v>5.4863548372126758E-4</v>
      </c>
      <c r="I6" s="56">
        <f>I$5*'Multipliers by Technology'!$C19</f>
        <v>5.4863548372126758E-4</v>
      </c>
      <c r="J6" s="56">
        <f>J$5*'Multipliers by Technology'!$C19</f>
        <v>5.4863548372126758E-4</v>
      </c>
      <c r="K6" s="56">
        <f>K$5*'Multipliers by Technology'!$C19</f>
        <v>5.4863548372126758E-4</v>
      </c>
      <c r="L6" s="56">
        <f>L$5*'Multipliers by Technology'!$C19</f>
        <v>5.4863548372126758E-4</v>
      </c>
      <c r="M6" s="56">
        <f>M$5*'Multipliers by Technology'!$C19</f>
        <v>5.4863548372126758E-4</v>
      </c>
      <c r="N6" s="56">
        <f>N$5*'Multipliers by Technology'!$C19</f>
        <v>5.4863548372126758E-4</v>
      </c>
      <c r="O6" s="56">
        <f>O$5*'Multipliers by Technology'!$C19</f>
        <v>5.4863548372126758E-4</v>
      </c>
      <c r="P6" s="56">
        <f>P$5*'Multipliers by Technology'!$C19</f>
        <v>5.4863548372126758E-4</v>
      </c>
      <c r="Q6" s="56">
        <f>Q$5*'Multipliers by Technology'!$C19</f>
        <v>5.4863548372126758E-4</v>
      </c>
      <c r="R6" s="56">
        <f>R$5*'Multipliers by Technology'!$C19</f>
        <v>5.4863548372126758E-4</v>
      </c>
      <c r="S6" s="56">
        <f>S$5*'Multipliers by Technology'!$C19</f>
        <v>5.4863548372126758E-4</v>
      </c>
      <c r="T6" s="56">
        <f>T$5*'Multipliers by Technology'!$C19</f>
        <v>5.4863548372126758E-4</v>
      </c>
      <c r="U6" s="56">
        <f>U$5*'Multipliers by Technology'!$C19</f>
        <v>5.4863548372126758E-4</v>
      </c>
      <c r="V6" s="56">
        <f>V$5*'Multipliers by Technology'!$C19</f>
        <v>5.4863548372126758E-4</v>
      </c>
      <c r="W6" s="56">
        <f>W$5*'Multipliers by Technology'!$C19</f>
        <v>5.4863548372126758E-4</v>
      </c>
      <c r="X6" s="56">
        <f>X$5*'Multipliers by Technology'!$C19</f>
        <v>5.4863548372126758E-4</v>
      </c>
      <c r="Y6" s="56">
        <f>Y$5*'Multipliers by Technology'!$C19</f>
        <v>5.4863548372126758E-4</v>
      </c>
      <c r="Z6" s="56">
        <f>Z$5*'Multipliers by Technology'!$C19</f>
        <v>5.4863548372126758E-4</v>
      </c>
      <c r="AA6" s="56">
        <f>AA$5*'Multipliers by Technology'!$C19</f>
        <v>5.4863548372126758E-4</v>
      </c>
      <c r="AB6" s="56">
        <f>AB$5*'Multipliers by Technology'!$C19</f>
        <v>5.4863548372126758E-4</v>
      </c>
      <c r="AC6" s="56">
        <f>AC$5*'Multipliers by Technology'!$C19</f>
        <v>5.4863548372126758E-4</v>
      </c>
      <c r="AD6" s="56">
        <f>AD$5*'Multipliers by Technology'!$C19</f>
        <v>5.4863548372126758E-4</v>
      </c>
      <c r="AE6" s="56">
        <f>AE$5*'Multipliers by Technology'!$C19</f>
        <v>5.4863548372126758E-4</v>
      </c>
      <c r="AF6" s="56">
        <f>AF$5*'Multipliers by Technology'!$C19</f>
        <v>5.4863548372126758E-4</v>
      </c>
      <c r="AG6" s="56">
        <f>AG$5*'Multipliers by Technology'!$C19</f>
        <v>5.4863548372126758E-4</v>
      </c>
      <c r="AH6" s="56">
        <f>AH$5*'Multipliers by Technology'!$C19</f>
        <v>5.4863548372126758E-4</v>
      </c>
      <c r="AI6" s="56">
        <f>AI$5*'Multipliers by Technology'!$C19</f>
        <v>5.4863548372126758E-4</v>
      </c>
    </row>
    <row r="7" spans="1:35">
      <c r="A7" t="s">
        <v>807</v>
      </c>
      <c r="B7" s="56">
        <f>B$5*'Multipliers by Technology'!$C20</f>
        <v>3.4165027849915303E-4</v>
      </c>
      <c r="C7" s="56">
        <f>C$5*'Multipliers by Technology'!$C20</f>
        <v>3.4165027849915303E-4</v>
      </c>
      <c r="D7" s="56">
        <f>D$5*'Multipliers by Technology'!$C20</f>
        <v>3.4165027849915303E-4</v>
      </c>
      <c r="E7" s="56">
        <f>E$5*'Multipliers by Technology'!$C20</f>
        <v>3.4165027849915303E-4</v>
      </c>
      <c r="F7" s="56">
        <f>F$5*'Multipliers by Technology'!$C20</f>
        <v>3.4165027849915303E-4</v>
      </c>
      <c r="G7" s="56">
        <f>G$5*'Multipliers by Technology'!$C20</f>
        <v>3.4165027849915303E-4</v>
      </c>
      <c r="H7" s="56">
        <f>H$5*'Multipliers by Technology'!$C20</f>
        <v>3.4165027849915303E-4</v>
      </c>
      <c r="I7" s="56">
        <f>I$5*'Multipliers by Technology'!$C20</f>
        <v>3.4165027849915303E-4</v>
      </c>
      <c r="J7" s="56">
        <f>J$5*'Multipliers by Technology'!$C20</f>
        <v>3.4165027849915303E-4</v>
      </c>
      <c r="K7" s="56">
        <f>K$5*'Multipliers by Technology'!$C20</f>
        <v>3.4165027849915303E-4</v>
      </c>
      <c r="L7" s="56">
        <f>L$5*'Multipliers by Technology'!$C20</f>
        <v>3.4165027849915303E-4</v>
      </c>
      <c r="M7" s="56">
        <f>M$5*'Multipliers by Technology'!$C20</f>
        <v>3.4165027849915303E-4</v>
      </c>
      <c r="N7" s="56">
        <f>N$5*'Multipliers by Technology'!$C20</f>
        <v>3.4165027849915303E-4</v>
      </c>
      <c r="O7" s="56">
        <f>O$5*'Multipliers by Technology'!$C20</f>
        <v>3.4165027849915303E-4</v>
      </c>
      <c r="P7" s="56">
        <f>P$5*'Multipliers by Technology'!$C20</f>
        <v>3.4165027849915303E-4</v>
      </c>
      <c r="Q7" s="56">
        <f>Q$5*'Multipliers by Technology'!$C20</f>
        <v>3.4165027849915303E-4</v>
      </c>
      <c r="R7" s="56">
        <f>R$5*'Multipliers by Technology'!$C20</f>
        <v>3.4165027849915303E-4</v>
      </c>
      <c r="S7" s="56">
        <f>S$5*'Multipliers by Technology'!$C20</f>
        <v>3.4165027849915303E-4</v>
      </c>
      <c r="T7" s="56">
        <f>T$5*'Multipliers by Technology'!$C20</f>
        <v>3.4165027849915303E-4</v>
      </c>
      <c r="U7" s="56">
        <f>U$5*'Multipliers by Technology'!$C20</f>
        <v>3.4165027849915303E-4</v>
      </c>
      <c r="V7" s="56">
        <f>V$5*'Multipliers by Technology'!$C20</f>
        <v>3.4165027849915303E-4</v>
      </c>
      <c r="W7" s="56">
        <f>W$5*'Multipliers by Technology'!$C20</f>
        <v>3.4165027849915303E-4</v>
      </c>
      <c r="X7" s="56">
        <f>X$5*'Multipliers by Technology'!$C20</f>
        <v>3.4165027849915303E-4</v>
      </c>
      <c r="Y7" s="56">
        <f>Y$5*'Multipliers by Technology'!$C20</f>
        <v>3.4165027849915303E-4</v>
      </c>
      <c r="Z7" s="56">
        <f>Z$5*'Multipliers by Technology'!$C20</f>
        <v>3.4165027849915303E-4</v>
      </c>
      <c r="AA7" s="56">
        <f>AA$5*'Multipliers by Technology'!$C20</f>
        <v>3.4165027849915303E-4</v>
      </c>
      <c r="AB7" s="56">
        <f>AB$5*'Multipliers by Technology'!$C20</f>
        <v>3.4165027849915303E-4</v>
      </c>
      <c r="AC7" s="56">
        <f>AC$5*'Multipliers by Technology'!$C20</f>
        <v>3.4165027849915303E-4</v>
      </c>
      <c r="AD7" s="56">
        <f>AD$5*'Multipliers by Technology'!$C20</f>
        <v>3.4165027849915303E-4</v>
      </c>
      <c r="AE7" s="56">
        <f>AE$5*'Multipliers by Technology'!$C20</f>
        <v>3.4165027849915303E-4</v>
      </c>
      <c r="AF7" s="56">
        <f>AF$5*'Multipliers by Technology'!$C20</f>
        <v>3.4165027849915303E-4</v>
      </c>
      <c r="AG7" s="56">
        <f>AG$5*'Multipliers by Technology'!$C20</f>
        <v>3.4165027849915303E-4</v>
      </c>
      <c r="AH7" s="56">
        <f>AH$5*'Multipliers by Technology'!$C20</f>
        <v>3.4165027849915303E-4</v>
      </c>
      <c r="AI7" s="56">
        <f>AI$5*'Multipliers by Technology'!$C20</f>
        <v>3.4165027849915303E-4</v>
      </c>
    </row>
    <row r="8" spans="1:35">
      <c r="A8" t="s">
        <v>808</v>
      </c>
      <c r="B8">
        <f>'Hydrogen vehicles - US data'!B3</f>
        <v>3.1154659434244164E-4</v>
      </c>
      <c r="C8">
        <f>'Hydrogen vehicles - US data'!C3</f>
        <v>3.1154659434244164E-4</v>
      </c>
      <c r="D8">
        <f>'Hydrogen vehicles - US data'!D3</f>
        <v>3.1267551213519704E-4</v>
      </c>
      <c r="E8">
        <f>'Hydrogen vehicles - US data'!E3</f>
        <v>3.1473420017264848E-4</v>
      </c>
      <c r="F8">
        <f>'Hydrogen vehicles - US data'!F3</f>
        <v>3.2006295859756301E-4</v>
      </c>
      <c r="G8">
        <f>'Hydrogen vehicles - US data'!G3</f>
        <v>3.242238910654404E-4</v>
      </c>
      <c r="H8">
        <f>'Hydrogen vehicles - US data'!H3</f>
        <v>3.299575019090939E-4</v>
      </c>
      <c r="I8">
        <f>'Hydrogen vehicles - US data'!I3</f>
        <v>3.3697599521896474E-4</v>
      </c>
      <c r="J8">
        <f>'Hydrogen vehicles - US data'!J3</f>
        <v>3.4583093313191016E-4</v>
      </c>
      <c r="K8">
        <f>'Hydrogen vehicles - US data'!K3</f>
        <v>3.5430168664298282E-4</v>
      </c>
      <c r="L8">
        <f>'Hydrogen vehicles - US data'!L3</f>
        <v>3.6156024851422691E-4</v>
      </c>
      <c r="M8">
        <f>'Hydrogen vehicles - US data'!M3</f>
        <v>3.621400527905973E-4</v>
      </c>
      <c r="N8">
        <f>'Hydrogen vehicles - US data'!N3</f>
        <v>3.6470846890667016E-4</v>
      </c>
      <c r="O8">
        <f>'Hydrogen vehicles - US data'!O3</f>
        <v>3.6677929629137757E-4</v>
      </c>
      <c r="P8">
        <f>'Hydrogen vehicles - US data'!P3</f>
        <v>3.6806148112487137E-4</v>
      </c>
      <c r="Q8">
        <f>'Hydrogen vehicles - US data'!Q3</f>
        <v>3.6811198910986428E-4</v>
      </c>
      <c r="R8">
        <f>'Hydrogen vehicles - US data'!R3</f>
        <v>3.6670818254258113E-4</v>
      </c>
      <c r="S8">
        <f>'Hydrogen vehicles - US data'!S3</f>
        <v>3.6594307164912514E-4</v>
      </c>
      <c r="T8">
        <f>'Hydrogen vehicles - US data'!T3</f>
        <v>3.65904370995053E-4</v>
      </c>
      <c r="U8">
        <f>'Hydrogen vehicles - US data'!U3</f>
        <v>3.651149814070852E-4</v>
      </c>
      <c r="V8">
        <f>'Hydrogen vehicles - US data'!V3</f>
        <v>3.6534315963345399E-4</v>
      </c>
      <c r="W8">
        <f>'Hydrogen vehicles - US data'!W3</f>
        <v>3.6554172615292668E-4</v>
      </c>
      <c r="X8">
        <f>'Hydrogen vehicles - US data'!X3</f>
        <v>3.6595855191075396E-4</v>
      </c>
      <c r="Y8">
        <f>'Hydrogen vehicles - US data'!Y3</f>
        <v>3.6639214449350901E-4</v>
      </c>
      <c r="Z8">
        <f>'Hydrogen vehicles - US data'!Z3</f>
        <v>3.6676655516451411E-4</v>
      </c>
      <c r="AA8">
        <f>'Hydrogen vehicles - US data'!AA3</f>
        <v>3.6719730485739902E-4</v>
      </c>
      <c r="AB8">
        <f>'Hydrogen vehicles - US data'!AB3</f>
        <v>3.6751919469437891E-4</v>
      </c>
      <c r="AC8">
        <f>'Hydrogen vehicles - US data'!AC3</f>
        <v>3.6776067432517682E-4</v>
      </c>
      <c r="AD8">
        <f>'Hydrogen vehicles - US data'!AD3</f>
        <v>3.6737580513961288E-4</v>
      </c>
      <c r="AE8">
        <f>'Hydrogen vehicles - US data'!AE3</f>
        <v>3.6757675802649492E-4</v>
      </c>
      <c r="AF8">
        <f>'Hydrogen vehicles - US data'!AF3</f>
        <v>3.6771356950761975E-4</v>
      </c>
      <c r="AG8">
        <f>'Hydrogen vehicles - US data'!AG3</f>
        <v>3.6789812908795118E-4</v>
      </c>
      <c r="AH8">
        <f>'Hydrogen vehicles - US data'!AH3</f>
        <v>3.6833446080547158E-4</v>
      </c>
      <c r="AI8">
        <f>'Hydrogen vehicles - US data'!AI3</f>
        <v>3.6872072030943927E-4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Technology'!$D15</f>
        <v>1.4149221476429377E-2</v>
      </c>
      <c r="C2" s="56">
        <f>C$5*'Multipliers by Technology'!$D15</f>
        <v>1.4149221476429377E-2</v>
      </c>
      <c r="D2" s="56">
        <f>D$5*'Multipliers by Technology'!$D15</f>
        <v>1.4149221476429377E-2</v>
      </c>
      <c r="E2" s="56">
        <f>E$5*'Multipliers by Technology'!$D15</f>
        <v>1.5027449016345484E-2</v>
      </c>
      <c r="F2" s="56">
        <f>F$5*'Multipliers by Technology'!$D15</f>
        <v>1.5905676556261943E-2</v>
      </c>
      <c r="G2" s="56">
        <f>G$5*'Multipliers by Technology'!$D15</f>
        <v>1.678390409617805E-2</v>
      </c>
      <c r="H2" s="56">
        <f>H$5*'Multipliers by Technology'!$D15</f>
        <v>1.678390409617805E-2</v>
      </c>
      <c r="I2" s="56">
        <f>I$5*'Multipliers by Technology'!$D15</f>
        <v>1.678390409617805E-2</v>
      </c>
      <c r="J2" s="56">
        <f>J$5*'Multipliers by Technology'!$D15</f>
        <v>1.678390409617805E-2</v>
      </c>
      <c r="K2" s="56">
        <f>K$5*'Multipliers by Technology'!$D15</f>
        <v>1.678390409617805E-2</v>
      </c>
      <c r="L2" s="56">
        <f>L$5*'Multipliers by Technology'!$D15</f>
        <v>1.678390409617805E-2</v>
      </c>
      <c r="M2" s="56">
        <f>M$5*'Multipliers by Technology'!$D15</f>
        <v>1.678390409617805E-2</v>
      </c>
      <c r="N2" s="56">
        <f>N$5*'Multipliers by Technology'!$D15</f>
        <v>1.678390409617805E-2</v>
      </c>
      <c r="O2" s="56">
        <f>O$5*'Multipliers by Technology'!$D15</f>
        <v>1.678390409617805E-2</v>
      </c>
      <c r="P2" s="56">
        <f>P$5*'Multipliers by Technology'!$D15</f>
        <v>1.678390409617805E-2</v>
      </c>
      <c r="Q2" s="56">
        <f>Q$5*'Multipliers by Technology'!$D15</f>
        <v>1.678390409617805E-2</v>
      </c>
      <c r="R2" s="56">
        <f>R$5*'Multipliers by Technology'!$D15</f>
        <v>1.678390409617805E-2</v>
      </c>
      <c r="S2" s="56">
        <f>S$5*'Multipliers by Technology'!$D15</f>
        <v>1.678390409617805E-2</v>
      </c>
      <c r="T2" s="56">
        <f>T$5*'Multipliers by Technology'!$D15</f>
        <v>1.678390409617805E-2</v>
      </c>
      <c r="U2" s="56">
        <f>U$5*'Multipliers by Technology'!$D15</f>
        <v>1.678390409617805E-2</v>
      </c>
      <c r="V2" s="56">
        <f>V$5*'Multipliers by Technology'!$D15</f>
        <v>1.678390409617805E-2</v>
      </c>
      <c r="W2" s="56">
        <f>W$5*'Multipliers by Technology'!$D15</f>
        <v>1.678390409617805E-2</v>
      </c>
      <c r="X2" s="56">
        <f>X$5*'Multipliers by Technology'!$D15</f>
        <v>1.678390409617805E-2</v>
      </c>
      <c r="Y2" s="56">
        <f>Y$5*'Multipliers by Technology'!$D15</f>
        <v>1.678390409617805E-2</v>
      </c>
      <c r="Z2" s="56">
        <f>Z$5*'Multipliers by Technology'!$D15</f>
        <v>1.678390409617805E-2</v>
      </c>
      <c r="AA2" s="56">
        <f>AA$5*'Multipliers by Technology'!$D15</f>
        <v>1.678390409617805E-2</v>
      </c>
      <c r="AB2" s="56">
        <f>AB$5*'Multipliers by Technology'!$D15</f>
        <v>1.678390409617805E-2</v>
      </c>
      <c r="AC2" s="56">
        <f>AC$5*'Multipliers by Technology'!$D15</f>
        <v>1.678390409617805E-2</v>
      </c>
      <c r="AD2" s="56">
        <f>AD$5*'Multipliers by Technology'!$D15</f>
        <v>1.678390409617805E-2</v>
      </c>
      <c r="AE2" s="56">
        <f>AE$5*'Multipliers by Technology'!$D15</f>
        <v>1.678390409617805E-2</v>
      </c>
      <c r="AF2" s="56">
        <f>AF$5*'Multipliers by Technology'!$D15</f>
        <v>1.678390409617805E-2</v>
      </c>
      <c r="AG2" s="56">
        <f>AG$5*'Multipliers by Technology'!$D15</f>
        <v>1.678390409617805E-2</v>
      </c>
      <c r="AH2" s="56">
        <f>AH$5*'Multipliers by Technology'!$D15</f>
        <v>1.678390409617805E-2</v>
      </c>
      <c r="AI2" s="56">
        <f>AI$5*'Multipliers by Technology'!$D15</f>
        <v>1.678390409617805E-2</v>
      </c>
    </row>
    <row r="3" spans="1:35">
      <c r="A3" t="s">
        <v>140</v>
      </c>
      <c r="B3" s="56">
        <f>B$5*'Multipliers by Technology'!$D16</f>
        <v>4.4435571578869126E-3</v>
      </c>
      <c r="C3" s="56">
        <f>C$5*'Multipliers by Technology'!$D16</f>
        <v>4.4435571578869126E-3</v>
      </c>
      <c r="D3" s="56">
        <f>D$5*'Multipliers by Technology'!$D16</f>
        <v>4.4435571578869126E-3</v>
      </c>
      <c r="E3" s="56">
        <f>E$5*'Multipliers by Technology'!$D16</f>
        <v>4.7193641538936237E-3</v>
      </c>
      <c r="F3" s="56">
        <f>F$5*'Multipliers by Technology'!$D16</f>
        <v>4.9951711499004459E-3</v>
      </c>
      <c r="G3" s="56">
        <f>G$5*'Multipliers by Technology'!$D16</f>
        <v>5.270978145907157E-3</v>
      </c>
      <c r="H3" s="56">
        <f>H$5*'Multipliers by Technology'!$D16</f>
        <v>5.270978145907157E-3</v>
      </c>
      <c r="I3" s="56">
        <f>I$5*'Multipliers by Technology'!$D16</f>
        <v>5.270978145907157E-3</v>
      </c>
      <c r="J3" s="56">
        <f>J$5*'Multipliers by Technology'!$D16</f>
        <v>5.270978145907157E-3</v>
      </c>
      <c r="K3" s="56">
        <f>K$5*'Multipliers by Technology'!$D16</f>
        <v>5.270978145907157E-3</v>
      </c>
      <c r="L3" s="56">
        <f>L$5*'Multipliers by Technology'!$D16</f>
        <v>5.270978145907157E-3</v>
      </c>
      <c r="M3" s="56">
        <f>M$5*'Multipliers by Technology'!$D16</f>
        <v>5.270978145907157E-3</v>
      </c>
      <c r="N3" s="56">
        <f>N$5*'Multipliers by Technology'!$D16</f>
        <v>5.270978145907157E-3</v>
      </c>
      <c r="O3" s="56">
        <f>O$5*'Multipliers by Technology'!$D16</f>
        <v>5.270978145907157E-3</v>
      </c>
      <c r="P3" s="56">
        <f>P$5*'Multipliers by Technology'!$D16</f>
        <v>5.270978145907157E-3</v>
      </c>
      <c r="Q3" s="56">
        <f>Q$5*'Multipliers by Technology'!$D16</f>
        <v>5.270978145907157E-3</v>
      </c>
      <c r="R3" s="56">
        <f>R$5*'Multipliers by Technology'!$D16</f>
        <v>5.270978145907157E-3</v>
      </c>
      <c r="S3" s="56">
        <f>S$5*'Multipliers by Technology'!$D16</f>
        <v>5.270978145907157E-3</v>
      </c>
      <c r="T3" s="56">
        <f>T$5*'Multipliers by Technology'!$D16</f>
        <v>5.270978145907157E-3</v>
      </c>
      <c r="U3" s="56">
        <f>U$5*'Multipliers by Technology'!$D16</f>
        <v>5.270978145907157E-3</v>
      </c>
      <c r="V3" s="56">
        <f>V$5*'Multipliers by Technology'!$D16</f>
        <v>5.270978145907157E-3</v>
      </c>
      <c r="W3" s="56">
        <f>W$5*'Multipliers by Technology'!$D16</f>
        <v>5.270978145907157E-3</v>
      </c>
      <c r="X3" s="56">
        <f>X$5*'Multipliers by Technology'!$D16</f>
        <v>5.270978145907157E-3</v>
      </c>
      <c r="Y3" s="56">
        <f>Y$5*'Multipliers by Technology'!$D16</f>
        <v>5.270978145907157E-3</v>
      </c>
      <c r="Z3" s="56">
        <f>Z$5*'Multipliers by Technology'!$D16</f>
        <v>5.270978145907157E-3</v>
      </c>
      <c r="AA3" s="56">
        <f>AA$5*'Multipliers by Technology'!$D16</f>
        <v>5.270978145907157E-3</v>
      </c>
      <c r="AB3" s="56">
        <f>AB$5*'Multipliers by Technology'!$D16</f>
        <v>5.270978145907157E-3</v>
      </c>
      <c r="AC3" s="56">
        <f>AC$5*'Multipliers by Technology'!$D16</f>
        <v>5.270978145907157E-3</v>
      </c>
      <c r="AD3" s="56">
        <f>AD$5*'Multipliers by Technology'!$D16</f>
        <v>5.270978145907157E-3</v>
      </c>
      <c r="AE3" s="56">
        <f>AE$5*'Multipliers by Technology'!$D16</f>
        <v>5.270978145907157E-3</v>
      </c>
      <c r="AF3" s="56">
        <f>AF$5*'Multipliers by Technology'!$D16</f>
        <v>5.270978145907157E-3</v>
      </c>
      <c r="AG3" s="56">
        <f>AG$5*'Multipliers by Technology'!$D16</f>
        <v>5.270978145907157E-3</v>
      </c>
      <c r="AH3" s="56">
        <f>AH$5*'Multipliers by Technology'!$D16</f>
        <v>5.270978145907157E-3</v>
      </c>
      <c r="AI3" s="56">
        <f>AI$5*'Multipliers by Technology'!$D16</f>
        <v>5.270978145907157E-3</v>
      </c>
    </row>
    <row r="4" spans="1:35">
      <c r="A4" t="s">
        <v>141</v>
      </c>
      <c r="B4" s="56">
        <f>B$5*'Multipliers by Technology'!$D17</f>
        <v>4.4435571578869126E-3</v>
      </c>
      <c r="C4" s="56">
        <f>C$5*'Multipliers by Technology'!$D17</f>
        <v>4.4435571578869126E-3</v>
      </c>
      <c r="D4" s="56">
        <f>D$5*'Multipliers by Technology'!$D17</f>
        <v>4.4435571578869126E-3</v>
      </c>
      <c r="E4" s="56">
        <f>E$5*'Multipliers by Technology'!$D17</f>
        <v>4.7193641538936237E-3</v>
      </c>
      <c r="F4" s="56">
        <f>F$5*'Multipliers by Technology'!$D17</f>
        <v>4.9951711499004459E-3</v>
      </c>
      <c r="G4" s="56">
        <f>G$5*'Multipliers by Technology'!$D17</f>
        <v>5.270978145907157E-3</v>
      </c>
      <c r="H4" s="56">
        <f>H$5*'Multipliers by Technology'!$D17</f>
        <v>5.270978145907157E-3</v>
      </c>
      <c r="I4" s="56">
        <f>I$5*'Multipliers by Technology'!$D17</f>
        <v>5.270978145907157E-3</v>
      </c>
      <c r="J4" s="56">
        <f>J$5*'Multipliers by Technology'!$D17</f>
        <v>5.270978145907157E-3</v>
      </c>
      <c r="K4" s="56">
        <f>K$5*'Multipliers by Technology'!$D17</f>
        <v>5.270978145907157E-3</v>
      </c>
      <c r="L4" s="56">
        <f>L$5*'Multipliers by Technology'!$D17</f>
        <v>5.270978145907157E-3</v>
      </c>
      <c r="M4" s="56">
        <f>M$5*'Multipliers by Technology'!$D17</f>
        <v>5.270978145907157E-3</v>
      </c>
      <c r="N4" s="56">
        <f>N$5*'Multipliers by Technology'!$D17</f>
        <v>5.270978145907157E-3</v>
      </c>
      <c r="O4" s="56">
        <f>O$5*'Multipliers by Technology'!$D17</f>
        <v>5.270978145907157E-3</v>
      </c>
      <c r="P4" s="56">
        <f>P$5*'Multipliers by Technology'!$D17</f>
        <v>5.270978145907157E-3</v>
      </c>
      <c r="Q4" s="56">
        <f>Q$5*'Multipliers by Technology'!$D17</f>
        <v>5.270978145907157E-3</v>
      </c>
      <c r="R4" s="56">
        <f>R$5*'Multipliers by Technology'!$D17</f>
        <v>5.270978145907157E-3</v>
      </c>
      <c r="S4" s="56">
        <f>S$5*'Multipliers by Technology'!$D17</f>
        <v>5.270978145907157E-3</v>
      </c>
      <c r="T4" s="56">
        <f>T$5*'Multipliers by Technology'!$D17</f>
        <v>5.270978145907157E-3</v>
      </c>
      <c r="U4" s="56">
        <f>U$5*'Multipliers by Technology'!$D17</f>
        <v>5.270978145907157E-3</v>
      </c>
      <c r="V4" s="56">
        <f>V$5*'Multipliers by Technology'!$D17</f>
        <v>5.270978145907157E-3</v>
      </c>
      <c r="W4" s="56">
        <f>W$5*'Multipliers by Technology'!$D17</f>
        <v>5.270978145907157E-3</v>
      </c>
      <c r="X4" s="56">
        <f>X$5*'Multipliers by Technology'!$D17</f>
        <v>5.270978145907157E-3</v>
      </c>
      <c r="Y4" s="56">
        <f>Y$5*'Multipliers by Technology'!$D17</f>
        <v>5.270978145907157E-3</v>
      </c>
      <c r="Z4" s="56">
        <f>Z$5*'Multipliers by Technology'!$D17</f>
        <v>5.270978145907157E-3</v>
      </c>
      <c r="AA4" s="56">
        <f>AA$5*'Multipliers by Technology'!$D17</f>
        <v>5.270978145907157E-3</v>
      </c>
      <c r="AB4" s="56">
        <f>AB$5*'Multipliers by Technology'!$D17</f>
        <v>5.270978145907157E-3</v>
      </c>
      <c r="AC4" s="56">
        <f>AC$5*'Multipliers by Technology'!$D17</f>
        <v>5.270978145907157E-3</v>
      </c>
      <c r="AD4" s="56">
        <f>AD$5*'Multipliers by Technology'!$D17</f>
        <v>5.270978145907157E-3</v>
      </c>
      <c r="AE4" s="56">
        <f>AE$5*'Multipliers by Technology'!$D17</f>
        <v>5.270978145907157E-3</v>
      </c>
      <c r="AF4" s="56">
        <f>AF$5*'Multipliers by Technology'!$D17</f>
        <v>5.270978145907157E-3</v>
      </c>
      <c r="AG4" s="56">
        <f>AG$5*'Multipliers by Technology'!$D17</f>
        <v>5.270978145907157E-3</v>
      </c>
      <c r="AH4" s="56">
        <f>AH$5*'Multipliers by Technology'!$D17</f>
        <v>5.270978145907157E-3</v>
      </c>
      <c r="AI4" s="56">
        <f>AI$5*'Multipliers by Technology'!$D17</f>
        <v>5.270978145907157E-3</v>
      </c>
    </row>
    <row r="5" spans="1:35">
      <c r="A5" t="s">
        <v>142</v>
      </c>
      <c r="B5" s="22">
        <f>'India Data'!B50</f>
        <v>4.4435571578869126E-3</v>
      </c>
      <c r="C5" s="22">
        <f>'India Data'!C50</f>
        <v>4.4435571578869126E-3</v>
      </c>
      <c r="D5" s="22">
        <f>'India Data'!D50</f>
        <v>4.4435571578869126E-3</v>
      </c>
      <c r="E5" s="22">
        <f>'India Data'!E50</f>
        <v>4.7193641538936237E-3</v>
      </c>
      <c r="F5" s="22">
        <f>'India Data'!F50</f>
        <v>4.9951711499004459E-3</v>
      </c>
      <c r="G5" s="22">
        <f>'India Data'!G50</f>
        <v>5.270978145907157E-3</v>
      </c>
      <c r="H5" s="22">
        <f>'India Data'!H50</f>
        <v>5.270978145907157E-3</v>
      </c>
      <c r="I5" s="22">
        <f>'India Data'!I50</f>
        <v>5.270978145907157E-3</v>
      </c>
      <c r="J5" s="22">
        <f>'India Data'!J50</f>
        <v>5.270978145907157E-3</v>
      </c>
      <c r="K5" s="22">
        <f>'India Data'!K50</f>
        <v>5.270978145907157E-3</v>
      </c>
      <c r="L5" s="22">
        <f>'India Data'!L50</f>
        <v>5.270978145907157E-3</v>
      </c>
      <c r="M5" s="22">
        <f>'India Data'!M50</f>
        <v>5.270978145907157E-3</v>
      </c>
      <c r="N5" s="22">
        <f>'India Data'!N50</f>
        <v>5.270978145907157E-3</v>
      </c>
      <c r="O5" s="22">
        <f>'India Data'!O50</f>
        <v>5.270978145907157E-3</v>
      </c>
      <c r="P5" s="22">
        <f>'India Data'!P50</f>
        <v>5.270978145907157E-3</v>
      </c>
      <c r="Q5" s="22">
        <f>'India Data'!Q50</f>
        <v>5.270978145907157E-3</v>
      </c>
      <c r="R5" s="22">
        <f>'India Data'!R50</f>
        <v>5.270978145907157E-3</v>
      </c>
      <c r="S5" s="22">
        <f>'India Data'!S50</f>
        <v>5.270978145907157E-3</v>
      </c>
      <c r="T5" s="22">
        <f>'India Data'!T50</f>
        <v>5.270978145907157E-3</v>
      </c>
      <c r="U5" s="22">
        <f>'India Data'!U50</f>
        <v>5.270978145907157E-3</v>
      </c>
      <c r="V5" s="22">
        <f>'India Data'!V50</f>
        <v>5.270978145907157E-3</v>
      </c>
      <c r="W5" s="22">
        <f>'India Data'!W50</f>
        <v>5.270978145907157E-3</v>
      </c>
      <c r="X5" s="22">
        <f>'India Data'!X50</f>
        <v>5.270978145907157E-3</v>
      </c>
      <c r="Y5" s="22">
        <f>'India Data'!Y50</f>
        <v>5.270978145907157E-3</v>
      </c>
      <c r="Z5" s="22">
        <f>'India Data'!Z50</f>
        <v>5.270978145907157E-3</v>
      </c>
      <c r="AA5" s="22">
        <f>'India Data'!AA50</f>
        <v>5.270978145907157E-3</v>
      </c>
      <c r="AB5" s="22">
        <f>'India Data'!AB50</f>
        <v>5.270978145907157E-3</v>
      </c>
      <c r="AC5" s="22">
        <f>'India Data'!AC50</f>
        <v>5.270978145907157E-3</v>
      </c>
      <c r="AD5" s="22">
        <f>'India Data'!AD50</f>
        <v>5.270978145907157E-3</v>
      </c>
      <c r="AE5" s="22">
        <f>'India Data'!AE50</f>
        <v>5.270978145907157E-3</v>
      </c>
      <c r="AF5" s="22">
        <f>'India Data'!AF50</f>
        <v>5.270978145907157E-3</v>
      </c>
      <c r="AG5" s="22">
        <f>'India Data'!AG50</f>
        <v>5.270978145907157E-3</v>
      </c>
      <c r="AH5" s="22">
        <f>'India Data'!AH50</f>
        <v>5.270978145907157E-3</v>
      </c>
      <c r="AI5" s="22">
        <f>'India Data'!AI50</f>
        <v>5.270978145907157E-3</v>
      </c>
    </row>
    <row r="6" spans="1:35">
      <c r="A6" t="s">
        <v>143</v>
      </c>
      <c r="B6" s="56">
        <f>B$5*'Multipliers by Technology'!$D19</f>
        <v>7.1356392316432168E-3</v>
      </c>
      <c r="C6" s="56">
        <f>C$5*'Multipliers by Technology'!$D19</f>
        <v>7.1356392316432168E-3</v>
      </c>
      <c r="D6" s="56">
        <f>D$5*'Multipliers by Technology'!$D19</f>
        <v>7.1356392316432168E-3</v>
      </c>
      <c r="E6" s="56">
        <f>E$5*'Multipliers by Technology'!$D19</f>
        <v>7.578540977055453E-3</v>
      </c>
      <c r="F6" s="56">
        <f>F$5*'Multipliers by Technology'!$D19</f>
        <v>8.0214427224678687E-3</v>
      </c>
      <c r="G6" s="56">
        <f>G$5*'Multipliers by Technology'!$D19</f>
        <v>8.4643444678801048E-3</v>
      </c>
      <c r="H6" s="56">
        <f>H$5*'Multipliers by Technology'!$D19</f>
        <v>8.4643444678801048E-3</v>
      </c>
      <c r="I6" s="56">
        <f>I$5*'Multipliers by Technology'!$D19</f>
        <v>8.4643444678801048E-3</v>
      </c>
      <c r="J6" s="56">
        <f>J$5*'Multipliers by Technology'!$D19</f>
        <v>8.4643444678801048E-3</v>
      </c>
      <c r="K6" s="56">
        <f>K$5*'Multipliers by Technology'!$D19</f>
        <v>8.4643444678801048E-3</v>
      </c>
      <c r="L6" s="56">
        <f>L$5*'Multipliers by Technology'!$D19</f>
        <v>8.4643444678801048E-3</v>
      </c>
      <c r="M6" s="56">
        <f>M$5*'Multipliers by Technology'!$D19</f>
        <v>8.4643444678801048E-3</v>
      </c>
      <c r="N6" s="56">
        <f>N$5*'Multipliers by Technology'!$D19</f>
        <v>8.4643444678801048E-3</v>
      </c>
      <c r="O6" s="56">
        <f>O$5*'Multipliers by Technology'!$D19</f>
        <v>8.4643444678801048E-3</v>
      </c>
      <c r="P6" s="56">
        <f>P$5*'Multipliers by Technology'!$D19</f>
        <v>8.4643444678801048E-3</v>
      </c>
      <c r="Q6" s="56">
        <f>Q$5*'Multipliers by Technology'!$D19</f>
        <v>8.4643444678801048E-3</v>
      </c>
      <c r="R6" s="56">
        <f>R$5*'Multipliers by Technology'!$D19</f>
        <v>8.4643444678801048E-3</v>
      </c>
      <c r="S6" s="56">
        <f>S$5*'Multipliers by Technology'!$D19</f>
        <v>8.4643444678801048E-3</v>
      </c>
      <c r="T6" s="56">
        <f>T$5*'Multipliers by Technology'!$D19</f>
        <v>8.4643444678801048E-3</v>
      </c>
      <c r="U6" s="56">
        <f>U$5*'Multipliers by Technology'!$D19</f>
        <v>8.4643444678801048E-3</v>
      </c>
      <c r="V6" s="56">
        <f>V$5*'Multipliers by Technology'!$D19</f>
        <v>8.4643444678801048E-3</v>
      </c>
      <c r="W6" s="56">
        <f>W$5*'Multipliers by Technology'!$D19</f>
        <v>8.4643444678801048E-3</v>
      </c>
      <c r="X6" s="56">
        <f>X$5*'Multipliers by Technology'!$D19</f>
        <v>8.4643444678801048E-3</v>
      </c>
      <c r="Y6" s="56">
        <f>Y$5*'Multipliers by Technology'!$D19</f>
        <v>8.4643444678801048E-3</v>
      </c>
      <c r="Z6" s="56">
        <f>Z$5*'Multipliers by Technology'!$D19</f>
        <v>8.4643444678801048E-3</v>
      </c>
      <c r="AA6" s="56">
        <f>AA$5*'Multipliers by Technology'!$D19</f>
        <v>8.4643444678801048E-3</v>
      </c>
      <c r="AB6" s="56">
        <f>AB$5*'Multipliers by Technology'!$D19</f>
        <v>8.4643444678801048E-3</v>
      </c>
      <c r="AC6" s="56">
        <f>AC$5*'Multipliers by Technology'!$D19</f>
        <v>8.4643444678801048E-3</v>
      </c>
      <c r="AD6" s="56">
        <f>AD$5*'Multipliers by Technology'!$D19</f>
        <v>8.4643444678801048E-3</v>
      </c>
      <c r="AE6" s="56">
        <f>AE$5*'Multipliers by Technology'!$D19</f>
        <v>8.4643444678801048E-3</v>
      </c>
      <c r="AF6" s="56">
        <f>AF$5*'Multipliers by Technology'!$D19</f>
        <v>8.4643444678801048E-3</v>
      </c>
      <c r="AG6" s="56">
        <f>AG$5*'Multipliers by Technology'!$D19</f>
        <v>8.4643444678801048E-3</v>
      </c>
      <c r="AH6" s="56">
        <f>AH$5*'Multipliers by Technology'!$D19</f>
        <v>8.4643444678801048E-3</v>
      </c>
      <c r="AI6" s="56">
        <f>AI$5*'Multipliers by Technology'!$D19</f>
        <v>8.4643444678801048E-3</v>
      </c>
    </row>
    <row r="7" spans="1:35">
      <c r="A7" t="s">
        <v>807</v>
      </c>
      <c r="B7" s="56">
        <f>B$5*'Multipliers by Technology'!$D20</f>
        <v>4.4435571578869126E-3</v>
      </c>
      <c r="C7" s="56">
        <f>C$5*'Multipliers by Technology'!$D20</f>
        <v>4.4435571578869126E-3</v>
      </c>
      <c r="D7" s="56">
        <f>D$5*'Multipliers by Technology'!$D20</f>
        <v>4.4435571578869126E-3</v>
      </c>
      <c r="E7" s="56">
        <f>E$5*'Multipliers by Technology'!$D20</f>
        <v>4.7193641538936237E-3</v>
      </c>
      <c r="F7" s="56">
        <f>F$5*'Multipliers by Technology'!$D20</f>
        <v>4.9951711499004459E-3</v>
      </c>
      <c r="G7" s="56">
        <f>G$5*'Multipliers by Technology'!$D20</f>
        <v>5.270978145907157E-3</v>
      </c>
      <c r="H7" s="56">
        <f>H$5*'Multipliers by Technology'!$D20</f>
        <v>5.270978145907157E-3</v>
      </c>
      <c r="I7" s="56">
        <f>I$5*'Multipliers by Technology'!$D20</f>
        <v>5.270978145907157E-3</v>
      </c>
      <c r="J7" s="56">
        <f>J$5*'Multipliers by Technology'!$D20</f>
        <v>5.270978145907157E-3</v>
      </c>
      <c r="K7" s="56">
        <f>K$5*'Multipliers by Technology'!$D20</f>
        <v>5.270978145907157E-3</v>
      </c>
      <c r="L7" s="56">
        <f>L$5*'Multipliers by Technology'!$D20</f>
        <v>5.270978145907157E-3</v>
      </c>
      <c r="M7" s="56">
        <f>M$5*'Multipliers by Technology'!$D20</f>
        <v>5.270978145907157E-3</v>
      </c>
      <c r="N7" s="56">
        <f>N$5*'Multipliers by Technology'!$D20</f>
        <v>5.270978145907157E-3</v>
      </c>
      <c r="O7" s="56">
        <f>O$5*'Multipliers by Technology'!$D20</f>
        <v>5.270978145907157E-3</v>
      </c>
      <c r="P7" s="56">
        <f>P$5*'Multipliers by Technology'!$D20</f>
        <v>5.270978145907157E-3</v>
      </c>
      <c r="Q7" s="56">
        <f>Q$5*'Multipliers by Technology'!$D20</f>
        <v>5.270978145907157E-3</v>
      </c>
      <c r="R7" s="56">
        <f>R$5*'Multipliers by Technology'!$D20</f>
        <v>5.270978145907157E-3</v>
      </c>
      <c r="S7" s="56">
        <f>S$5*'Multipliers by Technology'!$D20</f>
        <v>5.270978145907157E-3</v>
      </c>
      <c r="T7" s="56">
        <f>T$5*'Multipliers by Technology'!$D20</f>
        <v>5.270978145907157E-3</v>
      </c>
      <c r="U7" s="56">
        <f>U$5*'Multipliers by Technology'!$D20</f>
        <v>5.270978145907157E-3</v>
      </c>
      <c r="V7" s="56">
        <f>V$5*'Multipliers by Technology'!$D20</f>
        <v>5.270978145907157E-3</v>
      </c>
      <c r="W7" s="56">
        <f>W$5*'Multipliers by Technology'!$D20</f>
        <v>5.270978145907157E-3</v>
      </c>
      <c r="X7" s="56">
        <f>X$5*'Multipliers by Technology'!$D20</f>
        <v>5.270978145907157E-3</v>
      </c>
      <c r="Y7" s="56">
        <f>Y$5*'Multipliers by Technology'!$D20</f>
        <v>5.270978145907157E-3</v>
      </c>
      <c r="Z7" s="56">
        <f>Z$5*'Multipliers by Technology'!$D20</f>
        <v>5.270978145907157E-3</v>
      </c>
      <c r="AA7" s="56">
        <f>AA$5*'Multipliers by Technology'!$D20</f>
        <v>5.270978145907157E-3</v>
      </c>
      <c r="AB7" s="56">
        <f>AB$5*'Multipliers by Technology'!$D20</f>
        <v>5.270978145907157E-3</v>
      </c>
      <c r="AC7" s="56">
        <f>AC$5*'Multipliers by Technology'!$D20</f>
        <v>5.270978145907157E-3</v>
      </c>
      <c r="AD7" s="56">
        <f>AD$5*'Multipliers by Technology'!$D20</f>
        <v>5.270978145907157E-3</v>
      </c>
      <c r="AE7" s="56">
        <f>AE$5*'Multipliers by Technology'!$D20</f>
        <v>5.270978145907157E-3</v>
      </c>
      <c r="AF7" s="56">
        <f>AF$5*'Multipliers by Technology'!$D20</f>
        <v>5.270978145907157E-3</v>
      </c>
      <c r="AG7" s="56">
        <f>AG$5*'Multipliers by Technology'!$D20</f>
        <v>5.270978145907157E-3</v>
      </c>
      <c r="AH7" s="56">
        <f>AH$5*'Multipliers by Technology'!$D20</f>
        <v>5.270978145907157E-3</v>
      </c>
      <c r="AI7" s="56">
        <f>AI$5*'Multipliers by Technology'!$D20</f>
        <v>5.270978145907157E-3</v>
      </c>
    </row>
    <row r="8" spans="1:35">
      <c r="A8" t="s">
        <v>808</v>
      </c>
      <c r="B8">
        <f>'Hydrogen vehicles - US data'!B4</f>
        <v>2.1681862127075967E-3</v>
      </c>
      <c r="C8">
        <f>'Hydrogen vehicles - US data'!C4</f>
        <v>2.1797709684069359E-3</v>
      </c>
      <c r="D8">
        <f>'Hydrogen vehicles - US data'!D4</f>
        <v>2.1913557241062752E-3</v>
      </c>
      <c r="E8">
        <f>'Hydrogen vehicles - US data'!E4</f>
        <v>2.2029404798056145E-3</v>
      </c>
      <c r="F8">
        <f>'Hydrogen vehicles - US data'!F4</f>
        <v>2.2145252355049538E-3</v>
      </c>
      <c r="G8">
        <f>'Hydrogen vehicles - US data'!G4</f>
        <v>2.2261099912042931E-3</v>
      </c>
      <c r="H8">
        <f>'Hydrogen vehicles - US data'!H4</f>
        <v>2.2376947469036324E-3</v>
      </c>
      <c r="I8">
        <f>'Hydrogen vehicles - US data'!I4</f>
        <v>2.2492795026029717E-3</v>
      </c>
      <c r="J8">
        <f>'Hydrogen vehicles - US data'!J4</f>
        <v>2.260864258302311E-3</v>
      </c>
      <c r="K8">
        <f>'Hydrogen vehicles - US data'!K4</f>
        <v>2.2724490140016503E-3</v>
      </c>
      <c r="L8">
        <f>'Hydrogen vehicles - US data'!L4</f>
        <v>2.2840337697009883E-3</v>
      </c>
      <c r="M8">
        <f>'Hydrogen vehicles - US data'!M4</f>
        <v>2.2840337697009883E-3</v>
      </c>
      <c r="N8">
        <f>'Hydrogen vehicles - US data'!N4</f>
        <v>2.2840337697009883E-3</v>
      </c>
      <c r="O8">
        <f>'Hydrogen vehicles - US data'!O4</f>
        <v>2.2840337697009883E-3</v>
      </c>
      <c r="P8">
        <f>'Hydrogen vehicles - US data'!P4</f>
        <v>2.2840337697009883E-3</v>
      </c>
      <c r="Q8">
        <f>'Hydrogen vehicles - US data'!Q4</f>
        <v>2.2840337697009883E-3</v>
      </c>
      <c r="R8">
        <f>'Hydrogen vehicles - US data'!R4</f>
        <v>2.2840337697009883E-3</v>
      </c>
      <c r="S8">
        <f>'Hydrogen vehicles - US data'!S4</f>
        <v>2.2840337697009883E-3</v>
      </c>
      <c r="T8">
        <f>'Hydrogen vehicles - US data'!T4</f>
        <v>2.2840337697009883E-3</v>
      </c>
      <c r="U8">
        <f>'Hydrogen vehicles - US data'!U4</f>
        <v>2.2840337697009883E-3</v>
      </c>
      <c r="V8">
        <f>'Hydrogen vehicles - US data'!V4</f>
        <v>2.2840337697009883E-3</v>
      </c>
      <c r="W8">
        <f>'Hydrogen vehicles - US data'!W4</f>
        <v>2.2840337697009883E-3</v>
      </c>
      <c r="X8">
        <f>'Hydrogen vehicles - US data'!X4</f>
        <v>2.2840337697009883E-3</v>
      </c>
      <c r="Y8">
        <f>'Hydrogen vehicles - US data'!Y4</f>
        <v>2.2840337697009883E-3</v>
      </c>
      <c r="Z8">
        <f>'Hydrogen vehicles - US data'!Z4</f>
        <v>2.2840337697009883E-3</v>
      </c>
      <c r="AA8">
        <f>'Hydrogen vehicles - US data'!AA4</f>
        <v>2.2840337697009883E-3</v>
      </c>
      <c r="AB8">
        <f>'Hydrogen vehicles - US data'!AB4</f>
        <v>2.2840337697009883E-3</v>
      </c>
      <c r="AC8">
        <f>'Hydrogen vehicles - US data'!AC4</f>
        <v>2.2840337697009883E-3</v>
      </c>
      <c r="AD8">
        <f>'Hydrogen vehicles - US data'!AD4</f>
        <v>2.2840337697009883E-3</v>
      </c>
      <c r="AE8">
        <f>'Hydrogen vehicles - US data'!AE4</f>
        <v>2.2840337697009883E-3</v>
      </c>
      <c r="AF8">
        <f>'Hydrogen vehicles - US data'!AF4</f>
        <v>2.2840337697009883E-3</v>
      </c>
      <c r="AG8">
        <f>'Hydrogen vehicles - US data'!AG4</f>
        <v>2.2840337697009883E-3</v>
      </c>
      <c r="AH8">
        <f>'Hydrogen vehicles - US data'!AH4</f>
        <v>2.2840337697009883E-3</v>
      </c>
      <c r="AI8">
        <f>'Hydrogen vehicles - US data'!AI4</f>
        <v>2.2840337697009883E-3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Technology'!$E15</f>
        <v>1.4371116334046081E-3</v>
      </c>
      <c r="C2" s="56">
        <f>C$5*'Multipliers by Technology'!$E15</f>
        <v>1.4371116334046081E-3</v>
      </c>
      <c r="D2" s="56">
        <f>D$5*'Multipliers by Technology'!$E15</f>
        <v>1.4371116334046081E-3</v>
      </c>
      <c r="E2" s="56">
        <f>E$5*'Multipliers by Technology'!$E15</f>
        <v>1.5165907192249502E-3</v>
      </c>
      <c r="F2" s="56">
        <f>F$5*'Multipliers by Technology'!$E15</f>
        <v>1.5960698050452925E-3</v>
      </c>
      <c r="G2" s="56">
        <f>G$5*'Multipliers by Technology'!$E15</f>
        <v>1.6755488908656566E-3</v>
      </c>
      <c r="H2" s="56">
        <f>H$5*'Multipliers by Technology'!$E15</f>
        <v>1.6755488908656566E-3</v>
      </c>
      <c r="I2" s="56">
        <f>I$5*'Multipliers by Technology'!$E15</f>
        <v>1.6755488908656566E-3</v>
      </c>
      <c r="J2" s="56">
        <f>J$5*'Multipliers by Technology'!$E15</f>
        <v>1.6755488908656566E-3</v>
      </c>
      <c r="K2" s="56">
        <f>K$5*'Multipliers by Technology'!$E15</f>
        <v>1.6755488908656566E-3</v>
      </c>
      <c r="L2" s="56">
        <f>L$5*'Multipliers by Technology'!$E15</f>
        <v>1.6755488908656566E-3</v>
      </c>
      <c r="M2" s="56">
        <f>M$5*'Multipliers by Technology'!$E15</f>
        <v>1.6755488908656566E-3</v>
      </c>
      <c r="N2" s="56">
        <f>N$5*'Multipliers by Technology'!$E15</f>
        <v>1.6755488908656566E-3</v>
      </c>
      <c r="O2" s="56">
        <f>O$5*'Multipliers by Technology'!$E15</f>
        <v>1.6755488908656566E-3</v>
      </c>
      <c r="P2" s="56">
        <f>P$5*'Multipliers by Technology'!$E15</f>
        <v>1.6755488908656566E-3</v>
      </c>
      <c r="Q2" s="56">
        <f>Q$5*'Multipliers by Technology'!$E15</f>
        <v>1.6755488908656566E-3</v>
      </c>
      <c r="R2" s="56">
        <f>R$5*'Multipliers by Technology'!$E15</f>
        <v>1.6755488908656566E-3</v>
      </c>
      <c r="S2" s="56">
        <f>S$5*'Multipliers by Technology'!$E15</f>
        <v>1.6755488908656566E-3</v>
      </c>
      <c r="T2" s="56">
        <f>T$5*'Multipliers by Technology'!$E15</f>
        <v>1.6755488908656566E-3</v>
      </c>
      <c r="U2" s="56">
        <f>U$5*'Multipliers by Technology'!$E15</f>
        <v>1.6755488908656566E-3</v>
      </c>
      <c r="V2" s="56">
        <f>V$5*'Multipliers by Technology'!$E15</f>
        <v>1.6755488908656566E-3</v>
      </c>
      <c r="W2" s="56">
        <f>W$5*'Multipliers by Technology'!$E15</f>
        <v>1.6755488908656566E-3</v>
      </c>
      <c r="X2" s="56">
        <f>X$5*'Multipliers by Technology'!$E15</f>
        <v>1.6755488908656566E-3</v>
      </c>
      <c r="Y2" s="56">
        <f>Y$5*'Multipliers by Technology'!$E15</f>
        <v>1.6755488908656566E-3</v>
      </c>
      <c r="Z2" s="56">
        <f>Z$5*'Multipliers by Technology'!$E15</f>
        <v>1.6755488908656566E-3</v>
      </c>
      <c r="AA2" s="56">
        <f>AA$5*'Multipliers by Technology'!$E15</f>
        <v>1.6755488908656566E-3</v>
      </c>
      <c r="AB2" s="56">
        <f>AB$5*'Multipliers by Technology'!$E15</f>
        <v>1.6755488908656566E-3</v>
      </c>
      <c r="AC2" s="56">
        <f>AC$5*'Multipliers by Technology'!$E15</f>
        <v>1.6755488908656566E-3</v>
      </c>
      <c r="AD2" s="56">
        <f>AD$5*'Multipliers by Technology'!$E15</f>
        <v>1.6755488908656566E-3</v>
      </c>
      <c r="AE2" s="56">
        <f>AE$5*'Multipliers by Technology'!$E15</f>
        <v>1.6755488908656566E-3</v>
      </c>
      <c r="AF2" s="56">
        <f>AF$5*'Multipliers by Technology'!$E15</f>
        <v>1.6755488908656566E-3</v>
      </c>
      <c r="AG2" s="56">
        <f>AG$5*'Multipliers by Technology'!$E15</f>
        <v>1.6755488908656566E-3</v>
      </c>
      <c r="AH2" s="56">
        <f>AH$5*'Multipliers by Technology'!$E15</f>
        <v>1.6755488908656566E-3</v>
      </c>
      <c r="AI2" s="56">
        <f>AI$5*'Multipliers by Technology'!$E15</f>
        <v>1.6755488908656566E-3</v>
      </c>
    </row>
    <row r="3" spans="1:35">
      <c r="A3" t="s">
        <v>140</v>
      </c>
      <c r="B3" s="56">
        <f>B$5*'Multipliers by Technology'!$E16</f>
        <v>4.5132431462293482E-4</v>
      </c>
      <c r="C3" s="56">
        <f>C$5*'Multipliers by Technology'!$E16</f>
        <v>4.5132431462293482E-4</v>
      </c>
      <c r="D3" s="56">
        <f>D$5*'Multipliers by Technology'!$E16</f>
        <v>4.5132431462293482E-4</v>
      </c>
      <c r="E3" s="56">
        <f>E$5*'Multipliers by Technology'!$E16</f>
        <v>4.7628468868221585E-4</v>
      </c>
      <c r="F3" s="56">
        <f>F$5*'Multipliers by Technology'!$E16</f>
        <v>5.0124506274149688E-4</v>
      </c>
      <c r="G3" s="56">
        <f>G$5*'Multipliers by Technology'!$E16</f>
        <v>5.2620543680078485E-4</v>
      </c>
      <c r="H3" s="56">
        <f>H$5*'Multipliers by Technology'!$E16</f>
        <v>5.2620543680078485E-4</v>
      </c>
      <c r="I3" s="56">
        <f>I$5*'Multipliers by Technology'!$E16</f>
        <v>5.2620543680078485E-4</v>
      </c>
      <c r="J3" s="56">
        <f>J$5*'Multipliers by Technology'!$E16</f>
        <v>5.2620543680078485E-4</v>
      </c>
      <c r="K3" s="56">
        <f>K$5*'Multipliers by Technology'!$E16</f>
        <v>5.2620543680078485E-4</v>
      </c>
      <c r="L3" s="56">
        <f>L$5*'Multipliers by Technology'!$E16</f>
        <v>5.2620543680078485E-4</v>
      </c>
      <c r="M3" s="56">
        <f>M$5*'Multipliers by Technology'!$E16</f>
        <v>5.2620543680078485E-4</v>
      </c>
      <c r="N3" s="56">
        <f>N$5*'Multipliers by Technology'!$E16</f>
        <v>5.2620543680078485E-4</v>
      </c>
      <c r="O3" s="56">
        <f>O$5*'Multipliers by Technology'!$E16</f>
        <v>5.2620543680078485E-4</v>
      </c>
      <c r="P3" s="56">
        <f>P$5*'Multipliers by Technology'!$E16</f>
        <v>5.2620543680078485E-4</v>
      </c>
      <c r="Q3" s="56">
        <f>Q$5*'Multipliers by Technology'!$E16</f>
        <v>5.2620543680078485E-4</v>
      </c>
      <c r="R3" s="56">
        <f>R$5*'Multipliers by Technology'!$E16</f>
        <v>5.2620543680078485E-4</v>
      </c>
      <c r="S3" s="56">
        <f>S$5*'Multipliers by Technology'!$E16</f>
        <v>5.2620543680078485E-4</v>
      </c>
      <c r="T3" s="56">
        <f>T$5*'Multipliers by Technology'!$E16</f>
        <v>5.2620543680078485E-4</v>
      </c>
      <c r="U3" s="56">
        <f>U$5*'Multipliers by Technology'!$E16</f>
        <v>5.2620543680078485E-4</v>
      </c>
      <c r="V3" s="56">
        <f>V$5*'Multipliers by Technology'!$E16</f>
        <v>5.2620543680078485E-4</v>
      </c>
      <c r="W3" s="56">
        <f>W$5*'Multipliers by Technology'!$E16</f>
        <v>5.2620543680078485E-4</v>
      </c>
      <c r="X3" s="56">
        <f>X$5*'Multipliers by Technology'!$E16</f>
        <v>5.2620543680078485E-4</v>
      </c>
      <c r="Y3" s="56">
        <f>Y$5*'Multipliers by Technology'!$E16</f>
        <v>5.2620543680078485E-4</v>
      </c>
      <c r="Z3" s="56">
        <f>Z$5*'Multipliers by Technology'!$E16</f>
        <v>5.2620543680078485E-4</v>
      </c>
      <c r="AA3" s="56">
        <f>AA$5*'Multipliers by Technology'!$E16</f>
        <v>5.2620543680078485E-4</v>
      </c>
      <c r="AB3" s="56">
        <f>AB$5*'Multipliers by Technology'!$E16</f>
        <v>5.2620543680078485E-4</v>
      </c>
      <c r="AC3" s="56">
        <f>AC$5*'Multipliers by Technology'!$E16</f>
        <v>5.2620543680078485E-4</v>
      </c>
      <c r="AD3" s="56">
        <f>AD$5*'Multipliers by Technology'!$E16</f>
        <v>5.2620543680078485E-4</v>
      </c>
      <c r="AE3" s="56">
        <f>AE$5*'Multipliers by Technology'!$E16</f>
        <v>5.2620543680078485E-4</v>
      </c>
      <c r="AF3" s="56">
        <f>AF$5*'Multipliers by Technology'!$E16</f>
        <v>5.2620543680078485E-4</v>
      </c>
      <c r="AG3" s="56">
        <f>AG$5*'Multipliers by Technology'!$E16</f>
        <v>5.2620543680078485E-4</v>
      </c>
      <c r="AH3" s="56">
        <f>AH$5*'Multipliers by Technology'!$E16</f>
        <v>5.2620543680078485E-4</v>
      </c>
      <c r="AI3" s="56">
        <f>AI$5*'Multipliers by Technology'!$E16</f>
        <v>5.2620543680078485E-4</v>
      </c>
    </row>
    <row r="4" spans="1:35">
      <c r="A4" t="s">
        <v>141</v>
      </c>
      <c r="B4" s="56">
        <f>B$5*'Multipliers by Technology'!$E17</f>
        <v>4.5132431462293482E-4</v>
      </c>
      <c r="C4" s="56">
        <f>C$5*'Multipliers by Technology'!$E17</f>
        <v>4.5132431462293482E-4</v>
      </c>
      <c r="D4" s="56">
        <f>D$5*'Multipliers by Technology'!$E17</f>
        <v>4.5132431462293482E-4</v>
      </c>
      <c r="E4" s="56">
        <f>E$5*'Multipliers by Technology'!$E17</f>
        <v>4.7628468868221585E-4</v>
      </c>
      <c r="F4" s="56">
        <f>F$5*'Multipliers by Technology'!$E17</f>
        <v>5.0124506274149688E-4</v>
      </c>
      <c r="G4" s="56">
        <f>G$5*'Multipliers by Technology'!$E17</f>
        <v>5.2620543680078485E-4</v>
      </c>
      <c r="H4" s="56">
        <f>H$5*'Multipliers by Technology'!$E17</f>
        <v>5.2620543680078485E-4</v>
      </c>
      <c r="I4" s="56">
        <f>I$5*'Multipliers by Technology'!$E17</f>
        <v>5.2620543680078485E-4</v>
      </c>
      <c r="J4" s="56">
        <f>J$5*'Multipliers by Technology'!$E17</f>
        <v>5.2620543680078485E-4</v>
      </c>
      <c r="K4" s="56">
        <f>K$5*'Multipliers by Technology'!$E17</f>
        <v>5.2620543680078485E-4</v>
      </c>
      <c r="L4" s="56">
        <f>L$5*'Multipliers by Technology'!$E17</f>
        <v>5.2620543680078485E-4</v>
      </c>
      <c r="M4" s="56">
        <f>M$5*'Multipliers by Technology'!$E17</f>
        <v>5.2620543680078485E-4</v>
      </c>
      <c r="N4" s="56">
        <f>N$5*'Multipliers by Technology'!$E17</f>
        <v>5.2620543680078485E-4</v>
      </c>
      <c r="O4" s="56">
        <f>O$5*'Multipliers by Technology'!$E17</f>
        <v>5.2620543680078485E-4</v>
      </c>
      <c r="P4" s="56">
        <f>P$5*'Multipliers by Technology'!$E17</f>
        <v>5.2620543680078485E-4</v>
      </c>
      <c r="Q4" s="56">
        <f>Q$5*'Multipliers by Technology'!$E17</f>
        <v>5.2620543680078485E-4</v>
      </c>
      <c r="R4" s="56">
        <f>R$5*'Multipliers by Technology'!$E17</f>
        <v>5.2620543680078485E-4</v>
      </c>
      <c r="S4" s="56">
        <f>S$5*'Multipliers by Technology'!$E17</f>
        <v>5.2620543680078485E-4</v>
      </c>
      <c r="T4" s="56">
        <f>T$5*'Multipliers by Technology'!$E17</f>
        <v>5.2620543680078485E-4</v>
      </c>
      <c r="U4" s="56">
        <f>U$5*'Multipliers by Technology'!$E17</f>
        <v>5.2620543680078485E-4</v>
      </c>
      <c r="V4" s="56">
        <f>V$5*'Multipliers by Technology'!$E17</f>
        <v>5.2620543680078485E-4</v>
      </c>
      <c r="W4" s="56">
        <f>W$5*'Multipliers by Technology'!$E17</f>
        <v>5.2620543680078485E-4</v>
      </c>
      <c r="X4" s="56">
        <f>X$5*'Multipliers by Technology'!$E17</f>
        <v>5.2620543680078485E-4</v>
      </c>
      <c r="Y4" s="56">
        <f>Y$5*'Multipliers by Technology'!$E17</f>
        <v>5.2620543680078485E-4</v>
      </c>
      <c r="Z4" s="56">
        <f>Z$5*'Multipliers by Technology'!$E17</f>
        <v>5.2620543680078485E-4</v>
      </c>
      <c r="AA4" s="56">
        <f>AA$5*'Multipliers by Technology'!$E17</f>
        <v>5.2620543680078485E-4</v>
      </c>
      <c r="AB4" s="56">
        <f>AB$5*'Multipliers by Technology'!$E17</f>
        <v>5.2620543680078485E-4</v>
      </c>
      <c r="AC4" s="56">
        <f>AC$5*'Multipliers by Technology'!$E17</f>
        <v>5.2620543680078485E-4</v>
      </c>
      <c r="AD4" s="56">
        <f>AD$5*'Multipliers by Technology'!$E17</f>
        <v>5.2620543680078485E-4</v>
      </c>
      <c r="AE4" s="56">
        <f>AE$5*'Multipliers by Technology'!$E17</f>
        <v>5.2620543680078485E-4</v>
      </c>
      <c r="AF4" s="56">
        <f>AF$5*'Multipliers by Technology'!$E17</f>
        <v>5.2620543680078485E-4</v>
      </c>
      <c r="AG4" s="56">
        <f>AG$5*'Multipliers by Technology'!$E17</f>
        <v>5.2620543680078485E-4</v>
      </c>
      <c r="AH4" s="56">
        <f>AH$5*'Multipliers by Technology'!$E17</f>
        <v>5.2620543680078485E-4</v>
      </c>
      <c r="AI4" s="56">
        <f>AI$5*'Multipliers by Technology'!$E17</f>
        <v>5.2620543680078485E-4</v>
      </c>
    </row>
    <row r="5" spans="1:35">
      <c r="A5" t="s">
        <v>142</v>
      </c>
      <c r="B5" s="22">
        <f>'India Data'!B51</f>
        <v>4.5132431462293482E-4</v>
      </c>
      <c r="C5" s="22">
        <f>'India Data'!C51</f>
        <v>4.5132431462293482E-4</v>
      </c>
      <c r="D5" s="22">
        <f>'India Data'!D51</f>
        <v>4.5132431462293482E-4</v>
      </c>
      <c r="E5" s="22">
        <f>'India Data'!E51</f>
        <v>4.7628468868221585E-4</v>
      </c>
      <c r="F5" s="22">
        <f>'India Data'!F51</f>
        <v>5.0124506274149688E-4</v>
      </c>
      <c r="G5" s="22">
        <f>'India Data'!G51</f>
        <v>5.2620543680078485E-4</v>
      </c>
      <c r="H5" s="22">
        <f>'India Data'!H51</f>
        <v>5.2620543680078485E-4</v>
      </c>
      <c r="I5" s="22">
        <f>'India Data'!I51</f>
        <v>5.2620543680078485E-4</v>
      </c>
      <c r="J5" s="22">
        <f>'India Data'!J51</f>
        <v>5.2620543680078485E-4</v>
      </c>
      <c r="K5" s="22">
        <f>'India Data'!K51</f>
        <v>5.2620543680078485E-4</v>
      </c>
      <c r="L5" s="22">
        <f>'India Data'!L51</f>
        <v>5.2620543680078485E-4</v>
      </c>
      <c r="M5" s="22">
        <f>'India Data'!M51</f>
        <v>5.2620543680078485E-4</v>
      </c>
      <c r="N5" s="22">
        <f>'India Data'!N51</f>
        <v>5.2620543680078485E-4</v>
      </c>
      <c r="O5" s="22">
        <f>'India Data'!O51</f>
        <v>5.2620543680078485E-4</v>
      </c>
      <c r="P5" s="22">
        <f>'India Data'!P51</f>
        <v>5.2620543680078485E-4</v>
      </c>
      <c r="Q5" s="22">
        <f>'India Data'!Q51</f>
        <v>5.2620543680078485E-4</v>
      </c>
      <c r="R5" s="22">
        <f>'India Data'!R51</f>
        <v>5.2620543680078485E-4</v>
      </c>
      <c r="S5" s="22">
        <f>'India Data'!S51</f>
        <v>5.2620543680078485E-4</v>
      </c>
      <c r="T5" s="22">
        <f>'India Data'!T51</f>
        <v>5.2620543680078485E-4</v>
      </c>
      <c r="U5" s="22">
        <f>'India Data'!U51</f>
        <v>5.2620543680078485E-4</v>
      </c>
      <c r="V5" s="22">
        <f>'India Data'!V51</f>
        <v>5.2620543680078485E-4</v>
      </c>
      <c r="W5" s="22">
        <f>'India Data'!W51</f>
        <v>5.2620543680078485E-4</v>
      </c>
      <c r="X5" s="22">
        <f>'India Data'!X51</f>
        <v>5.2620543680078485E-4</v>
      </c>
      <c r="Y5" s="22">
        <f>'India Data'!Y51</f>
        <v>5.2620543680078485E-4</v>
      </c>
      <c r="Z5" s="22">
        <f>'India Data'!Z51</f>
        <v>5.2620543680078485E-4</v>
      </c>
      <c r="AA5" s="22">
        <f>'India Data'!AA51</f>
        <v>5.2620543680078485E-4</v>
      </c>
      <c r="AB5" s="22">
        <f>'India Data'!AB51</f>
        <v>5.2620543680078485E-4</v>
      </c>
      <c r="AC5" s="22">
        <f>'India Data'!AC51</f>
        <v>5.2620543680078485E-4</v>
      </c>
      <c r="AD5" s="22">
        <f>'India Data'!AD51</f>
        <v>5.2620543680078485E-4</v>
      </c>
      <c r="AE5" s="22">
        <f>'India Data'!AE51</f>
        <v>5.2620543680078485E-4</v>
      </c>
      <c r="AF5" s="22">
        <f>'India Data'!AF51</f>
        <v>5.2620543680078485E-4</v>
      </c>
      <c r="AG5" s="22">
        <f>'India Data'!AG51</f>
        <v>5.2620543680078485E-4</v>
      </c>
      <c r="AH5" s="22">
        <f>'India Data'!AH51</f>
        <v>5.2620543680078485E-4</v>
      </c>
      <c r="AI5" s="22">
        <f>'India Data'!AI51</f>
        <v>5.2620543680078485E-4</v>
      </c>
    </row>
    <row r="6" spans="1:35">
      <c r="A6" t="s">
        <v>143</v>
      </c>
      <c r="B6" s="56">
        <f>B$5*'Multipliers by Technology'!$E19</f>
        <v>7.2475437384704857E-4</v>
      </c>
      <c r="C6" s="56">
        <f>C$5*'Multipliers by Technology'!$E19</f>
        <v>7.2475437384704857E-4</v>
      </c>
      <c r="D6" s="56">
        <f>D$5*'Multipliers by Technology'!$E19</f>
        <v>7.2475437384704857E-4</v>
      </c>
      <c r="E6" s="56">
        <f>E$5*'Multipliers by Technology'!$E19</f>
        <v>7.6483672635100351E-4</v>
      </c>
      <c r="F6" s="56">
        <f>F$5*'Multipliers by Technology'!$E19</f>
        <v>8.0491907885495845E-4</v>
      </c>
      <c r="G6" s="56">
        <f>G$5*'Multipliers by Technology'!$E19</f>
        <v>8.4500143135892445E-4</v>
      </c>
      <c r="H6" s="56">
        <f>H$5*'Multipliers by Technology'!$E19</f>
        <v>8.4500143135892445E-4</v>
      </c>
      <c r="I6" s="56">
        <f>I$5*'Multipliers by Technology'!$E19</f>
        <v>8.4500143135892445E-4</v>
      </c>
      <c r="J6" s="56">
        <f>J$5*'Multipliers by Technology'!$E19</f>
        <v>8.4500143135892445E-4</v>
      </c>
      <c r="K6" s="56">
        <f>K$5*'Multipliers by Technology'!$E19</f>
        <v>8.4500143135892445E-4</v>
      </c>
      <c r="L6" s="56">
        <f>L$5*'Multipliers by Technology'!$E19</f>
        <v>8.4500143135892445E-4</v>
      </c>
      <c r="M6" s="56">
        <f>M$5*'Multipliers by Technology'!$E19</f>
        <v>8.4500143135892445E-4</v>
      </c>
      <c r="N6" s="56">
        <f>N$5*'Multipliers by Technology'!$E19</f>
        <v>8.4500143135892445E-4</v>
      </c>
      <c r="O6" s="56">
        <f>O$5*'Multipliers by Technology'!$E19</f>
        <v>8.4500143135892445E-4</v>
      </c>
      <c r="P6" s="56">
        <f>P$5*'Multipliers by Technology'!$E19</f>
        <v>8.4500143135892445E-4</v>
      </c>
      <c r="Q6" s="56">
        <f>Q$5*'Multipliers by Technology'!$E19</f>
        <v>8.4500143135892445E-4</v>
      </c>
      <c r="R6" s="56">
        <f>R$5*'Multipliers by Technology'!$E19</f>
        <v>8.4500143135892445E-4</v>
      </c>
      <c r="S6" s="56">
        <f>S$5*'Multipliers by Technology'!$E19</f>
        <v>8.4500143135892445E-4</v>
      </c>
      <c r="T6" s="56">
        <f>T$5*'Multipliers by Technology'!$E19</f>
        <v>8.4500143135892445E-4</v>
      </c>
      <c r="U6" s="56">
        <f>U$5*'Multipliers by Technology'!$E19</f>
        <v>8.4500143135892445E-4</v>
      </c>
      <c r="V6" s="56">
        <f>V$5*'Multipliers by Technology'!$E19</f>
        <v>8.4500143135892445E-4</v>
      </c>
      <c r="W6" s="56">
        <f>W$5*'Multipliers by Technology'!$E19</f>
        <v>8.4500143135892445E-4</v>
      </c>
      <c r="X6" s="56">
        <f>X$5*'Multipliers by Technology'!$E19</f>
        <v>8.4500143135892445E-4</v>
      </c>
      <c r="Y6" s="56">
        <f>Y$5*'Multipliers by Technology'!$E19</f>
        <v>8.4500143135892445E-4</v>
      </c>
      <c r="Z6" s="56">
        <f>Z$5*'Multipliers by Technology'!$E19</f>
        <v>8.4500143135892445E-4</v>
      </c>
      <c r="AA6" s="56">
        <f>AA$5*'Multipliers by Technology'!$E19</f>
        <v>8.4500143135892445E-4</v>
      </c>
      <c r="AB6" s="56">
        <f>AB$5*'Multipliers by Technology'!$E19</f>
        <v>8.4500143135892445E-4</v>
      </c>
      <c r="AC6" s="56">
        <f>AC$5*'Multipliers by Technology'!$E19</f>
        <v>8.4500143135892445E-4</v>
      </c>
      <c r="AD6" s="56">
        <f>AD$5*'Multipliers by Technology'!$E19</f>
        <v>8.4500143135892445E-4</v>
      </c>
      <c r="AE6" s="56">
        <f>AE$5*'Multipliers by Technology'!$E19</f>
        <v>8.4500143135892445E-4</v>
      </c>
      <c r="AF6" s="56">
        <f>AF$5*'Multipliers by Technology'!$E19</f>
        <v>8.4500143135892445E-4</v>
      </c>
      <c r="AG6" s="56">
        <f>AG$5*'Multipliers by Technology'!$E19</f>
        <v>8.4500143135892445E-4</v>
      </c>
      <c r="AH6" s="56">
        <f>AH$5*'Multipliers by Technology'!$E19</f>
        <v>8.4500143135892445E-4</v>
      </c>
      <c r="AI6" s="56">
        <f>AI$5*'Multipliers by Technology'!$E19</f>
        <v>8.4500143135892445E-4</v>
      </c>
    </row>
    <row r="7" spans="1:35">
      <c r="A7" t="s">
        <v>807</v>
      </c>
      <c r="B7" s="56">
        <f>B$5*'Multipliers by Technology'!$E20</f>
        <v>4.5132431462293482E-4</v>
      </c>
      <c r="C7" s="56">
        <f>C$5*'Multipliers by Technology'!$E20</f>
        <v>4.5132431462293482E-4</v>
      </c>
      <c r="D7" s="56">
        <f>D$5*'Multipliers by Technology'!$E20</f>
        <v>4.5132431462293482E-4</v>
      </c>
      <c r="E7" s="56">
        <f>E$5*'Multipliers by Technology'!$E20</f>
        <v>4.7628468868221585E-4</v>
      </c>
      <c r="F7" s="56">
        <f>F$5*'Multipliers by Technology'!$E20</f>
        <v>5.0124506274149688E-4</v>
      </c>
      <c r="G7" s="56">
        <f>G$5*'Multipliers by Technology'!$E20</f>
        <v>5.2620543680078485E-4</v>
      </c>
      <c r="H7" s="56">
        <f>H$5*'Multipliers by Technology'!$E20</f>
        <v>5.2620543680078485E-4</v>
      </c>
      <c r="I7" s="56">
        <f>I$5*'Multipliers by Technology'!$E20</f>
        <v>5.2620543680078485E-4</v>
      </c>
      <c r="J7" s="56">
        <f>J$5*'Multipliers by Technology'!$E20</f>
        <v>5.2620543680078485E-4</v>
      </c>
      <c r="K7" s="56">
        <f>K$5*'Multipliers by Technology'!$E20</f>
        <v>5.2620543680078485E-4</v>
      </c>
      <c r="L7" s="56">
        <f>L$5*'Multipliers by Technology'!$E20</f>
        <v>5.2620543680078485E-4</v>
      </c>
      <c r="M7" s="56">
        <f>M$5*'Multipliers by Technology'!$E20</f>
        <v>5.2620543680078485E-4</v>
      </c>
      <c r="N7" s="56">
        <f>N$5*'Multipliers by Technology'!$E20</f>
        <v>5.2620543680078485E-4</v>
      </c>
      <c r="O7" s="56">
        <f>O$5*'Multipliers by Technology'!$E20</f>
        <v>5.2620543680078485E-4</v>
      </c>
      <c r="P7" s="56">
        <f>P$5*'Multipliers by Technology'!$E20</f>
        <v>5.2620543680078485E-4</v>
      </c>
      <c r="Q7" s="56">
        <f>Q$5*'Multipliers by Technology'!$E20</f>
        <v>5.2620543680078485E-4</v>
      </c>
      <c r="R7" s="56">
        <f>R$5*'Multipliers by Technology'!$E20</f>
        <v>5.2620543680078485E-4</v>
      </c>
      <c r="S7" s="56">
        <f>S$5*'Multipliers by Technology'!$E20</f>
        <v>5.2620543680078485E-4</v>
      </c>
      <c r="T7" s="56">
        <f>T$5*'Multipliers by Technology'!$E20</f>
        <v>5.2620543680078485E-4</v>
      </c>
      <c r="U7" s="56">
        <f>U$5*'Multipliers by Technology'!$E20</f>
        <v>5.2620543680078485E-4</v>
      </c>
      <c r="V7" s="56">
        <f>V$5*'Multipliers by Technology'!$E20</f>
        <v>5.2620543680078485E-4</v>
      </c>
      <c r="W7" s="56">
        <f>W$5*'Multipliers by Technology'!$E20</f>
        <v>5.2620543680078485E-4</v>
      </c>
      <c r="X7" s="56">
        <f>X$5*'Multipliers by Technology'!$E20</f>
        <v>5.2620543680078485E-4</v>
      </c>
      <c r="Y7" s="56">
        <f>Y$5*'Multipliers by Technology'!$E20</f>
        <v>5.2620543680078485E-4</v>
      </c>
      <c r="Z7" s="56">
        <f>Z$5*'Multipliers by Technology'!$E20</f>
        <v>5.2620543680078485E-4</v>
      </c>
      <c r="AA7" s="56">
        <f>AA$5*'Multipliers by Technology'!$E20</f>
        <v>5.2620543680078485E-4</v>
      </c>
      <c r="AB7" s="56">
        <f>AB$5*'Multipliers by Technology'!$E20</f>
        <v>5.2620543680078485E-4</v>
      </c>
      <c r="AC7" s="56">
        <f>AC$5*'Multipliers by Technology'!$E20</f>
        <v>5.2620543680078485E-4</v>
      </c>
      <c r="AD7" s="56">
        <f>AD$5*'Multipliers by Technology'!$E20</f>
        <v>5.2620543680078485E-4</v>
      </c>
      <c r="AE7" s="56">
        <f>AE$5*'Multipliers by Technology'!$E20</f>
        <v>5.2620543680078485E-4</v>
      </c>
      <c r="AF7" s="56">
        <f>AF$5*'Multipliers by Technology'!$E20</f>
        <v>5.2620543680078485E-4</v>
      </c>
      <c r="AG7" s="56">
        <f>AG$5*'Multipliers by Technology'!$E20</f>
        <v>5.2620543680078485E-4</v>
      </c>
      <c r="AH7" s="56">
        <f>AH$5*'Multipliers by Technology'!$E20</f>
        <v>5.2620543680078485E-4</v>
      </c>
      <c r="AI7" s="56">
        <f>AI$5*'Multipliers by Technology'!$E20</f>
        <v>5.2620543680078485E-4</v>
      </c>
    </row>
    <row r="8" spans="1:35">
      <c r="A8" t="s">
        <v>808</v>
      </c>
      <c r="B8">
        <f>'Hydrogen vehicles - US data'!B5</f>
        <v>2.2073788668044115E-3</v>
      </c>
      <c r="C8">
        <f>'Hydrogen vehicles - US data'!C5</f>
        <v>2.2906690335535314E-3</v>
      </c>
      <c r="D8">
        <f>'Hydrogen vehicles - US data'!D5</f>
        <v>2.2958152664202774E-3</v>
      </c>
      <c r="E8">
        <f>'Hydrogen vehicles - US data'!E5</f>
        <v>2.3284908186130431E-3</v>
      </c>
      <c r="F8">
        <f>'Hydrogen vehicles - US data'!F5</f>
        <v>2.3760544771993129E-3</v>
      </c>
      <c r="G8">
        <f>'Hydrogen vehicles - US data'!G5</f>
        <v>2.3970916392631611E-3</v>
      </c>
      <c r="H8">
        <f>'Hydrogen vehicles - US data'!H5</f>
        <v>2.4489881558653202E-3</v>
      </c>
      <c r="I8">
        <f>'Hydrogen vehicles - US data'!I5</f>
        <v>2.518248697727207E-3</v>
      </c>
      <c r="J8">
        <f>'Hydrogen vehicles - US data'!J5</f>
        <v>2.5923574775194246E-3</v>
      </c>
      <c r="K8">
        <f>'Hydrogen vehicles - US data'!K5</f>
        <v>2.6717588685504761E-3</v>
      </c>
      <c r="L8">
        <f>'Hydrogen vehicles - US data'!L5</f>
        <v>2.7541303145825454E-3</v>
      </c>
      <c r="M8">
        <f>'Hydrogen vehicles - US data'!M5</f>
        <v>2.7998611879055963E-3</v>
      </c>
      <c r="N8">
        <f>'Hydrogen vehicles - US data'!N5</f>
        <v>2.8600325931961703E-3</v>
      </c>
      <c r="O8">
        <f>'Hydrogen vehicles - US data'!O5</f>
        <v>2.9118502459040247E-3</v>
      </c>
      <c r="P8">
        <f>'Hydrogen vehicles - US data'!P5</f>
        <v>2.9585947094258364E-3</v>
      </c>
      <c r="Q8">
        <f>'Hydrogen vehicles - US data'!Q5</f>
        <v>2.9844795273986555E-3</v>
      </c>
      <c r="R8">
        <f>'Hydrogen vehicles - US data'!R5</f>
        <v>2.9914303174926517E-3</v>
      </c>
      <c r="S8">
        <f>'Hydrogen vehicles - US data'!S5</f>
        <v>2.9962791374443442E-3</v>
      </c>
      <c r="T8">
        <f>'Hydrogen vehicles - US data'!T5</f>
        <v>3.0003396094636673E-3</v>
      </c>
      <c r="U8">
        <f>'Hydrogen vehicles - US data'!U5</f>
        <v>3.0083354189098738E-3</v>
      </c>
      <c r="V8">
        <f>'Hydrogen vehicles - US data'!V5</f>
        <v>3.0142388615662197E-3</v>
      </c>
      <c r="W8">
        <f>'Hydrogen vehicles - US data'!W5</f>
        <v>3.0179492477373916E-3</v>
      </c>
      <c r="X8">
        <f>'Hydrogen vehicles - US data'!X5</f>
        <v>3.0223618426796265E-3</v>
      </c>
      <c r="Y8">
        <f>'Hydrogen vehicles - US data'!Y5</f>
        <v>3.0278401187323577E-3</v>
      </c>
      <c r="Z8">
        <f>'Hydrogen vehicles - US data'!Z5</f>
        <v>3.0331653231673601E-3</v>
      </c>
      <c r="AA8">
        <f>'Hydrogen vehicles - US data'!AA5</f>
        <v>3.0364642202368834E-3</v>
      </c>
      <c r="AB8">
        <f>'Hydrogen vehicles - US data'!AB5</f>
        <v>3.0402738410499667E-3</v>
      </c>
      <c r="AC8">
        <f>'Hydrogen vehicles - US data'!AC5</f>
        <v>3.0462791374443439E-3</v>
      </c>
      <c r="AD8">
        <f>'Hydrogen vehicles - US data'!AD5</f>
        <v>3.0515531239996511E-3</v>
      </c>
      <c r="AE8">
        <f>'Hydrogen vehicles - US data'!AE5</f>
        <v>3.0583266885894716E-3</v>
      </c>
      <c r="AF8">
        <f>'Hydrogen vehicles - US data'!AF5</f>
        <v>3.0631804557227247E-3</v>
      </c>
      <c r="AG8">
        <f>'Hydrogen vehicles - US data'!AG5</f>
        <v>3.0686369059744496E-3</v>
      </c>
      <c r="AH8">
        <f>'Hydrogen vehicles - US data'!AH5</f>
        <v>3.0749404883159215E-3</v>
      </c>
      <c r="AI8">
        <f>'Hydrogen vehicles - US data'!AI5</f>
        <v>3.0808151209149376E-3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8.8179074189875817E-4</v>
      </c>
      <c r="C2" s="22">
        <f>C$5*'Multipliers by Technology'!$H15</f>
        <v>8.8659425079113004E-4</v>
      </c>
      <c r="D2" s="22">
        <f>D$5*'Multipliers by Technology'!$H15</f>
        <v>8.8356146572028617E-4</v>
      </c>
      <c r="E2" s="22">
        <f>E$5*'Multipliers by Technology'!$H15</f>
        <v>8.7906487614038955E-4</v>
      </c>
      <c r="F2" s="22">
        <f>F$5*'Multipliers by Technology'!$H15</f>
        <v>8.8189096722258152E-4</v>
      </c>
      <c r="G2" s="22">
        <f>G$5*'Multipliers by Technology'!$H15</f>
        <v>8.8624587086923775E-4</v>
      </c>
      <c r="H2" s="22">
        <f>H$5*'Multipliers by Technology'!$H15</f>
        <v>8.9157674880747039E-4</v>
      </c>
      <c r="I2" s="22">
        <f>I$5*'Multipliers by Technology'!$H15</f>
        <v>8.9682347139573347E-4</v>
      </c>
      <c r="J2" s="22">
        <f>J$5*'Multipliers by Technology'!$H15</f>
        <v>8.950996930951646E-4</v>
      </c>
      <c r="K2" s="22">
        <f>K$5*'Multipliers by Technology'!$H15</f>
        <v>9.0628726881519675E-4</v>
      </c>
      <c r="L2" s="22">
        <f>L$5*'Multipliers by Technology'!$H15</f>
        <v>9.1695789104934947E-4</v>
      </c>
      <c r="M2" s="22">
        <f>M$5*'Multipliers by Technology'!$H15</f>
        <v>9.2691111934151203E-4</v>
      </c>
      <c r="N2" s="22">
        <f>N$5*'Multipliers by Technology'!$H15</f>
        <v>9.3792430178484627E-4</v>
      </c>
      <c r="O2" s="22">
        <f>O$5*'Multipliers by Technology'!$H15</f>
        <v>9.369923367161839E-4</v>
      </c>
      <c r="P2" s="22">
        <f>P$5*'Multipliers by Technology'!$H15</f>
        <v>9.4056758437684543E-4</v>
      </c>
      <c r="Q2" s="22">
        <f>Q$5*'Multipliers by Technology'!$H15</f>
        <v>9.4439563581082196E-4</v>
      </c>
      <c r="R2" s="22">
        <f>R$5*'Multipliers by Technology'!$H15</f>
        <v>9.4784782962958251E-4</v>
      </c>
      <c r="S2" s="22">
        <f>S$5*'Multipliers by Technology'!$H15</f>
        <v>9.516317871723375E-4</v>
      </c>
      <c r="T2" s="22">
        <f>T$5*'Multipliers by Technology'!$H15</f>
        <v>9.5141209651049199E-4</v>
      </c>
      <c r="U2" s="22">
        <f>U$5*'Multipliers by Technology'!$H15</f>
        <v>9.5650221455209996E-4</v>
      </c>
      <c r="V2" s="22">
        <f>V$5*'Multipliers by Technology'!$H15</f>
        <v>9.6203778440370953E-4</v>
      </c>
      <c r="W2" s="22">
        <f>W$5*'Multipliers by Technology'!$H15</f>
        <v>9.6731803035056028E-4</v>
      </c>
      <c r="X2" s="22">
        <f>X$5*'Multipliers by Technology'!$H15</f>
        <v>9.7327396420979185E-4</v>
      </c>
      <c r="Y2" s="22">
        <f>Y$5*'Multipliers by Technology'!$H15</f>
        <v>9.793688024230657E-4</v>
      </c>
      <c r="Z2" s="22">
        <f>Z$5*'Multipliers by Technology'!$H15</f>
        <v>9.8090456782187535E-4</v>
      </c>
      <c r="AA2" s="22">
        <f>AA$5*'Multipliers by Technology'!$H15</f>
        <v>9.8265269215948867E-4</v>
      </c>
      <c r="AB2" s="22">
        <f>AB$5*'Multipliers by Technology'!$H15</f>
        <v>9.8465409144509906E-4</v>
      </c>
      <c r="AC2" s="22">
        <f>AC$5*'Multipliers by Technology'!$H15</f>
        <v>9.8649060132640124E-4</v>
      </c>
      <c r="AD2" s="22">
        <f>AD$5*'Multipliers by Technology'!$H15</f>
        <v>9.8872216536953863E-4</v>
      </c>
      <c r="AE2" s="22">
        <f>AE$5*'Multipliers by Technology'!$H15</f>
        <v>9.9052333109435776E-4</v>
      </c>
      <c r="AF2" s="22">
        <f>AF$5*'Multipliers by Technology'!$H15</f>
        <v>9.9272614484208254E-4</v>
      </c>
      <c r="AG2" s="22">
        <f>AG$5*'Multipliers by Technology'!$H15</f>
        <v>9.9532563921248896E-4</v>
      </c>
      <c r="AH2" s="22">
        <f>AH$5*'Multipliers by Technology'!$H15</f>
        <v>9.9786603330159545E-4</v>
      </c>
      <c r="AI2" s="22">
        <f>AI$5*'Multipliers by Technology'!$H15</f>
        <v>1.0010233617481709E-3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s="22">
        <f>B$5*'Multipliers by Technology'!$H19</f>
        <v>6.4659587650999579E-4</v>
      </c>
      <c r="C6" s="22">
        <f>C$5*'Multipliers by Technology'!$H19</f>
        <v>6.5011817368891458E-4</v>
      </c>
      <c r="D6" s="22">
        <f>D$5*'Multipliers by Technology'!$H19</f>
        <v>6.4789430556695389E-4</v>
      </c>
      <c r="E6" s="22">
        <f>E$5*'Multipliers by Technology'!$H19</f>
        <v>6.4459706491498431E-4</v>
      </c>
      <c r="F6" s="22">
        <f>F$5*'Multipliers by Technology'!$H19</f>
        <v>6.4666936932186909E-4</v>
      </c>
      <c r="G6" s="22">
        <f>G$5*'Multipliers by Technology'!$H19</f>
        <v>6.4986271509737917E-4</v>
      </c>
      <c r="H6" s="22">
        <f>H$5*'Multipliers by Technology'!$H19</f>
        <v>6.5377171927405843E-4</v>
      </c>
      <c r="I6" s="22">
        <f>I$5*'Multipliers by Technology'!$H19</f>
        <v>6.5761901436297903E-4</v>
      </c>
      <c r="J6" s="22">
        <f>J$5*'Multipliers by Technology'!$H19</f>
        <v>6.5635500932390901E-4</v>
      </c>
      <c r="K6" s="22">
        <f>K$5*'Multipliers by Technology'!$H19</f>
        <v>6.6455858868236261E-4</v>
      </c>
      <c r="L6" s="22">
        <f>L$5*'Multipliers by Technology'!$H19</f>
        <v>6.7238309852189922E-4</v>
      </c>
      <c r="M6" s="22">
        <f>M$5*'Multipliers by Technology'!$H19</f>
        <v>6.7968156069197919E-4</v>
      </c>
      <c r="N6" s="22">
        <f>N$5*'Multipliers by Technology'!$H19</f>
        <v>6.8775726166812965E-4</v>
      </c>
      <c r="O6" s="22">
        <f>O$5*'Multipliers by Technology'!$H19</f>
        <v>6.8707387416833479E-4</v>
      </c>
      <c r="P6" s="22">
        <f>P$5*'Multipliers by Technology'!$H19</f>
        <v>6.8969551701968514E-4</v>
      </c>
      <c r="Q6" s="22">
        <f>Q$5*'Multipliers by Technology'!$H19</f>
        <v>6.9250253477873703E-4</v>
      </c>
      <c r="R6" s="22">
        <f>R$5*'Multipliers by Technology'!$H19</f>
        <v>6.9503394521667995E-4</v>
      </c>
      <c r="S6" s="22">
        <f>S$5*'Multipliers by Technology'!$H19</f>
        <v>6.9780862998913037E-4</v>
      </c>
      <c r="T6" s="22">
        <f>T$5*'Multipliers by Technology'!$H19</f>
        <v>6.976475361271658E-4</v>
      </c>
      <c r="U6" s="22">
        <f>U$5*'Multipliers by Technology'!$H19</f>
        <v>7.0137999688034381E-4</v>
      </c>
      <c r="V6" s="22">
        <f>V$5*'Multipliers by Technology'!$H19</f>
        <v>7.0543909669860288E-4</v>
      </c>
      <c r="W6" s="22">
        <f>W$5*'Multipliers by Technology'!$H19</f>
        <v>7.0931097365757448E-4</v>
      </c>
      <c r="X6" s="22">
        <f>X$5*'Multipliers by Technology'!$H19</f>
        <v>7.1367831626071058E-4</v>
      </c>
      <c r="Y6" s="22">
        <f>Y$5*'Multipliers by Technology'!$H19</f>
        <v>7.1814751407538993E-4</v>
      </c>
      <c r="Z6" s="22">
        <f>Z$5*'Multipliers by Technology'!$H19</f>
        <v>7.1927365378969316E-4</v>
      </c>
      <c r="AA6" s="22">
        <f>AA$5*'Multipliers by Technology'!$H19</f>
        <v>7.2055551119034299E-4</v>
      </c>
      <c r="AB6" s="22">
        <f>AB$5*'Multipliers by Technology'!$H19</f>
        <v>7.2202308899972124E-4</v>
      </c>
      <c r="AC6" s="22">
        <f>AC$5*'Multipliers by Technology'!$H19</f>
        <v>7.2336975738712434E-4</v>
      </c>
      <c r="AD6" s="22">
        <f>AD$5*'Multipliers by Technology'!$H19</f>
        <v>7.250061094601271E-4</v>
      </c>
      <c r="AE6" s="22">
        <f>AE$5*'Multipliers by Technology'!$H19</f>
        <v>7.2632686083031199E-4</v>
      </c>
      <c r="AF6" s="22">
        <f>AF$5*'Multipliers by Technology'!$H19</f>
        <v>7.2794213100533264E-4</v>
      </c>
      <c r="AG6" s="22">
        <f>AG$5*'Multipliers by Technology'!$H19</f>
        <v>7.2984827751045066E-4</v>
      </c>
      <c r="AH6" s="22">
        <f>AH$5*'Multipliers by Technology'!$H19</f>
        <v>7.3171108720517441E-4</v>
      </c>
      <c r="AI6" s="22">
        <f>AI$5*'Multipliers by Technology'!$H19</f>
        <v>7.3402627997976337E-4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data'!B6</f>
        <v>1.2062862238178878E-3</v>
      </c>
      <c r="C8">
        <f>'Hydrogen vehicles - US data'!C6</f>
        <v>1.211982173434266E-3</v>
      </c>
      <c r="D8">
        <f>'Hydrogen vehicles - US data'!D6</f>
        <v>1.2083955007738476E-3</v>
      </c>
      <c r="E8">
        <f>'Hydrogen vehicles - US data'!E6</f>
        <v>1.2043075806049779E-3</v>
      </c>
      <c r="F8">
        <f>'Hydrogen vehicles - US data'!F6</f>
        <v>1.2121403375978639E-3</v>
      </c>
      <c r="G8">
        <f>'Hydrogen vehicles - US data'!G6</f>
        <v>1.2206266679713907E-3</v>
      </c>
      <c r="H8">
        <f>'Hydrogen vehicles - US data'!H6</f>
        <v>1.2294400250811928E-3</v>
      </c>
      <c r="I8">
        <f>'Hydrogen vehicles - US data'!I6</f>
        <v>1.2386587012591364E-3</v>
      </c>
      <c r="J8">
        <f>'Hydrogen vehicles - US data'!J6</f>
        <v>1.2379212634178419E-3</v>
      </c>
      <c r="K8">
        <f>'Hydrogen vehicles - US data'!K6</f>
        <v>1.2553201756744156E-3</v>
      </c>
      <c r="L8">
        <f>'Hydrogen vehicles - US data'!L6</f>
        <v>1.2723502410956209E-3</v>
      </c>
      <c r="M8">
        <f>'Hydrogen vehicles - US data'!M6</f>
        <v>1.2887121733201005E-3</v>
      </c>
      <c r="N8">
        <f>'Hydrogen vehicles - US data'!N6</f>
        <v>1.3061275328434454E-3</v>
      </c>
      <c r="O8">
        <f>'Hydrogen vehicles - US data'!O6</f>
        <v>1.3062664996908401E-3</v>
      </c>
      <c r="P8">
        <f>'Hydrogen vehicles - US data'!P6</f>
        <v>1.3127426974471877E-3</v>
      </c>
      <c r="Q8">
        <f>'Hydrogen vehicles - US data'!Q6</f>
        <v>1.3196161853316394E-3</v>
      </c>
      <c r="R8">
        <f>'Hydrogen vehicles - US data'!R6</f>
        <v>1.3262947226662359E-3</v>
      </c>
      <c r="S8">
        <f>'Hydrogen vehicles - US data'!S6</f>
        <v>1.3331032427903631E-3</v>
      </c>
      <c r="T8">
        <f>'Hydrogen vehicles - US data'!T6</f>
        <v>1.3344121282221379E-3</v>
      </c>
      <c r="U8">
        <f>'Hydrogen vehicles - US data'!U6</f>
        <v>1.3429076206538503E-3</v>
      </c>
      <c r="V8">
        <f>'Hydrogen vehicles - US data'!V6</f>
        <v>1.3517297161163531E-3</v>
      </c>
      <c r="W8">
        <f>'Hydrogen vehicles - US data'!W6</f>
        <v>1.3609134322128923E-3</v>
      </c>
      <c r="X8">
        <f>'Hydrogen vehicles - US data'!X6</f>
        <v>1.3708658026101049E-3</v>
      </c>
      <c r="Y8">
        <f>'Hydrogen vehicles - US data'!Y6</f>
        <v>1.3808332350253789E-3</v>
      </c>
      <c r="Z8">
        <f>'Hydrogen vehicles - US data'!Z6</f>
        <v>1.3842744832994317E-3</v>
      </c>
      <c r="AA8">
        <f>'Hydrogen vehicles - US data'!AA6</f>
        <v>1.3883477096785241E-3</v>
      </c>
      <c r="AB8">
        <f>'Hydrogen vehicles - US data'!AB6</f>
        <v>1.391792519510668E-3</v>
      </c>
      <c r="AC8">
        <f>'Hydrogen vehicles - US data'!AC6</f>
        <v>1.3953385749077064E-3</v>
      </c>
      <c r="AD8">
        <f>'Hydrogen vehicles - US data'!AD6</f>
        <v>1.3992148941990403E-3</v>
      </c>
      <c r="AE8">
        <f>'Hydrogen vehicles - US data'!AE6</f>
        <v>1.4030925868323066E-3</v>
      </c>
      <c r="AF8">
        <f>'Hydrogen vehicles - US data'!AF6</f>
        <v>1.4073036517951701E-3</v>
      </c>
      <c r="AG8">
        <f>'Hydrogen vehicles - US data'!AG6</f>
        <v>1.4123917351445518E-3</v>
      </c>
      <c r="AH8">
        <f>'Hydrogen vehicles - US data'!AH6</f>
        <v>1.4172214001772836E-3</v>
      </c>
      <c r="AI8">
        <f>'Hydrogen vehicles - US data'!AI6</f>
        <v>1.4221719981682831E-3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1.9220860194376499E-4</v>
      </c>
      <c r="C2" s="22">
        <f>C$5*'Multipliers by Technology'!$H15</f>
        <v>1.9712980358908835E-4</v>
      </c>
      <c r="D2" s="22">
        <f>D$5*'Multipliers by Technology'!$H15</f>
        <v>2.0054489092490301E-4</v>
      </c>
      <c r="E2" s="22">
        <f>E$5*'Multipliers by Technology'!$H15</f>
        <v>2.072212537508342E-4</v>
      </c>
      <c r="F2" s="22">
        <f>F$5*'Multipliers by Technology'!$H15</f>
        <v>2.183041407450303E-4</v>
      </c>
      <c r="G2" s="22">
        <f>G$5*'Multipliers by Technology'!$H15</f>
        <v>2.2627218984286421E-4</v>
      </c>
      <c r="H2" s="22">
        <f>H$5*'Multipliers by Technology'!$H15</f>
        <v>2.3295656100917063E-4</v>
      </c>
      <c r="I2" s="22">
        <f>I$5*'Multipliers by Technology'!$H15</f>
        <v>2.4019122254511944E-4</v>
      </c>
      <c r="J2" s="22">
        <f>J$5*'Multipliers by Technology'!$H15</f>
        <v>2.4413770366959835E-4</v>
      </c>
      <c r="K2" s="22">
        <f>K$5*'Multipliers by Technology'!$H15</f>
        <v>2.5003799426674944E-4</v>
      </c>
      <c r="L2" s="22">
        <f>L$5*'Multipliers by Technology'!$H15</f>
        <v>2.5825462606010016E-4</v>
      </c>
      <c r="M2" s="22">
        <f>M$5*'Multipliers by Technology'!$H15</f>
        <v>2.6852060382385107E-4</v>
      </c>
      <c r="N2" s="22">
        <f>N$5*'Multipliers by Technology'!$H15</f>
        <v>2.752532729214047E-4</v>
      </c>
      <c r="O2" s="22">
        <f>O$5*'Multipliers by Technology'!$H15</f>
        <v>2.7671195010643684E-4</v>
      </c>
      <c r="P2" s="22">
        <f>P$5*'Multipliers by Technology'!$H15</f>
        <v>2.7946870520364071E-4</v>
      </c>
      <c r="Q2" s="22">
        <f>Q$5*'Multipliers by Technology'!$H15</f>
        <v>2.8167850081690931E-4</v>
      </c>
      <c r="R2" s="22">
        <f>R$5*'Multipliers by Technology'!$H15</f>
        <v>2.8545505763106328E-4</v>
      </c>
      <c r="S2" s="22">
        <f>S$5*'Multipliers by Technology'!$H15</f>
        <v>2.879786541311319E-4</v>
      </c>
      <c r="T2" s="22">
        <f>T$5*'Multipliers by Technology'!$H15</f>
        <v>2.882591471045439E-4</v>
      </c>
      <c r="U2" s="22">
        <f>U$5*'Multipliers by Technology'!$H15</f>
        <v>2.8828151130992294E-4</v>
      </c>
      <c r="V2" s="22">
        <f>V$5*'Multipliers by Technology'!$H15</f>
        <v>2.8946972795945339E-4</v>
      </c>
      <c r="W2" s="22">
        <f>W$5*'Multipliers by Technology'!$H15</f>
        <v>2.9088185380891034E-4</v>
      </c>
      <c r="X2" s="22">
        <f>X$5*'Multipliers by Technology'!$H15</f>
        <v>2.9030457814864703E-4</v>
      </c>
      <c r="Y2" s="22">
        <f>Y$5*'Multipliers by Technology'!$H15</f>
        <v>2.9004816318545191E-4</v>
      </c>
      <c r="Z2" s="22">
        <f>Z$5*'Multipliers by Technology'!$H15</f>
        <v>2.8943850010439354E-4</v>
      </c>
      <c r="AA2" s="22">
        <f>AA$5*'Multipliers by Technology'!$H15</f>
        <v>2.8923346819939886E-4</v>
      </c>
      <c r="AB2" s="22">
        <f>AB$5*'Multipliers by Technology'!$H15</f>
        <v>2.8851475082321981E-4</v>
      </c>
      <c r="AC2" s="22">
        <f>AC$5*'Multipliers by Technology'!$H15</f>
        <v>2.8735544672251639E-4</v>
      </c>
      <c r="AD2" s="22">
        <f>AD$5*'Multipliers by Technology'!$H15</f>
        <v>2.8618208618624429E-4</v>
      </c>
      <c r="AE2" s="22">
        <f>AE$5*'Multipliers by Technology'!$H15</f>
        <v>2.8507458839476316E-4</v>
      </c>
      <c r="AF2" s="22">
        <f>AF$5*'Multipliers by Technology'!$H15</f>
        <v>2.8310200021326823E-4</v>
      </c>
      <c r="AG2" s="22">
        <f>AG$5*'Multipliers by Technology'!$H15</f>
        <v>2.8134453286538462E-4</v>
      </c>
      <c r="AH2" s="22">
        <f>AH$5*'Multipliers by Technology'!$H15</f>
        <v>2.7947173890902007E-4</v>
      </c>
      <c r="AI2" s="22">
        <f>AI$5*'Multipliers by Technology'!$H15</f>
        <v>2.7685526873508649E-4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s="22">
        <f>B$5*'Multipliers by Technology'!$H19</f>
        <v>1.4094193048452169E-4</v>
      </c>
      <c r="C6" s="22">
        <f>C$5*'Multipliers by Technology'!$H19</f>
        <v>1.4455052891966565E-4</v>
      </c>
      <c r="D6" s="22">
        <f>D$5*'Multipliers by Technology'!$H19</f>
        <v>1.4705473006891383E-4</v>
      </c>
      <c r="E6" s="22">
        <f>E$5*'Multipliers by Technology'!$H19</f>
        <v>1.5195034585190124E-4</v>
      </c>
      <c r="F6" s="22">
        <f>F$5*'Multipliers by Technology'!$H19</f>
        <v>1.6007715949347179E-4</v>
      </c>
      <c r="G6" s="22">
        <f>G$5*'Multipliers by Technology'!$H19</f>
        <v>1.6591993765577659E-4</v>
      </c>
      <c r="H6" s="22">
        <f>H$5*'Multipliers by Technology'!$H19</f>
        <v>1.7082142576154791E-4</v>
      </c>
      <c r="I6" s="22">
        <f>I$5*'Multipliers by Technology'!$H19</f>
        <v>1.7612642851879738E-4</v>
      </c>
      <c r="J6" s="22">
        <f>J$5*'Multipliers by Technology'!$H19</f>
        <v>1.790202879126008E-4</v>
      </c>
      <c r="K6" s="22">
        <f>K$5*'Multipliers by Technology'!$H19</f>
        <v>1.833468286541304E-4</v>
      </c>
      <c r="L6" s="22">
        <f>L$5*'Multipliers by Technology'!$H19</f>
        <v>1.8937188650962724E-4</v>
      </c>
      <c r="M6" s="22">
        <f>M$5*'Multipliers by Technology'!$H19</f>
        <v>1.9689968032167294E-4</v>
      </c>
      <c r="N6" s="22">
        <f>N$5*'Multipliers by Technology'!$H19</f>
        <v>2.0183658413516783E-4</v>
      </c>
      <c r="O6" s="22">
        <f>O$5*'Multipliers by Technology'!$H19</f>
        <v>2.0290619692217671E-4</v>
      </c>
      <c r="P6" s="22">
        <f>P$5*'Multipliers by Technology'!$H19</f>
        <v>2.0492765892410439E-4</v>
      </c>
      <c r="Q6" s="22">
        <f>Q$5*'Multipliers by Technology'!$H19</f>
        <v>2.0654804873268033E-4</v>
      </c>
      <c r="R6" s="22">
        <f>R$5*'Multipliers by Technology'!$H19</f>
        <v>2.0931730672940131E-4</v>
      </c>
      <c r="S6" s="22">
        <f>S$5*'Multipliers by Technology'!$H19</f>
        <v>2.1116779915735057E-4</v>
      </c>
      <c r="T6" s="22">
        <f>T$5*'Multipliers by Technology'!$H19</f>
        <v>2.1137347788743985E-4</v>
      </c>
      <c r="U6" s="22">
        <f>U$5*'Multipliers by Technology'!$H19</f>
        <v>2.1138987701967434E-4</v>
      </c>
      <c r="V6" s="22">
        <f>V$5*'Multipliers by Technology'!$H19</f>
        <v>2.1226116762126598E-4</v>
      </c>
      <c r="W6" s="22">
        <f>W$5*'Multipliers by Technology'!$H19</f>
        <v>2.1329664543701839E-4</v>
      </c>
      <c r="X6" s="22">
        <f>X$5*'Multipliers by Technology'!$H19</f>
        <v>2.1287334312298852E-4</v>
      </c>
      <c r="Y6" s="22">
        <f>Y$5*'Multipliers by Technology'!$H19</f>
        <v>2.1268532021687317E-4</v>
      </c>
      <c r="Z6" s="22">
        <f>Z$5*'Multipliers by Technology'!$H19</f>
        <v>2.1223826898856941E-4</v>
      </c>
      <c r="AA6" s="22">
        <f>AA$5*'Multipliers by Technology'!$H19</f>
        <v>2.1208792403933907E-4</v>
      </c>
      <c r="AB6" s="22">
        <f>AB$5*'Multipliers by Technology'!$H19</f>
        <v>2.1156090592752179E-4</v>
      </c>
      <c r="AC6" s="22">
        <f>AC$5*'Multipliers by Technology'!$H19</f>
        <v>2.1071081620042641E-4</v>
      </c>
      <c r="AD6" s="22">
        <f>AD$5*'Multipliers by Technology'!$H19</f>
        <v>2.0985041922826111E-4</v>
      </c>
      <c r="AE6" s="22">
        <f>AE$5*'Multipliers by Technology'!$H19</f>
        <v>2.0903831781781345E-4</v>
      </c>
      <c r="AF6" s="22">
        <f>AF$5*'Multipliers by Technology'!$H19</f>
        <v>2.0759186649597206E-4</v>
      </c>
      <c r="AG6" s="22">
        <f>AG$5*'Multipliers by Technology'!$H19</f>
        <v>2.0630315809130501E-4</v>
      </c>
      <c r="AH6" s="22">
        <f>AH$5*'Multipliers by Technology'!$H19</f>
        <v>2.0492988346706637E-4</v>
      </c>
      <c r="AI6" s="22">
        <f>AI$5*'Multipliers by Technology'!$H19</f>
        <v>2.0301128901478862E-4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data'!B7</f>
        <v>2.5623006299298667E-4</v>
      </c>
      <c r="C8">
        <f>'Hydrogen vehicles - US data'!C7</f>
        <v>2.7760793369188946E-4</v>
      </c>
      <c r="D8">
        <f>'Hydrogen vehicles - US data'!D7</f>
        <v>2.9216027285144133E-4</v>
      </c>
      <c r="E8">
        <f>'Hydrogen vehicles - US data'!E7</f>
        <v>3.0512348200751617E-4</v>
      </c>
      <c r="F8">
        <f>'Hydrogen vehicles - US data'!F7</f>
        <v>3.1487086244920241E-4</v>
      </c>
      <c r="G8">
        <f>'Hydrogen vehicles - US data'!G7</f>
        <v>3.2537236648127934E-4</v>
      </c>
      <c r="H8">
        <f>'Hydrogen vehicles - US data'!H7</f>
        <v>3.3716991225679963E-4</v>
      </c>
      <c r="I8">
        <f>'Hydrogen vehicles - US data'!I7</f>
        <v>3.4775690780971082E-4</v>
      </c>
      <c r="J8">
        <f>'Hydrogen vehicles - US data'!J7</f>
        <v>3.544281240805051E-4</v>
      </c>
      <c r="K8">
        <f>'Hydrogen vehicles - US data'!K7</f>
        <v>3.6333976135182974E-4</v>
      </c>
      <c r="L8">
        <f>'Hydrogen vehicles - US data'!L7</f>
        <v>3.7281937273497769E-4</v>
      </c>
      <c r="M8">
        <f>'Hydrogen vehicles - US data'!M7</f>
        <v>3.846267483010631E-4</v>
      </c>
      <c r="N8">
        <f>'Hydrogen vehicles - US data'!N7</f>
        <v>3.93946874061918E-4</v>
      </c>
      <c r="O8">
        <f>'Hydrogen vehicles - US data'!O7</f>
        <v>3.9817025722693337E-4</v>
      </c>
      <c r="P8">
        <f>'Hydrogen vehicles - US data'!P7</f>
        <v>4.0266824815502253E-4</v>
      </c>
      <c r="Q8">
        <f>'Hydrogen vehicles - US data'!Q7</f>
        <v>4.0580536439349928E-4</v>
      </c>
      <c r="R8">
        <f>'Hydrogen vehicles - US data'!R7</f>
        <v>4.0931596397957075E-4</v>
      </c>
      <c r="S8">
        <f>'Hydrogen vehicles - US data'!S7</f>
        <v>4.1299511313777463E-4</v>
      </c>
      <c r="T8">
        <f>'Hydrogen vehicles - US data'!T7</f>
        <v>4.1421268481840561E-4</v>
      </c>
      <c r="U8">
        <f>'Hydrogen vehicles - US data'!U7</f>
        <v>4.1747248405644304E-4</v>
      </c>
      <c r="V8">
        <f>'Hydrogen vehicles - US data'!V7</f>
        <v>4.1975247031115153E-4</v>
      </c>
      <c r="W8">
        <f>'Hydrogen vehicles - US data'!W7</f>
        <v>4.2216791276041606E-4</v>
      </c>
      <c r="X8">
        <f>'Hydrogen vehicles - US data'!X7</f>
        <v>4.2377815859315335E-4</v>
      </c>
      <c r="Y8">
        <f>'Hydrogen vehicles - US data'!Y7</f>
        <v>4.2566483744531667E-4</v>
      </c>
      <c r="Z8">
        <f>'Hydrogen vehicles - US data'!Z7</f>
        <v>4.2500466873031259E-4</v>
      </c>
      <c r="AA8">
        <f>'Hydrogen vehicles - US data'!AA7</f>
        <v>4.2298018001268471E-4</v>
      </c>
      <c r="AB8">
        <f>'Hydrogen vehicles - US data'!AB7</f>
        <v>4.2454688901935069E-4</v>
      </c>
      <c r="AC8">
        <f>'Hydrogen vehicles - US data'!AC7</f>
        <v>4.2318228770788397E-4</v>
      </c>
      <c r="AD8">
        <f>'Hydrogen vehicles - US data'!AD7</f>
        <v>4.2446210368263368E-4</v>
      </c>
      <c r="AE8">
        <f>'Hydrogen vehicles - US data'!AE7</f>
        <v>4.2260235602026671E-4</v>
      </c>
      <c r="AF8">
        <f>'Hydrogen vehicles - US data'!AF7</f>
        <v>4.2169265506583755E-4</v>
      </c>
      <c r="AG8">
        <f>'Hydrogen vehicles - US data'!AG7</f>
        <v>4.2053268215213615E-4</v>
      </c>
      <c r="AH8">
        <f>'Hydrogen vehicles - US data'!AH7</f>
        <v>4.1861501567794625E-4</v>
      </c>
      <c r="AI8">
        <f>'Hydrogen vehicles - US data'!AI7</f>
        <v>4.1672201794459293E-4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8" sqref="B8"/>
    </sheetView>
  </sheetViews>
  <sheetFormatPr defaultRowHeight="14.25"/>
  <cols>
    <col min="1" max="1" width="13" customWidth="1"/>
    <col min="2" max="2" width="10.59765625" customWidth="1"/>
  </cols>
  <sheetData>
    <row r="1" spans="1:3">
      <c r="B1" s="57" t="s">
        <v>715</v>
      </c>
      <c r="C1" s="57" t="s">
        <v>716</v>
      </c>
    </row>
    <row r="2" spans="1:3">
      <c r="A2" t="s">
        <v>678</v>
      </c>
      <c r="B2">
        <v>3.5</v>
      </c>
      <c r="C2">
        <v>1.7</v>
      </c>
    </row>
    <row r="3" spans="1:3">
      <c r="A3" t="s">
        <v>587</v>
      </c>
      <c r="B3">
        <v>45</v>
      </c>
      <c r="C3">
        <v>6.0999999999999979</v>
      </c>
    </row>
    <row r="4" spans="1:3">
      <c r="A4" t="s">
        <v>584</v>
      </c>
      <c r="B4">
        <v>180</v>
      </c>
      <c r="C4" s="60">
        <v>17.34</v>
      </c>
    </row>
    <row r="5" spans="1:3">
      <c r="A5" t="s">
        <v>712</v>
      </c>
      <c r="B5">
        <v>1000</v>
      </c>
      <c r="C5" s="60">
        <v>2830</v>
      </c>
    </row>
    <row r="6" spans="1:3">
      <c r="A6" t="s">
        <v>713</v>
      </c>
      <c r="B6" s="60">
        <v>756.78378378378375</v>
      </c>
      <c r="C6" s="60">
        <v>1974.4736422180429</v>
      </c>
    </row>
    <row r="7" spans="1:3">
      <c r="A7" t="s">
        <v>714</v>
      </c>
      <c r="B7" s="58">
        <v>2</v>
      </c>
      <c r="C7" s="58">
        <v>0.42499999999999999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tabSelected="1" workbookViewId="0">
      <selection activeCell="B3" sqref="B3"/>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'India Data'!B207</f>
        <v>2.1558990043642106E-3</v>
      </c>
      <c r="C2" s="22">
        <f>B2</f>
        <v>2.1558990043642106E-3</v>
      </c>
      <c r="D2" s="22">
        <f t="shared" ref="D2:AI2" si="0">C2</f>
        <v>2.1558990043642106E-3</v>
      </c>
      <c r="E2" s="22">
        <f t="shared" si="0"/>
        <v>2.1558990043642106E-3</v>
      </c>
      <c r="F2" s="22">
        <f t="shared" si="0"/>
        <v>2.1558990043642106E-3</v>
      </c>
      <c r="G2" s="22">
        <f t="shared" si="0"/>
        <v>2.1558990043642106E-3</v>
      </c>
      <c r="H2" s="22">
        <f t="shared" si="0"/>
        <v>2.1558990043642106E-3</v>
      </c>
      <c r="I2" s="22">
        <f t="shared" si="0"/>
        <v>2.1558990043642106E-3</v>
      </c>
      <c r="J2" s="22">
        <f t="shared" si="0"/>
        <v>2.1558990043642106E-3</v>
      </c>
      <c r="K2" s="22">
        <f t="shared" si="0"/>
        <v>2.1558990043642106E-3</v>
      </c>
      <c r="L2" s="22">
        <f t="shared" si="0"/>
        <v>2.1558990043642106E-3</v>
      </c>
      <c r="M2" s="22">
        <f t="shared" si="0"/>
        <v>2.1558990043642106E-3</v>
      </c>
      <c r="N2" s="22">
        <f t="shared" si="0"/>
        <v>2.1558990043642106E-3</v>
      </c>
      <c r="O2" s="22">
        <f t="shared" si="0"/>
        <v>2.1558990043642106E-3</v>
      </c>
      <c r="P2" s="22">
        <f t="shared" si="0"/>
        <v>2.1558990043642106E-3</v>
      </c>
      <c r="Q2" s="22">
        <f t="shared" si="0"/>
        <v>2.1558990043642106E-3</v>
      </c>
      <c r="R2" s="22">
        <f t="shared" si="0"/>
        <v>2.1558990043642106E-3</v>
      </c>
      <c r="S2" s="22">
        <f t="shared" si="0"/>
        <v>2.1558990043642106E-3</v>
      </c>
      <c r="T2" s="22">
        <f t="shared" si="0"/>
        <v>2.1558990043642106E-3</v>
      </c>
      <c r="U2" s="22">
        <f t="shared" si="0"/>
        <v>2.1558990043642106E-3</v>
      </c>
      <c r="V2" s="22">
        <f t="shared" si="0"/>
        <v>2.1558990043642106E-3</v>
      </c>
      <c r="W2" s="22">
        <f t="shared" si="0"/>
        <v>2.1558990043642106E-3</v>
      </c>
      <c r="X2" s="22">
        <f t="shared" si="0"/>
        <v>2.1558990043642106E-3</v>
      </c>
      <c r="Y2" s="22">
        <f t="shared" si="0"/>
        <v>2.1558990043642106E-3</v>
      </c>
      <c r="Z2" s="22">
        <f t="shared" si="0"/>
        <v>2.1558990043642106E-3</v>
      </c>
      <c r="AA2" s="22">
        <f t="shared" si="0"/>
        <v>2.1558990043642106E-3</v>
      </c>
      <c r="AB2" s="22">
        <f t="shared" si="0"/>
        <v>2.1558990043642106E-3</v>
      </c>
      <c r="AC2" s="22">
        <f t="shared" si="0"/>
        <v>2.1558990043642106E-3</v>
      </c>
      <c r="AD2" s="22">
        <f t="shared" si="0"/>
        <v>2.1558990043642106E-3</v>
      </c>
      <c r="AE2" s="22">
        <f t="shared" si="0"/>
        <v>2.1558990043642106E-3</v>
      </c>
      <c r="AF2" s="22">
        <f t="shared" si="0"/>
        <v>2.1558990043642106E-3</v>
      </c>
      <c r="AG2" s="22">
        <f t="shared" si="0"/>
        <v>2.1558990043642106E-3</v>
      </c>
      <c r="AH2" s="22">
        <f t="shared" si="0"/>
        <v>2.1558990043642106E-3</v>
      </c>
      <c r="AI2" s="22">
        <f t="shared" si="0"/>
        <v>2.1558990043642106E-3</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Data'!B206</f>
        <v>1.0487527988911182E-2</v>
      </c>
      <c r="C5" s="22">
        <f>B5</f>
        <v>1.0487527988911182E-2</v>
      </c>
      <c r="D5" s="22">
        <f t="shared" ref="D5:AI5" si="1">C5</f>
        <v>1.0487527988911182E-2</v>
      </c>
      <c r="E5" s="22">
        <f t="shared" si="1"/>
        <v>1.0487527988911182E-2</v>
      </c>
      <c r="F5" s="22">
        <f t="shared" si="1"/>
        <v>1.0487527988911182E-2</v>
      </c>
      <c r="G5" s="22">
        <f t="shared" si="1"/>
        <v>1.0487527988911182E-2</v>
      </c>
      <c r="H5" s="22">
        <f t="shared" si="1"/>
        <v>1.0487527988911182E-2</v>
      </c>
      <c r="I5" s="22">
        <f t="shared" si="1"/>
        <v>1.0487527988911182E-2</v>
      </c>
      <c r="J5" s="22">
        <f t="shared" si="1"/>
        <v>1.0487527988911182E-2</v>
      </c>
      <c r="K5" s="22">
        <f t="shared" si="1"/>
        <v>1.0487527988911182E-2</v>
      </c>
      <c r="L5" s="22">
        <f t="shared" si="1"/>
        <v>1.0487527988911182E-2</v>
      </c>
      <c r="M5" s="22">
        <f t="shared" si="1"/>
        <v>1.0487527988911182E-2</v>
      </c>
      <c r="N5" s="22">
        <f t="shared" si="1"/>
        <v>1.0487527988911182E-2</v>
      </c>
      <c r="O5" s="22">
        <f t="shared" si="1"/>
        <v>1.0487527988911182E-2</v>
      </c>
      <c r="P5" s="22">
        <f t="shared" si="1"/>
        <v>1.0487527988911182E-2</v>
      </c>
      <c r="Q5" s="22">
        <f t="shared" si="1"/>
        <v>1.0487527988911182E-2</v>
      </c>
      <c r="R5" s="22">
        <f t="shared" si="1"/>
        <v>1.0487527988911182E-2</v>
      </c>
      <c r="S5" s="22">
        <f t="shared" si="1"/>
        <v>1.0487527988911182E-2</v>
      </c>
      <c r="T5" s="22">
        <f t="shared" si="1"/>
        <v>1.0487527988911182E-2</v>
      </c>
      <c r="U5" s="22">
        <f t="shared" si="1"/>
        <v>1.0487527988911182E-2</v>
      </c>
      <c r="V5" s="22">
        <f t="shared" si="1"/>
        <v>1.0487527988911182E-2</v>
      </c>
      <c r="W5" s="22">
        <f t="shared" si="1"/>
        <v>1.0487527988911182E-2</v>
      </c>
      <c r="X5" s="22">
        <f t="shared" si="1"/>
        <v>1.0487527988911182E-2</v>
      </c>
      <c r="Y5" s="22">
        <f t="shared" si="1"/>
        <v>1.0487527988911182E-2</v>
      </c>
      <c r="Z5" s="22">
        <f t="shared" si="1"/>
        <v>1.0487527988911182E-2</v>
      </c>
      <c r="AA5" s="22">
        <f t="shared" si="1"/>
        <v>1.0487527988911182E-2</v>
      </c>
      <c r="AB5" s="22">
        <f t="shared" si="1"/>
        <v>1.0487527988911182E-2</v>
      </c>
      <c r="AC5" s="22">
        <f t="shared" si="1"/>
        <v>1.0487527988911182E-2</v>
      </c>
      <c r="AD5" s="22">
        <f t="shared" si="1"/>
        <v>1.0487527988911182E-2</v>
      </c>
      <c r="AE5" s="22">
        <f t="shared" si="1"/>
        <v>1.0487527988911182E-2</v>
      </c>
      <c r="AF5" s="22">
        <f t="shared" si="1"/>
        <v>1.0487527988911182E-2</v>
      </c>
      <c r="AG5" s="22">
        <f t="shared" si="1"/>
        <v>1.0487527988911182E-2</v>
      </c>
      <c r="AH5" s="22">
        <f t="shared" si="1"/>
        <v>1.0487527988911182E-2</v>
      </c>
      <c r="AI5" s="22">
        <f t="shared" si="1"/>
        <v>1.0487527988911182E-2</v>
      </c>
    </row>
    <row r="6" spans="1:35">
      <c r="A6" t="s">
        <v>143</v>
      </c>
      <c r="B6" s="22">
        <f>B$5*'Multipliers by Technology'!$H19</f>
        <v>1.3906421784673054E-2</v>
      </c>
      <c r="C6" s="22">
        <f>C$5*'Multipliers by Technology'!$H19</f>
        <v>1.3906421784673054E-2</v>
      </c>
      <c r="D6" s="22">
        <f>D$5*'Multipliers by Technology'!$H19</f>
        <v>1.3906421784673054E-2</v>
      </c>
      <c r="E6" s="22">
        <f>E$5*'Multipliers by Technology'!$H19</f>
        <v>1.3906421784673054E-2</v>
      </c>
      <c r="F6" s="22">
        <f>F$5*'Multipliers by Technology'!$H19</f>
        <v>1.3906421784673054E-2</v>
      </c>
      <c r="G6" s="22">
        <f>G$5*'Multipliers by Technology'!$H19</f>
        <v>1.3906421784673054E-2</v>
      </c>
      <c r="H6" s="22">
        <f>H$5*'Multipliers by Technology'!$H19</f>
        <v>1.3906421784673054E-2</v>
      </c>
      <c r="I6" s="22">
        <f>I$5*'Multipliers by Technology'!$H19</f>
        <v>1.3906421784673054E-2</v>
      </c>
      <c r="J6" s="22">
        <f>J$5*'Multipliers by Technology'!$H19</f>
        <v>1.3906421784673054E-2</v>
      </c>
      <c r="K6" s="22">
        <f>K$5*'Multipliers by Technology'!$H19</f>
        <v>1.3906421784673054E-2</v>
      </c>
      <c r="L6" s="22">
        <f>L$5*'Multipliers by Technology'!$H19</f>
        <v>1.3906421784673054E-2</v>
      </c>
      <c r="M6" s="22">
        <f>M$5*'Multipliers by Technology'!$H19</f>
        <v>1.3906421784673054E-2</v>
      </c>
      <c r="N6" s="22">
        <f>N$5*'Multipliers by Technology'!$H19</f>
        <v>1.3906421784673054E-2</v>
      </c>
      <c r="O6" s="22">
        <f>O$5*'Multipliers by Technology'!$H19</f>
        <v>1.3906421784673054E-2</v>
      </c>
      <c r="P6" s="22">
        <f>P$5*'Multipliers by Technology'!$H19</f>
        <v>1.3906421784673054E-2</v>
      </c>
      <c r="Q6" s="22">
        <f>Q$5*'Multipliers by Technology'!$H19</f>
        <v>1.3906421784673054E-2</v>
      </c>
      <c r="R6" s="22">
        <f>R$5*'Multipliers by Technology'!$H19</f>
        <v>1.3906421784673054E-2</v>
      </c>
      <c r="S6" s="22">
        <f>S$5*'Multipliers by Technology'!$H19</f>
        <v>1.3906421784673054E-2</v>
      </c>
      <c r="T6" s="22">
        <f>T$5*'Multipliers by Technology'!$H19</f>
        <v>1.3906421784673054E-2</v>
      </c>
      <c r="U6" s="22">
        <f>U$5*'Multipliers by Technology'!$H19</f>
        <v>1.3906421784673054E-2</v>
      </c>
      <c r="V6" s="22">
        <f>V$5*'Multipliers by Technology'!$H19</f>
        <v>1.3906421784673054E-2</v>
      </c>
      <c r="W6" s="22">
        <f>W$5*'Multipliers by Technology'!$H19</f>
        <v>1.3906421784673054E-2</v>
      </c>
      <c r="X6" s="22">
        <f>X$5*'Multipliers by Technology'!$H19</f>
        <v>1.3906421784673054E-2</v>
      </c>
      <c r="Y6" s="22">
        <f>Y$5*'Multipliers by Technology'!$H19</f>
        <v>1.3906421784673054E-2</v>
      </c>
      <c r="Z6" s="22">
        <f>Z$5*'Multipliers by Technology'!$H19</f>
        <v>1.3906421784673054E-2</v>
      </c>
      <c r="AA6" s="22">
        <f>AA$5*'Multipliers by Technology'!$H19</f>
        <v>1.3906421784673054E-2</v>
      </c>
      <c r="AB6" s="22">
        <f>AB$5*'Multipliers by Technology'!$H19</f>
        <v>1.3906421784673054E-2</v>
      </c>
      <c r="AC6" s="22">
        <f>AC$5*'Multipliers by Technology'!$H19</f>
        <v>1.3906421784673054E-2</v>
      </c>
      <c r="AD6" s="22">
        <f>AD$5*'Multipliers by Technology'!$H19</f>
        <v>1.3906421784673054E-2</v>
      </c>
      <c r="AE6" s="22">
        <f>AE$5*'Multipliers by Technology'!$H19</f>
        <v>1.3906421784673054E-2</v>
      </c>
      <c r="AF6" s="22">
        <f>AF$5*'Multipliers by Technology'!$H19</f>
        <v>1.3906421784673054E-2</v>
      </c>
      <c r="AG6" s="22">
        <f>AG$5*'Multipliers by Technology'!$H19</f>
        <v>1.3906421784673054E-2</v>
      </c>
      <c r="AH6" s="22">
        <f>AH$5*'Multipliers by Technology'!$H19</f>
        <v>1.3906421784673054E-2</v>
      </c>
      <c r="AI6" s="22">
        <f>AI$5*'Multipliers by Technology'!$H19</f>
        <v>1.3906421784673054E-2</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data'!B8</f>
        <v>2.1294859055067355E-3</v>
      </c>
      <c r="C8">
        <f>'Hydrogen vehicles - US data'!C8</f>
        <v>2.1294859055067355E-3</v>
      </c>
      <c r="D8">
        <f>'Hydrogen vehicles - US data'!D8</f>
        <v>2.1294859055067355E-3</v>
      </c>
      <c r="E8">
        <f>'Hydrogen vehicles - US data'!E8</f>
        <v>2.1294859055067355E-3</v>
      </c>
      <c r="F8">
        <f>'Hydrogen vehicles - US data'!F8</f>
        <v>2.1294859055067355E-3</v>
      </c>
      <c r="G8">
        <f>'Hydrogen vehicles - US data'!G8</f>
        <v>2.1294859055067355E-3</v>
      </c>
      <c r="H8">
        <f>'Hydrogen vehicles - US data'!H8</f>
        <v>2.1294859055067355E-3</v>
      </c>
      <c r="I8">
        <f>'Hydrogen vehicles - US data'!I8</f>
        <v>2.1294859055067355E-3</v>
      </c>
      <c r="J8">
        <f>'Hydrogen vehicles - US data'!J8</f>
        <v>2.1294859055067355E-3</v>
      </c>
      <c r="K8">
        <f>'Hydrogen vehicles - US data'!K8</f>
        <v>2.1294859055067355E-3</v>
      </c>
      <c r="L8">
        <f>'Hydrogen vehicles - US data'!L8</f>
        <v>2.1294859055067355E-3</v>
      </c>
      <c r="M8">
        <f>'Hydrogen vehicles - US data'!M8</f>
        <v>2.1294859055067355E-3</v>
      </c>
      <c r="N8">
        <f>'Hydrogen vehicles - US data'!N8</f>
        <v>2.1294859055067355E-3</v>
      </c>
      <c r="O8">
        <f>'Hydrogen vehicles - US data'!O8</f>
        <v>2.1294859055067355E-3</v>
      </c>
      <c r="P8">
        <f>'Hydrogen vehicles - US data'!P8</f>
        <v>2.1294859055067355E-3</v>
      </c>
      <c r="Q8">
        <f>'Hydrogen vehicles - US data'!Q8</f>
        <v>2.1294859055067355E-3</v>
      </c>
      <c r="R8">
        <f>'Hydrogen vehicles - US data'!R8</f>
        <v>2.1294859055067355E-3</v>
      </c>
      <c r="S8">
        <f>'Hydrogen vehicles - US data'!S8</f>
        <v>2.1294859055067355E-3</v>
      </c>
      <c r="T8">
        <f>'Hydrogen vehicles - US data'!T8</f>
        <v>2.1294859055067355E-3</v>
      </c>
      <c r="U8">
        <f>'Hydrogen vehicles - US data'!U8</f>
        <v>2.1294859055067355E-3</v>
      </c>
      <c r="V8">
        <f>'Hydrogen vehicles - US data'!V8</f>
        <v>2.1294859055067355E-3</v>
      </c>
      <c r="W8">
        <f>'Hydrogen vehicles - US data'!W8</f>
        <v>2.1294859055067355E-3</v>
      </c>
      <c r="X8">
        <f>'Hydrogen vehicles - US data'!X8</f>
        <v>2.1294859055067355E-3</v>
      </c>
      <c r="Y8">
        <f>'Hydrogen vehicles - US data'!Y8</f>
        <v>2.1294859055067355E-3</v>
      </c>
      <c r="Z8">
        <f>'Hydrogen vehicles - US data'!Z8</f>
        <v>2.1294859055067355E-3</v>
      </c>
      <c r="AA8">
        <f>'Hydrogen vehicles - US data'!AA8</f>
        <v>2.1294859055067355E-3</v>
      </c>
      <c r="AB8">
        <f>'Hydrogen vehicles - US data'!AB8</f>
        <v>2.1294859055067355E-3</v>
      </c>
      <c r="AC8">
        <f>'Hydrogen vehicles - US data'!AC8</f>
        <v>2.1294859055067355E-3</v>
      </c>
      <c r="AD8">
        <f>'Hydrogen vehicles - US data'!AD8</f>
        <v>2.1294859055067355E-3</v>
      </c>
      <c r="AE8">
        <f>'Hydrogen vehicles - US data'!AE8</f>
        <v>2.1294859055067355E-3</v>
      </c>
      <c r="AF8">
        <f>'Hydrogen vehicles - US data'!AF8</f>
        <v>2.1294859055067355E-3</v>
      </c>
      <c r="AG8">
        <f>'Hydrogen vehicles - US data'!AG8</f>
        <v>2.1294859055067355E-3</v>
      </c>
      <c r="AH8">
        <f>'Hydrogen vehicles - US data'!AH8</f>
        <v>2.1294859055067355E-3</v>
      </c>
      <c r="AI8">
        <f>'Hydrogen vehicles - US data'!AI8</f>
        <v>2.1294859055067355E-3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2" sqref="B2"/>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1.0701377292430788E-2</v>
      </c>
      <c r="C2" s="22">
        <f>C$5*'Multipliers by Technology'!$H15</f>
        <v>1.0701377292430788E-2</v>
      </c>
      <c r="D2" s="22">
        <f>D$5*'Multipliers by Technology'!$H15</f>
        <v>1.0701377292430788E-2</v>
      </c>
      <c r="E2" s="22">
        <f>E$5*'Multipliers by Technology'!$H15</f>
        <v>1.0701377292430788E-2</v>
      </c>
      <c r="F2" s="22">
        <f>F$5*'Multipliers by Technology'!$H15</f>
        <v>1.0701377292430788E-2</v>
      </c>
      <c r="G2" s="22">
        <f>G$5*'Multipliers by Technology'!$H15</f>
        <v>1.0701377292430788E-2</v>
      </c>
      <c r="H2" s="22">
        <f>H$5*'Multipliers by Technology'!$H15</f>
        <v>1.0701377292430788E-2</v>
      </c>
      <c r="I2" s="22">
        <f>I$5*'Multipliers by Technology'!$H15</f>
        <v>1.0701377292430788E-2</v>
      </c>
      <c r="J2" s="22">
        <f>J$5*'Multipliers by Technology'!$H15</f>
        <v>1.0701377292430788E-2</v>
      </c>
      <c r="K2" s="22">
        <f>K$5*'Multipliers by Technology'!$H15</f>
        <v>1.0701377292430788E-2</v>
      </c>
      <c r="L2" s="22">
        <f>L$5*'Multipliers by Technology'!$H15</f>
        <v>1.0701377292430788E-2</v>
      </c>
      <c r="M2" s="22">
        <f>M$5*'Multipliers by Technology'!$H15</f>
        <v>1.0701377292430788E-2</v>
      </c>
      <c r="N2" s="22">
        <f>N$5*'Multipliers by Technology'!$H15</f>
        <v>1.0701377292430788E-2</v>
      </c>
      <c r="O2" s="22">
        <f>O$5*'Multipliers by Technology'!$H15</f>
        <v>1.0701377292430788E-2</v>
      </c>
      <c r="P2" s="22">
        <f>P$5*'Multipliers by Technology'!$H15</f>
        <v>1.0701377292430788E-2</v>
      </c>
      <c r="Q2" s="22">
        <f>Q$5*'Multipliers by Technology'!$H15</f>
        <v>1.0701377292430788E-2</v>
      </c>
      <c r="R2" s="22">
        <f>R$5*'Multipliers by Technology'!$H15</f>
        <v>1.0701377292430788E-2</v>
      </c>
      <c r="S2" s="22">
        <f>S$5*'Multipliers by Technology'!$H15</f>
        <v>1.0701377292430788E-2</v>
      </c>
      <c r="T2" s="22">
        <f>T$5*'Multipliers by Technology'!$H15</f>
        <v>1.0701377292430788E-2</v>
      </c>
      <c r="U2" s="22">
        <f>U$5*'Multipliers by Technology'!$H15</f>
        <v>1.0701377292430788E-2</v>
      </c>
      <c r="V2" s="22">
        <f>V$5*'Multipliers by Technology'!$H15</f>
        <v>1.0701377292430788E-2</v>
      </c>
      <c r="W2" s="22">
        <f>W$5*'Multipliers by Technology'!$H15</f>
        <v>1.0701377292430788E-2</v>
      </c>
      <c r="X2" s="22">
        <f>X$5*'Multipliers by Technology'!$H15</f>
        <v>1.0701377292430788E-2</v>
      </c>
      <c r="Y2" s="22">
        <f>Y$5*'Multipliers by Technology'!$H15</f>
        <v>1.0701377292430788E-2</v>
      </c>
      <c r="Z2" s="22">
        <f>Z$5*'Multipliers by Technology'!$H15</f>
        <v>1.0701377292430788E-2</v>
      </c>
      <c r="AA2" s="22">
        <f>AA$5*'Multipliers by Technology'!$H15</f>
        <v>1.0701377292430788E-2</v>
      </c>
      <c r="AB2" s="22">
        <f>AB$5*'Multipliers by Technology'!$H15</f>
        <v>1.0701377292430788E-2</v>
      </c>
      <c r="AC2" s="22">
        <f>AC$5*'Multipliers by Technology'!$H15</f>
        <v>1.0701377292430788E-2</v>
      </c>
      <c r="AD2" s="22">
        <f>AD$5*'Multipliers by Technology'!$H15</f>
        <v>1.0701377292430788E-2</v>
      </c>
      <c r="AE2" s="22">
        <f>AE$5*'Multipliers by Technology'!$H15</f>
        <v>1.0701377292430788E-2</v>
      </c>
      <c r="AF2" s="22">
        <f>AF$5*'Multipliers by Technology'!$H15</f>
        <v>1.0701377292430788E-2</v>
      </c>
      <c r="AG2" s="22">
        <f>AG$5*'Multipliers by Technology'!$H15</f>
        <v>1.0701377292430788E-2</v>
      </c>
      <c r="AH2" s="22">
        <f>AH$5*'Multipliers by Technology'!$H15</f>
        <v>1.0701377292430788E-2</v>
      </c>
      <c r="AI2" s="22">
        <f>AI$5*'Multipliers by Technology'!$H15</f>
        <v>1.0701377292430788E-2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Data'!F72</f>
        <v>5.9178616427142247E-3</v>
      </c>
      <c r="C5" s="22">
        <f>B5</f>
        <v>5.9178616427142247E-3</v>
      </c>
      <c r="D5" s="22">
        <f t="shared" ref="D5:AI5" si="0">C5</f>
        <v>5.9178616427142247E-3</v>
      </c>
      <c r="E5" s="22">
        <f t="shared" si="0"/>
        <v>5.9178616427142247E-3</v>
      </c>
      <c r="F5" s="22">
        <f t="shared" si="0"/>
        <v>5.9178616427142247E-3</v>
      </c>
      <c r="G5" s="22">
        <f t="shared" si="0"/>
        <v>5.9178616427142247E-3</v>
      </c>
      <c r="H5" s="22">
        <f t="shared" si="0"/>
        <v>5.9178616427142247E-3</v>
      </c>
      <c r="I5" s="22">
        <f t="shared" si="0"/>
        <v>5.9178616427142247E-3</v>
      </c>
      <c r="J5" s="22">
        <f t="shared" si="0"/>
        <v>5.9178616427142247E-3</v>
      </c>
      <c r="K5" s="22">
        <f t="shared" si="0"/>
        <v>5.9178616427142247E-3</v>
      </c>
      <c r="L5" s="22">
        <f t="shared" si="0"/>
        <v>5.9178616427142247E-3</v>
      </c>
      <c r="M5" s="22">
        <f t="shared" si="0"/>
        <v>5.9178616427142247E-3</v>
      </c>
      <c r="N5" s="22">
        <f t="shared" si="0"/>
        <v>5.9178616427142247E-3</v>
      </c>
      <c r="O5" s="22">
        <f t="shared" si="0"/>
        <v>5.9178616427142247E-3</v>
      </c>
      <c r="P5" s="22">
        <f t="shared" si="0"/>
        <v>5.9178616427142247E-3</v>
      </c>
      <c r="Q5" s="22">
        <f t="shared" si="0"/>
        <v>5.9178616427142247E-3</v>
      </c>
      <c r="R5" s="22">
        <f t="shared" si="0"/>
        <v>5.9178616427142247E-3</v>
      </c>
      <c r="S5" s="22">
        <f t="shared" si="0"/>
        <v>5.9178616427142247E-3</v>
      </c>
      <c r="T5" s="22">
        <f t="shared" si="0"/>
        <v>5.9178616427142247E-3</v>
      </c>
      <c r="U5" s="22">
        <f t="shared" si="0"/>
        <v>5.9178616427142247E-3</v>
      </c>
      <c r="V5" s="22">
        <f t="shared" si="0"/>
        <v>5.9178616427142247E-3</v>
      </c>
      <c r="W5" s="22">
        <f t="shared" si="0"/>
        <v>5.9178616427142247E-3</v>
      </c>
      <c r="X5" s="22">
        <f t="shared" si="0"/>
        <v>5.9178616427142247E-3</v>
      </c>
      <c r="Y5" s="22">
        <f t="shared" si="0"/>
        <v>5.9178616427142247E-3</v>
      </c>
      <c r="Z5" s="22">
        <f t="shared" si="0"/>
        <v>5.9178616427142247E-3</v>
      </c>
      <c r="AA5" s="22">
        <f t="shared" si="0"/>
        <v>5.9178616427142247E-3</v>
      </c>
      <c r="AB5" s="22">
        <f t="shared" si="0"/>
        <v>5.9178616427142247E-3</v>
      </c>
      <c r="AC5" s="22">
        <f t="shared" si="0"/>
        <v>5.9178616427142247E-3</v>
      </c>
      <c r="AD5" s="22">
        <f t="shared" si="0"/>
        <v>5.9178616427142247E-3</v>
      </c>
      <c r="AE5" s="22">
        <f t="shared" si="0"/>
        <v>5.9178616427142247E-3</v>
      </c>
      <c r="AF5" s="22">
        <f t="shared" si="0"/>
        <v>5.9178616427142247E-3</v>
      </c>
      <c r="AG5" s="22">
        <f t="shared" si="0"/>
        <v>5.9178616427142247E-3</v>
      </c>
      <c r="AH5" s="22">
        <f t="shared" si="0"/>
        <v>5.9178616427142247E-3</v>
      </c>
      <c r="AI5" s="22">
        <f t="shared" si="0"/>
        <v>5.9178616427142247E-3</v>
      </c>
    </row>
    <row r="6" spans="1:35">
      <c r="A6" t="s">
        <v>143</v>
      </c>
      <c r="B6" s="22">
        <f>B$5*'Multipliers by Technology'!$H19</f>
        <v>7.8470617817598953E-3</v>
      </c>
      <c r="C6" s="22">
        <f>C$5*'Multipliers by Technology'!$H19</f>
        <v>7.8470617817598953E-3</v>
      </c>
      <c r="D6" s="22">
        <f>D$5*'Multipliers by Technology'!$H19</f>
        <v>7.8470617817598953E-3</v>
      </c>
      <c r="E6" s="22">
        <f>E$5*'Multipliers by Technology'!$H19</f>
        <v>7.8470617817598953E-3</v>
      </c>
      <c r="F6" s="22">
        <f>F$5*'Multipliers by Technology'!$H19</f>
        <v>7.8470617817598953E-3</v>
      </c>
      <c r="G6" s="22">
        <f>G$5*'Multipliers by Technology'!$H19</f>
        <v>7.8470617817598953E-3</v>
      </c>
      <c r="H6" s="22">
        <f>H$5*'Multipliers by Technology'!$H19</f>
        <v>7.8470617817598953E-3</v>
      </c>
      <c r="I6" s="22">
        <f>I$5*'Multipliers by Technology'!$H19</f>
        <v>7.8470617817598953E-3</v>
      </c>
      <c r="J6" s="22">
        <f>J$5*'Multipliers by Technology'!$H19</f>
        <v>7.8470617817598953E-3</v>
      </c>
      <c r="K6" s="22">
        <f>K$5*'Multipliers by Technology'!$H19</f>
        <v>7.8470617817598953E-3</v>
      </c>
      <c r="L6" s="22">
        <f>L$5*'Multipliers by Technology'!$H19</f>
        <v>7.8470617817598953E-3</v>
      </c>
      <c r="M6" s="22">
        <f>M$5*'Multipliers by Technology'!$H19</f>
        <v>7.8470617817598953E-3</v>
      </c>
      <c r="N6" s="22">
        <f>N$5*'Multipliers by Technology'!$H19</f>
        <v>7.8470617817598953E-3</v>
      </c>
      <c r="O6" s="22">
        <f>O$5*'Multipliers by Technology'!$H19</f>
        <v>7.8470617817598953E-3</v>
      </c>
      <c r="P6" s="22">
        <f>P$5*'Multipliers by Technology'!$H19</f>
        <v>7.8470617817598953E-3</v>
      </c>
      <c r="Q6" s="22">
        <f>Q$5*'Multipliers by Technology'!$H19</f>
        <v>7.8470617817598953E-3</v>
      </c>
      <c r="R6" s="22">
        <f>R$5*'Multipliers by Technology'!$H19</f>
        <v>7.8470617817598953E-3</v>
      </c>
      <c r="S6" s="22">
        <f>S$5*'Multipliers by Technology'!$H19</f>
        <v>7.8470617817598953E-3</v>
      </c>
      <c r="T6" s="22">
        <f>T$5*'Multipliers by Technology'!$H19</f>
        <v>7.8470617817598953E-3</v>
      </c>
      <c r="U6" s="22">
        <f>U$5*'Multipliers by Technology'!$H19</f>
        <v>7.8470617817598953E-3</v>
      </c>
      <c r="V6" s="22">
        <f>V$5*'Multipliers by Technology'!$H19</f>
        <v>7.8470617817598953E-3</v>
      </c>
      <c r="W6" s="22">
        <f>W$5*'Multipliers by Technology'!$H19</f>
        <v>7.8470617817598953E-3</v>
      </c>
      <c r="X6" s="22">
        <f>X$5*'Multipliers by Technology'!$H19</f>
        <v>7.8470617817598953E-3</v>
      </c>
      <c r="Y6" s="22">
        <f>Y$5*'Multipliers by Technology'!$H19</f>
        <v>7.8470617817598953E-3</v>
      </c>
      <c r="Z6" s="22">
        <f>Z$5*'Multipliers by Technology'!$H19</f>
        <v>7.8470617817598953E-3</v>
      </c>
      <c r="AA6" s="22">
        <f>AA$5*'Multipliers by Technology'!$H19</f>
        <v>7.8470617817598953E-3</v>
      </c>
      <c r="AB6" s="22">
        <f>AB$5*'Multipliers by Technology'!$H19</f>
        <v>7.8470617817598953E-3</v>
      </c>
      <c r="AC6" s="22">
        <f>AC$5*'Multipliers by Technology'!$H19</f>
        <v>7.8470617817598953E-3</v>
      </c>
      <c r="AD6" s="22">
        <f>AD$5*'Multipliers by Technology'!$H19</f>
        <v>7.8470617817598953E-3</v>
      </c>
      <c r="AE6" s="22">
        <f>AE$5*'Multipliers by Technology'!$H19</f>
        <v>7.8470617817598953E-3</v>
      </c>
      <c r="AF6" s="22">
        <f>AF$5*'Multipliers by Technology'!$H19</f>
        <v>7.8470617817598953E-3</v>
      </c>
      <c r="AG6" s="22">
        <f>AG$5*'Multipliers by Technology'!$H19</f>
        <v>7.8470617817598953E-3</v>
      </c>
      <c r="AH6" s="22">
        <f>AH$5*'Multipliers by Technology'!$H19</f>
        <v>7.8470617817598953E-3</v>
      </c>
      <c r="AI6" s="22">
        <f>AI$5*'Multipliers by Technology'!$H19</f>
        <v>7.8470617817598953E-3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data'!B9</f>
        <v>8.5558624999999989E-3</v>
      </c>
      <c r="C8">
        <f>'Hydrogen vehicles - US data'!C9</f>
        <v>8.6113574999999998E-3</v>
      </c>
      <c r="D8">
        <f>'Hydrogen vehicles - US data'!D9</f>
        <v>8.6672099999999998E-3</v>
      </c>
      <c r="E8">
        <f>'Hydrogen vehicles - US data'!E9</f>
        <v>8.7234274999999986E-3</v>
      </c>
      <c r="F8">
        <f>'Hydrogen vehicles - US data'!F9</f>
        <v>8.7800075000000009E-3</v>
      </c>
      <c r="G8">
        <f>'Hydrogen vehicles - US data'!G9</f>
        <v>8.8369549999999988E-3</v>
      </c>
      <c r="H8">
        <f>'Hydrogen vehicles - US data'!H9</f>
        <v>8.8942750000000001E-3</v>
      </c>
      <c r="I8">
        <f>'Hydrogen vehicles - US data'!I9</f>
        <v>8.9519625000000005E-3</v>
      </c>
      <c r="J8">
        <f>'Hydrogen vehicles - US data'!J9</f>
        <v>9.0100250000000014E-3</v>
      </c>
      <c r="K8">
        <f>'Hydrogen vehicles - US data'!K9</f>
        <v>9.0684649999999995E-3</v>
      </c>
      <c r="L8">
        <f>'Hydrogen vehicles - US data'!L9</f>
        <v>9.1272850000000006E-3</v>
      </c>
      <c r="M8">
        <f>'Hydrogen vehicles - US data'!M9</f>
        <v>9.1864849999999994E-3</v>
      </c>
      <c r="N8">
        <f>'Hydrogen vehicles - US data'!N9</f>
        <v>9.2460699999999986E-3</v>
      </c>
      <c r="O8">
        <f>'Hydrogen vehicles - US data'!O9</f>
        <v>9.3060399999999998E-3</v>
      </c>
      <c r="P8">
        <f>'Hydrogen vehicles - US data'!P9</f>
        <v>9.3664000000000004E-3</v>
      </c>
      <c r="Q8">
        <f>'Hydrogen vehicles - US data'!Q9</f>
        <v>9.4271500000000005E-3</v>
      </c>
      <c r="R8">
        <f>'Hydrogen vehicles - US data'!R9</f>
        <v>9.488294999999999E-3</v>
      </c>
      <c r="S8">
        <f>'Hydrogen vehicles - US data'!S9</f>
        <v>9.5498375E-3</v>
      </c>
      <c r="T8">
        <f>'Hydrogen vehicles - US data'!T9</f>
        <v>9.6117799999999986E-3</v>
      </c>
      <c r="U8">
        <f>'Hydrogen vehicles - US data'!U9</f>
        <v>9.6741225E-3</v>
      </c>
      <c r="V8">
        <f>'Hydrogen vehicles - US data'!V9</f>
        <v>9.7368699999999999E-3</v>
      </c>
      <c r="W8">
        <f>'Hydrogen vehicles - US data'!W9</f>
        <v>9.8000224999999982E-3</v>
      </c>
      <c r="X8">
        <f>'Hydrogen vehicles - US data'!X9</f>
        <v>9.8635874999999998E-3</v>
      </c>
      <c r="Y8">
        <f>'Hydrogen vehicles - US data'!Y9</f>
        <v>9.9275625000000006E-3</v>
      </c>
      <c r="Z8">
        <f>'Hydrogen vehicles - US data'!Z9</f>
        <v>9.9919550000000003E-3</v>
      </c>
      <c r="AA8">
        <f>'Hydrogen vehicles - US data'!AA9</f>
        <v>1.0056762500000002E-2</v>
      </c>
      <c r="AB8">
        <f>'Hydrogen vehicles - US data'!AB9</f>
        <v>1.0121992500000001E-2</v>
      </c>
      <c r="AC8">
        <f>'Hydrogen vehicles - US data'!AC9</f>
        <v>1.0187645E-2</v>
      </c>
      <c r="AD8">
        <f>'Hydrogen vehicles - US data'!AD9</f>
        <v>1.02537225E-2</v>
      </c>
      <c r="AE8">
        <f>'Hydrogen vehicles - US data'!AE9</f>
        <v>1.0320227500000001E-2</v>
      </c>
      <c r="AF8">
        <f>'Hydrogen vehicles - US data'!AF9</f>
        <v>1.0387165E-2</v>
      </c>
      <c r="AG8">
        <f>'Hydrogen vehicles - US data'!AG9</f>
        <v>1.04545375E-2</v>
      </c>
      <c r="AH8">
        <f>'Hydrogen vehicles - US data'!AH9</f>
        <v>1.0522347500000001E-2</v>
      </c>
      <c r="AI8">
        <f>'Hydrogen vehicles - US data'!AI9</f>
        <v>1.0590595E-2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 min="2" max="2" width="12" bestFit="1"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3.5012913840765119E-4</v>
      </c>
      <c r="C2" s="22">
        <f>C$5*'Multipliers by Technology'!$H15</f>
        <v>3.5012913840765119E-4</v>
      </c>
      <c r="D2" s="22">
        <f>D$5*'Multipliers by Technology'!$H15</f>
        <v>3.5012913840765119E-4</v>
      </c>
      <c r="E2" s="22">
        <f>E$5*'Multipliers by Technology'!$H15</f>
        <v>3.5012913840765119E-4</v>
      </c>
      <c r="F2" s="22">
        <f>F$5*'Multipliers by Technology'!$H15</f>
        <v>3.5012913840765119E-4</v>
      </c>
      <c r="G2" s="22">
        <f>G$5*'Multipliers by Technology'!$H15</f>
        <v>3.5012913840765119E-4</v>
      </c>
      <c r="H2" s="22">
        <f>H$5*'Multipliers by Technology'!$H15</f>
        <v>3.5012913840765119E-4</v>
      </c>
      <c r="I2" s="22">
        <f>I$5*'Multipliers by Technology'!$H15</f>
        <v>3.5012913840765119E-4</v>
      </c>
      <c r="J2" s="22">
        <f>J$5*'Multipliers by Technology'!$H15</f>
        <v>3.5012913840765119E-4</v>
      </c>
      <c r="K2" s="22">
        <f>K$5*'Multipliers by Technology'!$H15</f>
        <v>3.5012913840765119E-4</v>
      </c>
      <c r="L2" s="22">
        <f>L$5*'Multipliers by Technology'!$H15</f>
        <v>3.5012913840765119E-4</v>
      </c>
      <c r="M2" s="22">
        <f>M$5*'Multipliers by Technology'!$H15</f>
        <v>3.5012913840765119E-4</v>
      </c>
      <c r="N2" s="22">
        <f>N$5*'Multipliers by Technology'!$H15</f>
        <v>3.5012913840765119E-4</v>
      </c>
      <c r="O2" s="22">
        <f>O$5*'Multipliers by Technology'!$H15</f>
        <v>3.5012913840765119E-4</v>
      </c>
      <c r="P2" s="22">
        <f>P$5*'Multipliers by Technology'!$H15</f>
        <v>3.5012913840765119E-4</v>
      </c>
      <c r="Q2" s="22">
        <f>Q$5*'Multipliers by Technology'!$H15</f>
        <v>3.5012913840765119E-4</v>
      </c>
      <c r="R2" s="22">
        <f>R$5*'Multipliers by Technology'!$H15</f>
        <v>3.5012913840765119E-4</v>
      </c>
      <c r="S2" s="22">
        <f>S$5*'Multipliers by Technology'!$H15</f>
        <v>3.5012913840765119E-4</v>
      </c>
      <c r="T2" s="22">
        <f>T$5*'Multipliers by Technology'!$H15</f>
        <v>3.5012913840765119E-4</v>
      </c>
      <c r="U2" s="22">
        <f>U$5*'Multipliers by Technology'!$H15</f>
        <v>3.5012913840765119E-4</v>
      </c>
      <c r="V2" s="22">
        <f>V$5*'Multipliers by Technology'!$H15</f>
        <v>3.5012913840765119E-4</v>
      </c>
      <c r="W2" s="22">
        <f>W$5*'Multipliers by Technology'!$H15</f>
        <v>3.5012913840765119E-4</v>
      </c>
      <c r="X2" s="22">
        <f>X$5*'Multipliers by Technology'!$H15</f>
        <v>3.5012913840765119E-4</v>
      </c>
      <c r="Y2" s="22">
        <f>Y$5*'Multipliers by Technology'!$H15</f>
        <v>3.5012913840765119E-4</v>
      </c>
      <c r="Z2" s="22">
        <f>Z$5*'Multipliers by Technology'!$H15</f>
        <v>3.5012913840765119E-4</v>
      </c>
      <c r="AA2" s="22">
        <f>AA$5*'Multipliers by Technology'!$H15</f>
        <v>3.5012913840765119E-4</v>
      </c>
      <c r="AB2" s="22">
        <f>AB$5*'Multipliers by Technology'!$H15</f>
        <v>3.5012913840765119E-4</v>
      </c>
      <c r="AC2" s="22">
        <f>AC$5*'Multipliers by Technology'!$H15</f>
        <v>3.5012913840765119E-4</v>
      </c>
      <c r="AD2" s="22">
        <f>AD$5*'Multipliers by Technology'!$H15</f>
        <v>3.5012913840765119E-4</v>
      </c>
      <c r="AE2" s="22">
        <f>AE$5*'Multipliers by Technology'!$H15</f>
        <v>3.5012913840765119E-4</v>
      </c>
      <c r="AF2" s="22">
        <f>AF$5*'Multipliers by Technology'!$H15</f>
        <v>3.5012913840765119E-4</v>
      </c>
      <c r="AG2" s="22">
        <f>AG$5*'Multipliers by Technology'!$H15</f>
        <v>3.5012913840765119E-4</v>
      </c>
      <c r="AH2" s="22">
        <f>AH$5*'Multipliers by Technology'!$H15</f>
        <v>3.5012913840765119E-4</v>
      </c>
      <c r="AI2" s="22">
        <f>AI$5*'Multipliers by Technology'!$H15</f>
        <v>3.5012913840765119E-4</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s="22">
        <f>B$5*'Multipliers by Technology'!$H19</f>
        <v>2.5674124980366121E-4</v>
      </c>
      <c r="C6" s="22">
        <f>C$5*'Multipliers by Technology'!$H19</f>
        <v>2.5674124980366121E-4</v>
      </c>
      <c r="D6" s="22">
        <f>D$5*'Multipliers by Technology'!$H19</f>
        <v>2.5674124980366121E-4</v>
      </c>
      <c r="E6" s="22">
        <f>E$5*'Multipliers by Technology'!$H19</f>
        <v>2.5674124980366121E-4</v>
      </c>
      <c r="F6" s="22">
        <f>F$5*'Multipliers by Technology'!$H19</f>
        <v>2.5674124980366121E-4</v>
      </c>
      <c r="G6" s="22">
        <f>G$5*'Multipliers by Technology'!$H19</f>
        <v>2.5674124980366121E-4</v>
      </c>
      <c r="H6" s="22">
        <f>H$5*'Multipliers by Technology'!$H19</f>
        <v>2.5674124980366121E-4</v>
      </c>
      <c r="I6" s="22">
        <f>I$5*'Multipliers by Technology'!$H19</f>
        <v>2.5674124980366121E-4</v>
      </c>
      <c r="J6" s="22">
        <f>J$5*'Multipliers by Technology'!$H19</f>
        <v>2.5674124980366121E-4</v>
      </c>
      <c r="K6" s="22">
        <f>K$5*'Multipliers by Technology'!$H19</f>
        <v>2.5674124980366121E-4</v>
      </c>
      <c r="L6" s="22">
        <f>L$5*'Multipliers by Technology'!$H19</f>
        <v>2.5674124980366121E-4</v>
      </c>
      <c r="M6" s="22">
        <f>M$5*'Multipliers by Technology'!$H19</f>
        <v>2.5674124980366121E-4</v>
      </c>
      <c r="N6" s="22">
        <f>N$5*'Multipliers by Technology'!$H19</f>
        <v>2.5674124980366121E-4</v>
      </c>
      <c r="O6" s="22">
        <f>O$5*'Multipliers by Technology'!$H19</f>
        <v>2.5674124980366121E-4</v>
      </c>
      <c r="P6" s="22">
        <f>P$5*'Multipliers by Technology'!$H19</f>
        <v>2.5674124980366121E-4</v>
      </c>
      <c r="Q6" s="22">
        <f>Q$5*'Multipliers by Technology'!$H19</f>
        <v>2.5674124980366121E-4</v>
      </c>
      <c r="R6" s="22">
        <f>R$5*'Multipliers by Technology'!$H19</f>
        <v>2.5674124980366121E-4</v>
      </c>
      <c r="S6" s="22">
        <f>S$5*'Multipliers by Technology'!$H19</f>
        <v>2.5674124980366121E-4</v>
      </c>
      <c r="T6" s="22">
        <f>T$5*'Multipliers by Technology'!$H19</f>
        <v>2.5674124980366121E-4</v>
      </c>
      <c r="U6" s="22">
        <f>U$5*'Multipliers by Technology'!$H19</f>
        <v>2.5674124980366121E-4</v>
      </c>
      <c r="V6" s="22">
        <f>V$5*'Multipliers by Technology'!$H19</f>
        <v>2.5674124980366121E-4</v>
      </c>
      <c r="W6" s="22">
        <f>W$5*'Multipliers by Technology'!$H19</f>
        <v>2.5674124980366121E-4</v>
      </c>
      <c r="X6" s="22">
        <f>X$5*'Multipliers by Technology'!$H19</f>
        <v>2.5674124980366121E-4</v>
      </c>
      <c r="Y6" s="22">
        <f>Y$5*'Multipliers by Technology'!$H19</f>
        <v>2.5674124980366121E-4</v>
      </c>
      <c r="Z6" s="22">
        <f>Z$5*'Multipliers by Technology'!$H19</f>
        <v>2.5674124980366121E-4</v>
      </c>
      <c r="AA6" s="22">
        <f>AA$5*'Multipliers by Technology'!$H19</f>
        <v>2.5674124980366121E-4</v>
      </c>
      <c r="AB6" s="22">
        <f>AB$5*'Multipliers by Technology'!$H19</f>
        <v>2.5674124980366121E-4</v>
      </c>
      <c r="AC6" s="22">
        <f>AC$5*'Multipliers by Technology'!$H19</f>
        <v>2.5674124980366121E-4</v>
      </c>
      <c r="AD6" s="22">
        <f>AD$5*'Multipliers by Technology'!$H19</f>
        <v>2.5674124980366121E-4</v>
      </c>
      <c r="AE6" s="22">
        <f>AE$5*'Multipliers by Technology'!$H19</f>
        <v>2.5674124980366121E-4</v>
      </c>
      <c r="AF6" s="22">
        <f>AF$5*'Multipliers by Technology'!$H19</f>
        <v>2.5674124980366121E-4</v>
      </c>
      <c r="AG6" s="22">
        <f>AG$5*'Multipliers by Technology'!$H19</f>
        <v>2.5674124980366121E-4</v>
      </c>
      <c r="AH6" s="22">
        <f>AH$5*'Multipliers by Technology'!$H19</f>
        <v>2.5674124980366121E-4</v>
      </c>
      <c r="AI6" s="22">
        <f>AI$5*'Multipliers by Technology'!$H19</f>
        <v>2.5674124980366121E-4</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data'!B10</f>
        <v>2.5394766639902824E-5</v>
      </c>
      <c r="C8">
        <f>'Hydrogen vehicles - US data'!C10</f>
        <v>2.5394766639902824E-5</v>
      </c>
      <c r="D8">
        <f>'Hydrogen vehicles - US data'!D10</f>
        <v>2.5394766639902824E-5</v>
      </c>
      <c r="E8">
        <f>'Hydrogen vehicles - US data'!E10</f>
        <v>2.5394766639902824E-5</v>
      </c>
      <c r="F8">
        <f>'Hydrogen vehicles - US data'!F10</f>
        <v>2.5394766639902824E-5</v>
      </c>
      <c r="G8">
        <f>'Hydrogen vehicles - US data'!G10</f>
        <v>2.5394766639902824E-5</v>
      </c>
      <c r="H8">
        <f>'Hydrogen vehicles - US data'!H10</f>
        <v>2.5394766639902824E-5</v>
      </c>
      <c r="I8">
        <f>'Hydrogen vehicles - US data'!I10</f>
        <v>2.5394766639902824E-5</v>
      </c>
      <c r="J8">
        <f>'Hydrogen vehicles - US data'!J10</f>
        <v>2.5394766639902824E-5</v>
      </c>
      <c r="K8">
        <f>'Hydrogen vehicles - US data'!K10</f>
        <v>2.5394766639902824E-5</v>
      </c>
      <c r="L8">
        <f>'Hydrogen vehicles - US data'!L10</f>
        <v>2.5394766639902824E-5</v>
      </c>
      <c r="M8">
        <f>'Hydrogen vehicles - US data'!M10</f>
        <v>2.5394766639902824E-5</v>
      </c>
      <c r="N8">
        <f>'Hydrogen vehicles - US data'!N10</f>
        <v>2.5394766639902824E-5</v>
      </c>
      <c r="O8">
        <f>'Hydrogen vehicles - US data'!O10</f>
        <v>2.5394766639902824E-5</v>
      </c>
      <c r="P8">
        <f>'Hydrogen vehicles - US data'!P10</f>
        <v>2.5394766639902824E-5</v>
      </c>
      <c r="Q8">
        <f>'Hydrogen vehicles - US data'!Q10</f>
        <v>2.5394766639902824E-5</v>
      </c>
      <c r="R8">
        <f>'Hydrogen vehicles - US data'!R10</f>
        <v>2.5394766639902824E-5</v>
      </c>
      <c r="S8">
        <f>'Hydrogen vehicles - US data'!S10</f>
        <v>2.5394766639902824E-5</v>
      </c>
      <c r="T8">
        <f>'Hydrogen vehicles - US data'!T10</f>
        <v>2.5394766639902824E-5</v>
      </c>
      <c r="U8">
        <f>'Hydrogen vehicles - US data'!U10</f>
        <v>2.5394766639902824E-5</v>
      </c>
      <c r="V8">
        <f>'Hydrogen vehicles - US data'!V10</f>
        <v>2.5394766639902824E-5</v>
      </c>
      <c r="W8">
        <f>'Hydrogen vehicles - US data'!W10</f>
        <v>2.5394766639902824E-5</v>
      </c>
      <c r="X8">
        <f>'Hydrogen vehicles - US data'!X10</f>
        <v>2.5394766639902824E-5</v>
      </c>
      <c r="Y8">
        <f>'Hydrogen vehicles - US data'!Y10</f>
        <v>2.5394766639902824E-5</v>
      </c>
      <c r="Z8">
        <f>'Hydrogen vehicles - US data'!Z10</f>
        <v>2.5394766639902824E-5</v>
      </c>
      <c r="AA8">
        <f>'Hydrogen vehicles - US data'!AA10</f>
        <v>2.5394766639902824E-5</v>
      </c>
      <c r="AB8">
        <f>'Hydrogen vehicles - US data'!AB10</f>
        <v>2.5394766639902824E-5</v>
      </c>
      <c r="AC8">
        <f>'Hydrogen vehicles - US data'!AC10</f>
        <v>2.5394766639902824E-5</v>
      </c>
      <c r="AD8">
        <f>'Hydrogen vehicles - US data'!AD10</f>
        <v>2.5394766639902824E-5</v>
      </c>
      <c r="AE8">
        <f>'Hydrogen vehicles - US data'!AE10</f>
        <v>2.5394766639902824E-5</v>
      </c>
      <c r="AF8">
        <f>'Hydrogen vehicles - US data'!AF10</f>
        <v>2.5394766639902824E-5</v>
      </c>
      <c r="AG8">
        <f>'Hydrogen vehicles - US data'!AG10</f>
        <v>2.5394766639902824E-5</v>
      </c>
      <c r="AH8">
        <f>'Hydrogen vehicles - US data'!AH10</f>
        <v>2.5394766639902824E-5</v>
      </c>
      <c r="AI8">
        <f>'Hydrogen vehicles - US data'!AI10</f>
        <v>2.5394766639902824E-5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B$5*'Multipliers by Technology'!$H15</f>
        <v>9.5826609818093194E-3</v>
      </c>
      <c r="C2" s="22">
        <f>C$5*'Multipliers by Technology'!$H15</f>
        <v>9.7530408102759029E-3</v>
      </c>
      <c r="D2" s="22">
        <f>D$5*'Multipliers by Technology'!$H15</f>
        <v>9.8244073412636634E-3</v>
      </c>
      <c r="E2" s="22">
        <f>E$5*'Multipliers by Technology'!$H15</f>
        <v>9.8805950668137306E-3</v>
      </c>
      <c r="F2" s="22">
        <f>F$5*'Multipliers by Technology'!$H15</f>
        <v>1.0021412834454879E-2</v>
      </c>
      <c r="G2" s="22">
        <f>G$5*'Multipliers by Technology'!$H15</f>
        <v>1.0161734227749814E-2</v>
      </c>
      <c r="H2" s="22">
        <f>H$5*'Multipliers by Technology'!$H15</f>
        <v>1.0303307540151225E-2</v>
      </c>
      <c r="I2" s="22">
        <f>I$5*'Multipliers by Technology'!$H15</f>
        <v>1.0443703996569829E-2</v>
      </c>
      <c r="J2" s="22">
        <f>J$5*'Multipliers by Technology'!$H15</f>
        <v>1.0500061426723113E-2</v>
      </c>
      <c r="K2" s="22">
        <f>K$5*'Multipliers by Technology'!$H15</f>
        <v>1.0699471487527701E-2</v>
      </c>
      <c r="L2" s="22">
        <f>L$5*'Multipliers by Technology'!$H15</f>
        <v>1.0897289111138603E-2</v>
      </c>
      <c r="M2" s="22">
        <f>M$5*'Multipliers by Technology'!$H15</f>
        <v>1.1091123156103826E-2</v>
      </c>
      <c r="N2" s="22">
        <f>N$5*'Multipliers by Technology'!$H15</f>
        <v>1.128256791914852E-2</v>
      </c>
      <c r="O2" s="22">
        <f>O$5*'Multipliers by Technology'!$H15</f>
        <v>1.1325834900532995E-2</v>
      </c>
      <c r="P2" s="22">
        <f>P$5*'Multipliers by Technology'!$H15</f>
        <v>1.1422455259821799E-2</v>
      </c>
      <c r="Q2" s="22">
        <f>Q$5*'Multipliers by Technology'!$H15</f>
        <v>1.1518803872098129E-2</v>
      </c>
      <c r="R2" s="22">
        <f>R$5*'Multipliers by Technology'!$H15</f>
        <v>1.1613261772858234E-2</v>
      </c>
      <c r="S2" s="22">
        <f>S$5*'Multipliers by Technology'!$H15</f>
        <v>1.1712509723129743E-2</v>
      </c>
      <c r="T2" s="22">
        <f>T$5*'Multipliers by Technology'!$H15</f>
        <v>1.1761461455490823E-2</v>
      </c>
      <c r="U2" s="22">
        <f>U$5*'Multipliers by Technology'!$H15</f>
        <v>1.1872955079325035E-2</v>
      </c>
      <c r="V2" s="22">
        <f>V$5*'Multipliers by Technology'!$H15</f>
        <v>1.1985504266301891E-2</v>
      </c>
      <c r="W2" s="22">
        <f>W$5*'Multipliers by Technology'!$H15</f>
        <v>1.2102367386012657E-2</v>
      </c>
      <c r="X2" s="22">
        <f>X$5*'Multipliers by Technology'!$H15</f>
        <v>1.2222827459569425E-2</v>
      </c>
      <c r="Y2" s="22">
        <f>Y$5*'Multipliers by Technology'!$H15</f>
        <v>1.2343895264127384E-2</v>
      </c>
      <c r="Z2" s="22">
        <f>Z$5*'Multipliers by Technology'!$H15</f>
        <v>1.2408244936260596E-2</v>
      </c>
      <c r="AA2" s="22">
        <f>AA$5*'Multipliers by Technology'!$H15</f>
        <v>1.2478260552247442E-2</v>
      </c>
      <c r="AB2" s="22">
        <f>AB$5*'Multipliers by Technology'!$H15</f>
        <v>1.2551624409383724E-2</v>
      </c>
      <c r="AC2" s="22">
        <f>AC$5*'Multipliers by Technology'!$H15</f>
        <v>1.2626205486930799E-2</v>
      </c>
      <c r="AD2" s="22">
        <f>AD$5*'Multipliers by Technology'!$H15</f>
        <v>1.2708172002083122E-2</v>
      </c>
      <c r="AE2" s="22">
        <f>AE$5*'Multipliers by Technology'!$H15</f>
        <v>1.2788155378688472E-2</v>
      </c>
      <c r="AF2" s="22">
        <f>AF$5*'Multipliers by Technology'!$H15</f>
        <v>1.287338063810689E-2</v>
      </c>
      <c r="AG2" s="22">
        <f>AG$5*'Multipliers by Technology'!$H15</f>
        <v>1.2965710193181471E-2</v>
      </c>
      <c r="AH2" s="22">
        <f>AH$5*'Multipliers by Technology'!$H15</f>
        <v>1.305849472636717E-2</v>
      </c>
      <c r="AI2" s="22">
        <f>AI$5*'Multipliers by Technology'!$H15</f>
        <v>1.3157693186383402E-2</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s="22">
        <f>B$5*'Multipliers by Technology'!$H19</f>
        <v>7.0267341018902781E-3</v>
      </c>
      <c r="C6" s="22">
        <f>C$5*'Multipliers by Technology'!$H19</f>
        <v>7.1516695194358878E-3</v>
      </c>
      <c r="D6" s="22">
        <f>D$5*'Multipliers by Technology'!$H19</f>
        <v>7.2040008747846001E-3</v>
      </c>
      <c r="E6" s="22">
        <f>E$5*'Multipliers by Technology'!$H19</f>
        <v>7.245201978317301E-3</v>
      </c>
      <c r="F6" s="22">
        <f>F$5*'Multipliers by Technology'!$H19</f>
        <v>7.3484602498886803E-3</v>
      </c>
      <c r="G6" s="22">
        <f>G$5*'Multipliers by Technology'!$H19</f>
        <v>7.4513545421277562E-3</v>
      </c>
      <c r="H6" s="22">
        <f>H$5*'Multipliers by Technology'!$H19</f>
        <v>7.555166836443185E-3</v>
      </c>
      <c r="I6" s="22">
        <f>I$5*'Multipliers by Technology'!$H19</f>
        <v>7.6581161706598365E-3</v>
      </c>
      <c r="J6" s="22">
        <f>J$5*'Multipliers by Technology'!$H19</f>
        <v>7.6994417144836992E-3</v>
      </c>
      <c r="K6" s="22">
        <f>K$5*'Multipliers by Technology'!$H19</f>
        <v>7.8456643010048639E-3</v>
      </c>
      <c r="L6" s="22">
        <f>L$5*'Multipliers by Technology'!$H19</f>
        <v>7.9907191917518369E-3</v>
      </c>
      <c r="M6" s="22">
        <f>M$5*'Multipliers by Technology'!$H19</f>
        <v>8.1328530203877408E-3</v>
      </c>
      <c r="N6" s="22">
        <f>N$5*'Multipliers by Technology'!$H19</f>
        <v>8.2732348462363336E-3</v>
      </c>
      <c r="O6" s="22">
        <f>O$5*'Multipliers by Technology'!$H19</f>
        <v>8.3049614798047424E-3</v>
      </c>
      <c r="P6" s="22">
        <f>P$5*'Multipliers by Technology'!$H19</f>
        <v>8.3758108581601202E-3</v>
      </c>
      <c r="Q6" s="22">
        <f>Q$5*'Multipliers by Technology'!$H19</f>
        <v>8.4464609709875554E-3</v>
      </c>
      <c r="R6" s="22">
        <f>R$5*'Multipliers by Technology'!$H19</f>
        <v>8.5157246706763952E-3</v>
      </c>
      <c r="S6" s="22">
        <f>S$5*'Multipliers by Technology'!$H19</f>
        <v>8.5885007981048173E-3</v>
      </c>
      <c r="T6" s="22">
        <f>T$5*'Multipliers by Technology'!$H19</f>
        <v>8.6243959224112238E-3</v>
      </c>
      <c r="U6" s="22">
        <f>U$5*'Multipliers by Technology'!$H19</f>
        <v>8.7061515068179336E-3</v>
      </c>
      <c r="V6" s="22">
        <f>V$5*'Multipliers by Technology'!$H19</f>
        <v>8.7886811102100993E-3</v>
      </c>
      <c r="W6" s="22">
        <f>W$5*'Multipliers by Technology'!$H19</f>
        <v>8.874374016395941E-3</v>
      </c>
      <c r="X6" s="22">
        <f>X$5*'Multipliers by Technology'!$H19</f>
        <v>8.9627044820551512E-3</v>
      </c>
      <c r="Y6" s="22">
        <f>Y$5*'Multipliers by Technology'!$H19</f>
        <v>9.0514805821951122E-3</v>
      </c>
      <c r="Z6" s="22">
        <f>Z$5*'Multipliers by Technology'!$H19</f>
        <v>9.0986666442380293E-3</v>
      </c>
      <c r="AA6" s="22">
        <f>AA$5*'Multipliers by Technology'!$H19</f>
        <v>9.1500074062094219E-3</v>
      </c>
      <c r="AB6" s="22">
        <f>AB$5*'Multipliers by Technology'!$H19</f>
        <v>9.2038033526343557E-3</v>
      </c>
      <c r="AC6" s="22">
        <f>AC$5*'Multipliers by Technology'!$H19</f>
        <v>9.258491857419256E-3</v>
      </c>
      <c r="AD6" s="22">
        <f>AD$5*'Multipliers by Technology'!$H19</f>
        <v>9.3185959254153249E-3</v>
      </c>
      <c r="AE6" s="22">
        <f>AE$5*'Multipliers by Technology'!$H19</f>
        <v>9.3772458057610874E-3</v>
      </c>
      <c r="AF6" s="22">
        <f>AF$5*'Multipliers by Technology'!$H19</f>
        <v>9.4397394323053919E-3</v>
      </c>
      <c r="AG6" s="22">
        <f>AG$5*'Multipliers by Technology'!$H19</f>
        <v>9.5074424674525676E-3</v>
      </c>
      <c r="AH6" s="22">
        <f>AH$5*'Multipliers by Technology'!$H19</f>
        <v>9.5754791270715976E-3</v>
      </c>
      <c r="AI6" s="22">
        <f>AI$5*'Multipliers by Technology'!$H19</f>
        <v>9.6482189644898509E-3</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f>'Hydrogen vehicles - US data'!B11</f>
        <v>1.2634067701417079E-2</v>
      </c>
      <c r="C8">
        <f>'Hydrogen vehicles - US data'!C11</f>
        <v>1.2815729983607577E-2</v>
      </c>
      <c r="D8">
        <f>'Hydrogen vehicles - US data'!D11</f>
        <v>1.2866370658350747E-2</v>
      </c>
      <c r="E8">
        <f>'Hydrogen vehicles - US data'!E11</f>
        <v>1.2896711771923853E-2</v>
      </c>
      <c r="F8">
        <f>'Hydrogen vehicles - US data'!F11</f>
        <v>1.3036801077233991E-2</v>
      </c>
      <c r="G8">
        <f>'Hydrogen vehicles - US data'!G11</f>
        <v>1.3175171512819677E-2</v>
      </c>
      <c r="H8">
        <f>'Hydrogen vehicles - US data'!H11</f>
        <v>1.3314084600435001E-2</v>
      </c>
      <c r="I8">
        <f>'Hydrogen vehicles - US data'!I11</f>
        <v>1.345041221814792E-2</v>
      </c>
      <c r="J8">
        <f>'Hydrogen vehicles - US data'!J11</f>
        <v>1.3477801586260165E-2</v>
      </c>
      <c r="K8">
        <f>'Hydrogen vehicles - US data'!K11</f>
        <v>1.368786984468362E-2</v>
      </c>
      <c r="L8">
        <f>'Hydrogen vehicles - US data'!L11</f>
        <v>1.3894350585999882E-2</v>
      </c>
      <c r="M8">
        <f>'Hydrogen vehicles - US data'!M11</f>
        <v>1.4094239424863616E-2</v>
      </c>
      <c r="N8">
        <f>'Hydrogen vehicles - US data'!N11</f>
        <v>1.428960720790828E-2</v>
      </c>
      <c r="O8">
        <f>'Hydrogen vehicles - US data'!O11</f>
        <v>1.4296471574170024E-2</v>
      </c>
      <c r="P8">
        <f>'Hydrogen vehicles - US data'!P11</f>
        <v>1.4370253347307375E-2</v>
      </c>
      <c r="Q8">
        <f>'Hydrogen vehicles - US data'!Q11</f>
        <v>1.4443038692674543E-2</v>
      </c>
      <c r="R8">
        <f>'Hydrogen vehicles - US data'!R11</f>
        <v>1.4512814837776413E-2</v>
      </c>
      <c r="S8">
        <f>'Hydrogen vehicles - US data'!S11</f>
        <v>1.4587928590570971E-2</v>
      </c>
      <c r="T8">
        <f>'Hydrogen vehicles - US data'!T11</f>
        <v>1.4599946976100273E-2</v>
      </c>
      <c r="U8">
        <f>'Hydrogen vehicles - US data'!U11</f>
        <v>1.4689095593490489E-2</v>
      </c>
      <c r="V8">
        <f>'Hydrogen vehicles - US data'!V11</f>
        <v>1.4778790632079115E-2</v>
      </c>
      <c r="W8">
        <f>'Hydrogen vehicles - US data'!W11</f>
        <v>1.487301885894066E-2</v>
      </c>
      <c r="X8">
        <f>'Hydrogen vehicles - US data'!X11</f>
        <v>1.4970860244702556E-2</v>
      </c>
      <c r="Y8">
        <f>'Hydrogen vehicles - US data'!Y11</f>
        <v>1.5068627255220029E-2</v>
      </c>
      <c r="Z8">
        <f>'Hydrogen vehicles - US data'!Z11</f>
        <v>1.5096563048602097E-2</v>
      </c>
      <c r="AA8">
        <f>'Hydrogen vehicles - US data'!AA11</f>
        <v>1.5131012089860681E-2</v>
      </c>
      <c r="AB8">
        <f>'Hydrogen vehicles - US data'!AB11</f>
        <v>1.516910853391449E-2</v>
      </c>
      <c r="AC8">
        <f>'Hydrogen vehicles - US data'!AC11</f>
        <v>1.5208252394209932E-2</v>
      </c>
      <c r="AD8">
        <f>'Hydrogen vehicles - US data'!AD11</f>
        <v>1.5255828076357558E-2</v>
      </c>
      <c r="AE8">
        <f>'Hydrogen vehicles - US data'!AE11</f>
        <v>1.5300547650765845E-2</v>
      </c>
      <c r="AF8">
        <f>'Hydrogen vehicles - US data'!AF11</f>
        <v>1.5351043043386121E-2</v>
      </c>
      <c r="AG8">
        <f>'Hydrogen vehicles - US data'!AG11</f>
        <v>1.5409475482780106E-2</v>
      </c>
      <c r="AH8">
        <f>'Hydrogen vehicles - US data'!AH11</f>
        <v>1.5467887105456997E-2</v>
      </c>
      <c r="AI8">
        <f>'Hydrogen vehicles - US data'!AI11</f>
        <v>1.5533307961818048E-2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4"/>
  <sheetViews>
    <sheetView topLeftCell="Q1" workbookViewId="0">
      <selection activeCell="B8" sqref="B8:AI8"/>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Technology'!$F15</f>
        <v>6.1422940627287826E-3</v>
      </c>
      <c r="C2" s="22">
        <f>C$4*'Multipliers by Technology'!$F15</f>
        <v>6.1422940627287826E-3</v>
      </c>
      <c r="D2" s="22">
        <f>D$4*'Multipliers by Technology'!$F15</f>
        <v>6.1422940627287826E-3</v>
      </c>
      <c r="E2" s="22">
        <f>E$4*'Multipliers by Technology'!$F15</f>
        <v>6.1422940627287826E-3</v>
      </c>
      <c r="F2" s="22">
        <f>F$4*'Multipliers by Technology'!$F15</f>
        <v>6.1422940627287826E-3</v>
      </c>
      <c r="G2" s="22">
        <f>G$4*'Multipliers by Technology'!$F15</f>
        <v>6.1422940627287826E-3</v>
      </c>
      <c r="H2" s="22">
        <f>H$4*'Multipliers by Technology'!$F15</f>
        <v>6.1422940627287826E-3</v>
      </c>
      <c r="I2" s="22">
        <f>I$4*'Multipliers by Technology'!$F15</f>
        <v>6.1422940627287826E-3</v>
      </c>
      <c r="J2" s="22">
        <f>J$4*'Multipliers by Technology'!$F15</f>
        <v>6.1422940627287826E-3</v>
      </c>
      <c r="K2" s="22">
        <f>K$4*'Multipliers by Technology'!$F15</f>
        <v>6.1422940627287826E-3</v>
      </c>
      <c r="L2" s="22">
        <f>L$4*'Multipliers by Technology'!$F15</f>
        <v>6.1422940627287826E-3</v>
      </c>
      <c r="M2" s="22">
        <f>M$4*'Multipliers by Technology'!$F15</f>
        <v>6.1422940627287826E-3</v>
      </c>
      <c r="N2" s="22">
        <f>N$4*'Multipliers by Technology'!$F15</f>
        <v>6.1422940627287826E-3</v>
      </c>
      <c r="O2" s="22">
        <f>O$4*'Multipliers by Technology'!$F15</f>
        <v>6.1422940627287826E-3</v>
      </c>
      <c r="P2" s="22">
        <f>P$4*'Multipliers by Technology'!$F15</f>
        <v>6.1422940627287826E-3</v>
      </c>
      <c r="Q2" s="22">
        <f>Q$4*'Multipliers by Technology'!$F15</f>
        <v>6.1422940627287826E-3</v>
      </c>
      <c r="R2" s="22">
        <f>R$4*'Multipliers by Technology'!$F15</f>
        <v>6.1422940627287826E-3</v>
      </c>
      <c r="S2" s="22">
        <f>S$4*'Multipliers by Technology'!$F15</f>
        <v>6.1422940627287826E-3</v>
      </c>
      <c r="T2" s="22">
        <f>T$4*'Multipliers by Technology'!$F15</f>
        <v>6.1422940627287826E-3</v>
      </c>
      <c r="U2" s="22">
        <f>U$4*'Multipliers by Technology'!$F15</f>
        <v>6.1422940627287826E-3</v>
      </c>
      <c r="V2" s="22">
        <f>V$4*'Multipliers by Technology'!$F15</f>
        <v>6.1422940627287826E-3</v>
      </c>
      <c r="W2" s="22">
        <f>W$4*'Multipliers by Technology'!$F15</f>
        <v>6.1422940627287826E-3</v>
      </c>
      <c r="X2" s="22">
        <f>X$4*'Multipliers by Technology'!$F15</f>
        <v>6.1422940627287826E-3</v>
      </c>
      <c r="Y2" s="22">
        <f>Y$4*'Multipliers by Technology'!$F15</f>
        <v>6.1422940627287826E-3</v>
      </c>
      <c r="Z2" s="22">
        <f>Z$4*'Multipliers by Technology'!$F15</f>
        <v>6.1422940627287826E-3</v>
      </c>
      <c r="AA2" s="22">
        <f>AA$4*'Multipliers by Technology'!$F15</f>
        <v>6.1422940627287826E-3</v>
      </c>
      <c r="AB2" s="22">
        <f>AB$4*'Multipliers by Technology'!$F15</f>
        <v>6.1422940627287826E-3</v>
      </c>
      <c r="AC2" s="22">
        <f>AC$4*'Multipliers by Technology'!$F15</f>
        <v>6.1422940627287826E-3</v>
      </c>
      <c r="AD2" s="22">
        <f>AD$4*'Multipliers by Technology'!$F15</f>
        <v>6.1422940627287826E-3</v>
      </c>
      <c r="AE2" s="22">
        <f>AE$4*'Multipliers by Technology'!$F15</f>
        <v>6.1422940627287826E-3</v>
      </c>
      <c r="AF2" s="22">
        <f>AF$4*'Multipliers by Technology'!$F15</f>
        <v>6.1422940627287826E-3</v>
      </c>
      <c r="AG2" s="22">
        <f>AG$4*'Multipliers by Technology'!$F15</f>
        <v>6.1422940627287826E-3</v>
      </c>
      <c r="AH2" s="22">
        <f>AH$4*'Multipliers by Technology'!$F15</f>
        <v>6.1422940627287826E-3</v>
      </c>
      <c r="AI2" s="22">
        <f>AI$4*'Multipliers by Technology'!$F15</f>
        <v>6.1422940627287826E-3</v>
      </c>
    </row>
    <row r="3" spans="1:35">
      <c r="A3" t="s">
        <v>140</v>
      </c>
      <c r="B3" s="22">
        <f>B$4*'Multipliers by Technology'!$F16</f>
        <v>1.9289849122619321E-3</v>
      </c>
      <c r="C3" s="22">
        <f>C$4*'Multipliers by Technology'!$F16</f>
        <v>1.9289849122619321E-3</v>
      </c>
      <c r="D3" s="22">
        <f>D$4*'Multipliers by Technology'!$F16</f>
        <v>1.9289849122619321E-3</v>
      </c>
      <c r="E3" s="22">
        <f>E$4*'Multipliers by Technology'!$F16</f>
        <v>1.9289849122619321E-3</v>
      </c>
      <c r="F3" s="22">
        <f>F$4*'Multipliers by Technology'!$F16</f>
        <v>1.9289849122619321E-3</v>
      </c>
      <c r="G3" s="22">
        <f>G$4*'Multipliers by Technology'!$F16</f>
        <v>1.9289849122619321E-3</v>
      </c>
      <c r="H3" s="22">
        <f>H$4*'Multipliers by Technology'!$F16</f>
        <v>1.9289849122619321E-3</v>
      </c>
      <c r="I3" s="22">
        <f>I$4*'Multipliers by Technology'!$F16</f>
        <v>1.9289849122619321E-3</v>
      </c>
      <c r="J3" s="22">
        <f>J$4*'Multipliers by Technology'!$F16</f>
        <v>1.9289849122619321E-3</v>
      </c>
      <c r="K3" s="22">
        <f>K$4*'Multipliers by Technology'!$F16</f>
        <v>1.9289849122619321E-3</v>
      </c>
      <c r="L3" s="22">
        <f>L$4*'Multipliers by Technology'!$F16</f>
        <v>1.9289849122619321E-3</v>
      </c>
      <c r="M3" s="22">
        <f>M$4*'Multipliers by Technology'!$F16</f>
        <v>1.9289849122619321E-3</v>
      </c>
      <c r="N3" s="22">
        <f>N$4*'Multipliers by Technology'!$F16</f>
        <v>1.9289849122619321E-3</v>
      </c>
      <c r="O3" s="22">
        <f>O$4*'Multipliers by Technology'!$F16</f>
        <v>1.9289849122619321E-3</v>
      </c>
      <c r="P3" s="22">
        <f>P$4*'Multipliers by Technology'!$F16</f>
        <v>1.9289849122619321E-3</v>
      </c>
      <c r="Q3" s="22">
        <f>Q$4*'Multipliers by Technology'!$F16</f>
        <v>1.9289849122619321E-3</v>
      </c>
      <c r="R3" s="22">
        <f>R$4*'Multipliers by Technology'!$F16</f>
        <v>1.9289849122619321E-3</v>
      </c>
      <c r="S3" s="22">
        <f>S$4*'Multipliers by Technology'!$F16</f>
        <v>1.9289849122619321E-3</v>
      </c>
      <c r="T3" s="22">
        <f>T$4*'Multipliers by Technology'!$F16</f>
        <v>1.9289849122619321E-3</v>
      </c>
      <c r="U3" s="22">
        <f>U$4*'Multipliers by Technology'!$F16</f>
        <v>1.9289849122619321E-3</v>
      </c>
      <c r="V3" s="22">
        <f>V$4*'Multipliers by Technology'!$F16</f>
        <v>1.9289849122619321E-3</v>
      </c>
      <c r="W3" s="22">
        <f>W$4*'Multipliers by Technology'!$F16</f>
        <v>1.9289849122619321E-3</v>
      </c>
      <c r="X3" s="22">
        <f>X$4*'Multipliers by Technology'!$F16</f>
        <v>1.9289849122619321E-3</v>
      </c>
      <c r="Y3" s="22">
        <f>Y$4*'Multipliers by Technology'!$F16</f>
        <v>1.9289849122619321E-3</v>
      </c>
      <c r="Z3" s="22">
        <f>Z$4*'Multipliers by Technology'!$F16</f>
        <v>1.9289849122619321E-3</v>
      </c>
      <c r="AA3" s="22">
        <f>AA$4*'Multipliers by Technology'!$F16</f>
        <v>1.9289849122619321E-3</v>
      </c>
      <c r="AB3" s="22">
        <f>AB$4*'Multipliers by Technology'!$F16</f>
        <v>1.9289849122619321E-3</v>
      </c>
      <c r="AC3" s="22">
        <f>AC$4*'Multipliers by Technology'!$F16</f>
        <v>1.9289849122619321E-3</v>
      </c>
      <c r="AD3" s="22">
        <f>AD$4*'Multipliers by Technology'!$F16</f>
        <v>1.9289849122619321E-3</v>
      </c>
      <c r="AE3" s="22">
        <f>AE$4*'Multipliers by Technology'!$F16</f>
        <v>1.9289849122619321E-3</v>
      </c>
      <c r="AF3" s="22">
        <f>AF$4*'Multipliers by Technology'!$F16</f>
        <v>1.9289849122619321E-3</v>
      </c>
      <c r="AG3" s="22">
        <f>AG$4*'Multipliers by Technology'!$F16</f>
        <v>1.9289849122619321E-3</v>
      </c>
      <c r="AH3" s="22">
        <f>AH$4*'Multipliers by Technology'!$F16</f>
        <v>1.9289849122619321E-3</v>
      </c>
      <c r="AI3" s="22">
        <f>AI$4*'Multipliers by Technology'!$F16</f>
        <v>1.9289849122619321E-3</v>
      </c>
    </row>
    <row r="4" spans="1:35">
      <c r="A4" t="s">
        <v>141</v>
      </c>
      <c r="B4" s="22">
        <f>'India Data'!G56</f>
        <v>1.9289849122619321E-3</v>
      </c>
      <c r="C4" s="22">
        <f>$B4</f>
        <v>1.9289849122619321E-3</v>
      </c>
      <c r="D4" s="22">
        <f t="shared" ref="D4:AI4" si="0">$B4</f>
        <v>1.9289849122619321E-3</v>
      </c>
      <c r="E4" s="22">
        <f t="shared" si="0"/>
        <v>1.9289849122619321E-3</v>
      </c>
      <c r="F4" s="22">
        <f t="shared" si="0"/>
        <v>1.9289849122619321E-3</v>
      </c>
      <c r="G4" s="22">
        <f t="shared" si="0"/>
        <v>1.9289849122619321E-3</v>
      </c>
      <c r="H4" s="22">
        <f t="shared" si="0"/>
        <v>1.9289849122619321E-3</v>
      </c>
      <c r="I4" s="22">
        <f t="shared" si="0"/>
        <v>1.9289849122619321E-3</v>
      </c>
      <c r="J4" s="22">
        <f t="shared" si="0"/>
        <v>1.9289849122619321E-3</v>
      </c>
      <c r="K4" s="22">
        <f t="shared" si="0"/>
        <v>1.9289849122619321E-3</v>
      </c>
      <c r="L4" s="22">
        <f t="shared" si="0"/>
        <v>1.9289849122619321E-3</v>
      </c>
      <c r="M4" s="22">
        <f t="shared" si="0"/>
        <v>1.9289849122619321E-3</v>
      </c>
      <c r="N4" s="22">
        <f t="shared" si="0"/>
        <v>1.9289849122619321E-3</v>
      </c>
      <c r="O4" s="22">
        <f t="shared" si="0"/>
        <v>1.9289849122619321E-3</v>
      </c>
      <c r="P4" s="22">
        <f t="shared" si="0"/>
        <v>1.9289849122619321E-3</v>
      </c>
      <c r="Q4" s="22">
        <f t="shared" si="0"/>
        <v>1.9289849122619321E-3</v>
      </c>
      <c r="R4" s="22">
        <f t="shared" si="0"/>
        <v>1.9289849122619321E-3</v>
      </c>
      <c r="S4" s="22">
        <f t="shared" si="0"/>
        <v>1.9289849122619321E-3</v>
      </c>
      <c r="T4" s="22">
        <f t="shared" si="0"/>
        <v>1.9289849122619321E-3</v>
      </c>
      <c r="U4" s="22">
        <f t="shared" si="0"/>
        <v>1.9289849122619321E-3</v>
      </c>
      <c r="V4" s="22">
        <f t="shared" si="0"/>
        <v>1.9289849122619321E-3</v>
      </c>
      <c r="W4" s="22">
        <f t="shared" si="0"/>
        <v>1.9289849122619321E-3</v>
      </c>
      <c r="X4" s="22">
        <f t="shared" si="0"/>
        <v>1.9289849122619321E-3</v>
      </c>
      <c r="Y4" s="22">
        <f t="shared" si="0"/>
        <v>1.9289849122619321E-3</v>
      </c>
      <c r="Z4" s="22">
        <f t="shared" si="0"/>
        <v>1.9289849122619321E-3</v>
      </c>
      <c r="AA4" s="22">
        <f t="shared" si="0"/>
        <v>1.9289849122619321E-3</v>
      </c>
      <c r="AB4" s="22">
        <f t="shared" si="0"/>
        <v>1.9289849122619321E-3</v>
      </c>
      <c r="AC4" s="22">
        <f t="shared" si="0"/>
        <v>1.9289849122619321E-3</v>
      </c>
      <c r="AD4" s="22">
        <f t="shared" si="0"/>
        <v>1.9289849122619321E-3</v>
      </c>
      <c r="AE4" s="22">
        <f t="shared" si="0"/>
        <v>1.9289849122619321E-3</v>
      </c>
      <c r="AF4" s="22">
        <f t="shared" si="0"/>
        <v>1.9289849122619321E-3</v>
      </c>
      <c r="AG4" s="22">
        <f t="shared" si="0"/>
        <v>1.9289849122619321E-3</v>
      </c>
      <c r="AH4" s="22">
        <f t="shared" si="0"/>
        <v>1.9289849122619321E-3</v>
      </c>
      <c r="AI4" s="22">
        <f t="shared" si="0"/>
        <v>1.9289849122619321E-3</v>
      </c>
    </row>
    <row r="5" spans="1:35">
      <c r="A5" t="s">
        <v>142</v>
      </c>
      <c r="B5" s="22">
        <f>B$4*'Multipliers by Technology'!$F18</f>
        <v>1.9289849122619321E-3</v>
      </c>
      <c r="C5" s="22">
        <f>C$4*'Multipliers by Technology'!$F18</f>
        <v>1.9289849122619321E-3</v>
      </c>
      <c r="D5" s="22">
        <f>D$4*'Multipliers by Technology'!$F18</f>
        <v>1.9289849122619321E-3</v>
      </c>
      <c r="E5" s="22">
        <f>E$4*'Multipliers by Technology'!$F18</f>
        <v>1.9289849122619321E-3</v>
      </c>
      <c r="F5" s="22">
        <f>F$4*'Multipliers by Technology'!$F18</f>
        <v>1.9289849122619321E-3</v>
      </c>
      <c r="G5" s="22">
        <f>G$4*'Multipliers by Technology'!$F18</f>
        <v>1.9289849122619321E-3</v>
      </c>
      <c r="H5" s="22">
        <f>H$4*'Multipliers by Technology'!$F18</f>
        <v>1.9289849122619321E-3</v>
      </c>
      <c r="I5" s="22">
        <f>I$4*'Multipliers by Technology'!$F18</f>
        <v>1.9289849122619321E-3</v>
      </c>
      <c r="J5" s="22">
        <f>J$4*'Multipliers by Technology'!$F18</f>
        <v>1.9289849122619321E-3</v>
      </c>
      <c r="K5" s="22">
        <f>K$4*'Multipliers by Technology'!$F18</f>
        <v>1.9289849122619321E-3</v>
      </c>
      <c r="L5" s="22">
        <f>L$4*'Multipliers by Technology'!$F18</f>
        <v>1.9289849122619321E-3</v>
      </c>
      <c r="M5" s="22">
        <f>M$4*'Multipliers by Technology'!$F18</f>
        <v>1.9289849122619321E-3</v>
      </c>
      <c r="N5" s="22">
        <f>N$4*'Multipliers by Technology'!$F18</f>
        <v>1.9289849122619321E-3</v>
      </c>
      <c r="O5" s="22">
        <f>O$4*'Multipliers by Technology'!$F18</f>
        <v>1.9289849122619321E-3</v>
      </c>
      <c r="P5" s="22">
        <f>P$4*'Multipliers by Technology'!$F18</f>
        <v>1.9289849122619321E-3</v>
      </c>
      <c r="Q5" s="22">
        <f>Q$4*'Multipliers by Technology'!$F18</f>
        <v>1.9289849122619321E-3</v>
      </c>
      <c r="R5" s="22">
        <f>R$4*'Multipliers by Technology'!$F18</f>
        <v>1.9289849122619321E-3</v>
      </c>
      <c r="S5" s="22">
        <f>S$4*'Multipliers by Technology'!$F18</f>
        <v>1.9289849122619321E-3</v>
      </c>
      <c r="T5" s="22">
        <f>T$4*'Multipliers by Technology'!$F18</f>
        <v>1.9289849122619321E-3</v>
      </c>
      <c r="U5" s="22">
        <f>U$4*'Multipliers by Technology'!$F18</f>
        <v>1.9289849122619321E-3</v>
      </c>
      <c r="V5" s="22">
        <f>V$4*'Multipliers by Technology'!$F18</f>
        <v>1.9289849122619321E-3</v>
      </c>
      <c r="W5" s="22">
        <f>W$4*'Multipliers by Technology'!$F18</f>
        <v>1.9289849122619321E-3</v>
      </c>
      <c r="X5" s="22">
        <f>X$4*'Multipliers by Technology'!$F18</f>
        <v>1.9289849122619321E-3</v>
      </c>
      <c r="Y5" s="22">
        <f>Y$4*'Multipliers by Technology'!$F18</f>
        <v>1.9289849122619321E-3</v>
      </c>
      <c r="Z5" s="22">
        <f>Z$4*'Multipliers by Technology'!$F18</f>
        <v>1.9289849122619321E-3</v>
      </c>
      <c r="AA5" s="22">
        <f>AA$4*'Multipliers by Technology'!$F18</f>
        <v>1.9289849122619321E-3</v>
      </c>
      <c r="AB5" s="22">
        <f>AB$4*'Multipliers by Technology'!$F18</f>
        <v>1.9289849122619321E-3</v>
      </c>
      <c r="AC5" s="22">
        <f>AC$4*'Multipliers by Technology'!$F18</f>
        <v>1.9289849122619321E-3</v>
      </c>
      <c r="AD5" s="22">
        <f>AD$4*'Multipliers by Technology'!$F18</f>
        <v>1.9289849122619321E-3</v>
      </c>
      <c r="AE5" s="22">
        <f>AE$4*'Multipliers by Technology'!$F18</f>
        <v>1.9289849122619321E-3</v>
      </c>
      <c r="AF5" s="22">
        <f>AF$4*'Multipliers by Technology'!$F18</f>
        <v>1.9289849122619321E-3</v>
      </c>
      <c r="AG5" s="22">
        <f>AG$4*'Multipliers by Technology'!$F18</f>
        <v>1.9289849122619321E-3</v>
      </c>
      <c r="AH5" s="22">
        <f>AH$4*'Multipliers by Technology'!$F18</f>
        <v>1.9289849122619321E-3</v>
      </c>
      <c r="AI5" s="22">
        <f>AI$4*'Multipliers by Technology'!$F18</f>
        <v>1.9289849122619321E-3</v>
      </c>
    </row>
    <row r="6" spans="1:35">
      <c r="A6" t="s">
        <v>143</v>
      </c>
      <c r="B6" s="22">
        <f>B$4*'Multipliers by Technology'!$F19</f>
        <v>3.0976400050921533E-3</v>
      </c>
      <c r="C6" s="22">
        <f>C$4*'Multipliers by Technology'!$F19</f>
        <v>3.0976400050921533E-3</v>
      </c>
      <c r="D6" s="22">
        <f>D$4*'Multipliers by Technology'!$F19</f>
        <v>3.0976400050921533E-3</v>
      </c>
      <c r="E6" s="22">
        <f>E$4*'Multipliers by Technology'!$F19</f>
        <v>3.0976400050921533E-3</v>
      </c>
      <c r="F6" s="22">
        <f>F$4*'Multipliers by Technology'!$F19</f>
        <v>3.0976400050921533E-3</v>
      </c>
      <c r="G6" s="22">
        <f>G$4*'Multipliers by Technology'!$F19</f>
        <v>3.0976400050921533E-3</v>
      </c>
      <c r="H6" s="22">
        <f>H$4*'Multipliers by Technology'!$F19</f>
        <v>3.0976400050921533E-3</v>
      </c>
      <c r="I6" s="22">
        <f>I$4*'Multipliers by Technology'!$F19</f>
        <v>3.0976400050921533E-3</v>
      </c>
      <c r="J6" s="22">
        <f>J$4*'Multipliers by Technology'!$F19</f>
        <v>3.0976400050921533E-3</v>
      </c>
      <c r="K6" s="22">
        <f>K$4*'Multipliers by Technology'!$F19</f>
        <v>3.0976400050921533E-3</v>
      </c>
      <c r="L6" s="22">
        <f>L$4*'Multipliers by Technology'!$F19</f>
        <v>3.0976400050921533E-3</v>
      </c>
      <c r="M6" s="22">
        <f>M$4*'Multipliers by Technology'!$F19</f>
        <v>3.0976400050921533E-3</v>
      </c>
      <c r="N6" s="22">
        <f>N$4*'Multipliers by Technology'!$F19</f>
        <v>3.0976400050921533E-3</v>
      </c>
      <c r="O6" s="22">
        <f>O$4*'Multipliers by Technology'!$F19</f>
        <v>3.0976400050921533E-3</v>
      </c>
      <c r="P6" s="22">
        <f>P$4*'Multipliers by Technology'!$F19</f>
        <v>3.0976400050921533E-3</v>
      </c>
      <c r="Q6" s="22">
        <f>Q$4*'Multipliers by Technology'!$F19</f>
        <v>3.0976400050921533E-3</v>
      </c>
      <c r="R6" s="22">
        <f>R$4*'Multipliers by Technology'!$F19</f>
        <v>3.0976400050921533E-3</v>
      </c>
      <c r="S6" s="22">
        <f>S$4*'Multipliers by Technology'!$F19</f>
        <v>3.0976400050921533E-3</v>
      </c>
      <c r="T6" s="22">
        <f>T$4*'Multipliers by Technology'!$F19</f>
        <v>3.0976400050921533E-3</v>
      </c>
      <c r="U6" s="22">
        <f>U$4*'Multipliers by Technology'!$F19</f>
        <v>3.0976400050921533E-3</v>
      </c>
      <c r="V6" s="22">
        <f>V$4*'Multipliers by Technology'!$F19</f>
        <v>3.0976400050921533E-3</v>
      </c>
      <c r="W6" s="22">
        <f>W$4*'Multipliers by Technology'!$F19</f>
        <v>3.0976400050921533E-3</v>
      </c>
      <c r="X6" s="22">
        <f>X$4*'Multipliers by Technology'!$F19</f>
        <v>3.0976400050921533E-3</v>
      </c>
      <c r="Y6" s="22">
        <f>Y$4*'Multipliers by Technology'!$F19</f>
        <v>3.0976400050921533E-3</v>
      </c>
      <c r="Z6" s="22">
        <f>Z$4*'Multipliers by Technology'!$F19</f>
        <v>3.0976400050921533E-3</v>
      </c>
      <c r="AA6" s="22">
        <f>AA$4*'Multipliers by Technology'!$F19</f>
        <v>3.0976400050921533E-3</v>
      </c>
      <c r="AB6" s="22">
        <f>AB$4*'Multipliers by Technology'!$F19</f>
        <v>3.0976400050921533E-3</v>
      </c>
      <c r="AC6" s="22">
        <f>AC$4*'Multipliers by Technology'!$F19</f>
        <v>3.0976400050921533E-3</v>
      </c>
      <c r="AD6" s="22">
        <f>AD$4*'Multipliers by Technology'!$F19</f>
        <v>3.0976400050921533E-3</v>
      </c>
      <c r="AE6" s="22">
        <f>AE$4*'Multipliers by Technology'!$F19</f>
        <v>3.0976400050921533E-3</v>
      </c>
      <c r="AF6" s="22">
        <f>AF$4*'Multipliers by Technology'!$F19</f>
        <v>3.0976400050921533E-3</v>
      </c>
      <c r="AG6" s="22">
        <f>AG$4*'Multipliers by Technology'!$F19</f>
        <v>3.0976400050921533E-3</v>
      </c>
      <c r="AH6" s="22">
        <f>AH$4*'Multipliers by Technology'!$F19</f>
        <v>3.0976400050921533E-3</v>
      </c>
      <c r="AI6" s="22">
        <f>AI$4*'Multipliers by Technology'!$F19</f>
        <v>3.0976400050921533E-3</v>
      </c>
    </row>
    <row r="7" spans="1:35">
      <c r="A7" t="s">
        <v>807</v>
      </c>
      <c r="B7" s="22">
        <f>B$4*'Multipliers by Technology'!$F20</f>
        <v>1.9289849122619321E-3</v>
      </c>
      <c r="C7" s="22">
        <f>C$4*'Multipliers by Technology'!$F20</f>
        <v>1.9289849122619321E-3</v>
      </c>
      <c r="D7" s="22">
        <f>D$4*'Multipliers by Technology'!$F20</f>
        <v>1.9289849122619321E-3</v>
      </c>
      <c r="E7" s="22">
        <f>E$4*'Multipliers by Technology'!$F20</f>
        <v>1.9289849122619321E-3</v>
      </c>
      <c r="F7" s="22">
        <f>F$4*'Multipliers by Technology'!$F20</f>
        <v>1.9289849122619321E-3</v>
      </c>
      <c r="G7" s="22">
        <f>G$4*'Multipliers by Technology'!$F20</f>
        <v>1.9289849122619321E-3</v>
      </c>
      <c r="H7" s="22">
        <f>H$4*'Multipliers by Technology'!$F20</f>
        <v>1.9289849122619321E-3</v>
      </c>
      <c r="I7" s="22">
        <f>I$4*'Multipliers by Technology'!$F20</f>
        <v>1.9289849122619321E-3</v>
      </c>
      <c r="J7" s="22">
        <f>J$4*'Multipliers by Technology'!$F20</f>
        <v>1.9289849122619321E-3</v>
      </c>
      <c r="K7" s="22">
        <f>K$4*'Multipliers by Technology'!$F20</f>
        <v>1.9289849122619321E-3</v>
      </c>
      <c r="L7" s="22">
        <f>L$4*'Multipliers by Technology'!$F20</f>
        <v>1.9289849122619321E-3</v>
      </c>
      <c r="M7" s="22">
        <f>M$4*'Multipliers by Technology'!$F20</f>
        <v>1.9289849122619321E-3</v>
      </c>
      <c r="N7" s="22">
        <f>N$4*'Multipliers by Technology'!$F20</f>
        <v>1.9289849122619321E-3</v>
      </c>
      <c r="O7" s="22">
        <f>O$4*'Multipliers by Technology'!$F20</f>
        <v>1.9289849122619321E-3</v>
      </c>
      <c r="P7" s="22">
        <f>P$4*'Multipliers by Technology'!$F20</f>
        <v>1.9289849122619321E-3</v>
      </c>
      <c r="Q7" s="22">
        <f>Q$4*'Multipliers by Technology'!$F20</f>
        <v>1.9289849122619321E-3</v>
      </c>
      <c r="R7" s="22">
        <f>R$4*'Multipliers by Technology'!$F20</f>
        <v>1.9289849122619321E-3</v>
      </c>
      <c r="S7" s="22">
        <f>S$4*'Multipliers by Technology'!$F20</f>
        <v>1.9289849122619321E-3</v>
      </c>
      <c r="T7" s="22">
        <f>T$4*'Multipliers by Technology'!$F20</f>
        <v>1.9289849122619321E-3</v>
      </c>
      <c r="U7" s="22">
        <f>U$4*'Multipliers by Technology'!$F20</f>
        <v>1.9289849122619321E-3</v>
      </c>
      <c r="V7" s="22">
        <f>V$4*'Multipliers by Technology'!$F20</f>
        <v>1.9289849122619321E-3</v>
      </c>
      <c r="W7" s="22">
        <f>W$4*'Multipliers by Technology'!$F20</f>
        <v>1.9289849122619321E-3</v>
      </c>
      <c r="X7" s="22">
        <f>X$4*'Multipliers by Technology'!$F20</f>
        <v>1.9289849122619321E-3</v>
      </c>
      <c r="Y7" s="22">
        <f>Y$4*'Multipliers by Technology'!$F20</f>
        <v>1.9289849122619321E-3</v>
      </c>
      <c r="Z7" s="22">
        <f>Z$4*'Multipliers by Technology'!$F20</f>
        <v>1.9289849122619321E-3</v>
      </c>
      <c r="AA7" s="22">
        <f>AA$4*'Multipliers by Technology'!$F20</f>
        <v>1.9289849122619321E-3</v>
      </c>
      <c r="AB7" s="22">
        <f>AB$4*'Multipliers by Technology'!$F20</f>
        <v>1.9289849122619321E-3</v>
      </c>
      <c r="AC7" s="22">
        <f>AC$4*'Multipliers by Technology'!$F20</f>
        <v>1.9289849122619321E-3</v>
      </c>
      <c r="AD7" s="22">
        <f>AD$4*'Multipliers by Technology'!$F20</f>
        <v>1.9289849122619321E-3</v>
      </c>
      <c r="AE7" s="22">
        <f>AE$4*'Multipliers by Technology'!$F20</f>
        <v>1.9289849122619321E-3</v>
      </c>
      <c r="AF7" s="22">
        <f>AF$4*'Multipliers by Technology'!$F20</f>
        <v>1.9289849122619321E-3</v>
      </c>
      <c r="AG7" s="22">
        <f>AG$4*'Multipliers by Technology'!$F20</f>
        <v>1.9289849122619321E-3</v>
      </c>
      <c r="AH7" s="22">
        <f>AH$4*'Multipliers by Technology'!$F20</f>
        <v>1.9289849122619321E-3</v>
      </c>
      <c r="AI7" s="22">
        <f>AI$4*'Multipliers by Technology'!$F20</f>
        <v>1.9289849122619321E-3</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row r="13" spans="1:35">
      <c r="B13" s="55"/>
    </row>
    <row r="14" spans="1:35">
      <c r="B14"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H19" sqref="H19"/>
    </sheetView>
  </sheetViews>
  <sheetFormatPr defaultRowHeight="14.25"/>
  <cols>
    <col min="1" max="1" width="31.26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Technology'!$G15</f>
        <v>9.1373127608543206E-4</v>
      </c>
      <c r="C2" s="22">
        <f>C$4*'Multipliers by Technology'!$G15</f>
        <v>9.1373127608543206E-4</v>
      </c>
      <c r="D2" s="22">
        <f>D$4*'Multipliers by Technology'!$G15</f>
        <v>9.1373127608543206E-4</v>
      </c>
      <c r="E2" s="22">
        <f>E$4*'Multipliers by Technology'!$G15</f>
        <v>9.1373127608543206E-4</v>
      </c>
      <c r="F2" s="22">
        <f>F$4*'Multipliers by Technology'!$G15</f>
        <v>9.1373127608543206E-4</v>
      </c>
      <c r="G2" s="22">
        <f>G$4*'Multipliers by Technology'!$G15</f>
        <v>9.1373127608543206E-4</v>
      </c>
      <c r="H2" s="22">
        <f>H$4*'Multipliers by Technology'!$G15</f>
        <v>9.1373127608543206E-4</v>
      </c>
      <c r="I2" s="22">
        <f>I$4*'Multipliers by Technology'!$G15</f>
        <v>9.1373127608543206E-4</v>
      </c>
      <c r="J2" s="22">
        <f>J$4*'Multipliers by Technology'!$G15</f>
        <v>9.1373127608543206E-4</v>
      </c>
      <c r="K2" s="22">
        <f>K$4*'Multipliers by Technology'!$G15</f>
        <v>9.1373127608543206E-4</v>
      </c>
      <c r="L2" s="22">
        <f>L$4*'Multipliers by Technology'!$G15</f>
        <v>9.1373127608543206E-4</v>
      </c>
      <c r="M2" s="22">
        <f>M$4*'Multipliers by Technology'!$G15</f>
        <v>9.1373127608543206E-4</v>
      </c>
      <c r="N2" s="22">
        <f>N$4*'Multipliers by Technology'!$G15</f>
        <v>9.1373127608543206E-4</v>
      </c>
      <c r="O2" s="22">
        <f>O$4*'Multipliers by Technology'!$G15</f>
        <v>9.1373127608543206E-4</v>
      </c>
      <c r="P2" s="22">
        <f>P$4*'Multipliers by Technology'!$G15</f>
        <v>9.1373127608543206E-4</v>
      </c>
      <c r="Q2" s="22">
        <f>Q$4*'Multipliers by Technology'!$G15</f>
        <v>9.1373127608543206E-4</v>
      </c>
      <c r="R2" s="22">
        <f>R$4*'Multipliers by Technology'!$G15</f>
        <v>9.1373127608543206E-4</v>
      </c>
      <c r="S2" s="22">
        <f>S$4*'Multipliers by Technology'!$G15</f>
        <v>9.1373127608543206E-4</v>
      </c>
      <c r="T2" s="22">
        <f>T$4*'Multipliers by Technology'!$G15</f>
        <v>9.1373127608543206E-4</v>
      </c>
      <c r="U2" s="22">
        <f>U$4*'Multipliers by Technology'!$G15</f>
        <v>9.1373127608543206E-4</v>
      </c>
      <c r="V2" s="22">
        <f>V$4*'Multipliers by Technology'!$G15</f>
        <v>9.1373127608543206E-4</v>
      </c>
      <c r="W2" s="22">
        <f>W$4*'Multipliers by Technology'!$G15</f>
        <v>9.1373127608543206E-4</v>
      </c>
      <c r="X2" s="22">
        <f>X$4*'Multipliers by Technology'!$G15</f>
        <v>9.1373127608543206E-4</v>
      </c>
      <c r="Y2" s="22">
        <f>Y$4*'Multipliers by Technology'!$G15</f>
        <v>9.1373127608543206E-4</v>
      </c>
      <c r="Z2" s="22">
        <f>Z$4*'Multipliers by Technology'!$G15</f>
        <v>9.1373127608543206E-4</v>
      </c>
      <c r="AA2" s="22">
        <f>AA$4*'Multipliers by Technology'!$G15</f>
        <v>9.1373127608543206E-4</v>
      </c>
      <c r="AB2" s="22">
        <f>AB$4*'Multipliers by Technology'!$G15</f>
        <v>9.1373127608543206E-4</v>
      </c>
      <c r="AC2" s="22">
        <f>AC$4*'Multipliers by Technology'!$G15</f>
        <v>9.1373127608543206E-4</v>
      </c>
      <c r="AD2" s="22">
        <f>AD$4*'Multipliers by Technology'!$G15</f>
        <v>9.1373127608543206E-4</v>
      </c>
      <c r="AE2" s="22">
        <f>AE$4*'Multipliers by Technology'!$G15</f>
        <v>9.1373127608543206E-4</v>
      </c>
      <c r="AF2" s="22">
        <f>AF$4*'Multipliers by Technology'!$G15</f>
        <v>9.1373127608543206E-4</v>
      </c>
      <c r="AG2" s="22">
        <f>AG$4*'Multipliers by Technology'!$G15</f>
        <v>9.1373127608543206E-4</v>
      </c>
      <c r="AH2" s="22">
        <f>AH$4*'Multipliers by Technology'!$G15</f>
        <v>9.1373127608543206E-4</v>
      </c>
      <c r="AI2" s="22">
        <f>AI$4*'Multipliers by Technology'!$G15</f>
        <v>9.1373127608543206E-4</v>
      </c>
    </row>
    <row r="3" spans="1:35">
      <c r="A3" t="s">
        <v>140</v>
      </c>
      <c r="B3" s="22">
        <f>B$4*'Multipliers by Technology'!$G16</f>
        <v>2.8695692967972252E-4</v>
      </c>
      <c r="C3" s="22">
        <f>C$4*'Multipliers by Technology'!$G16</f>
        <v>2.8695692967972252E-4</v>
      </c>
      <c r="D3" s="22">
        <f>D$4*'Multipliers by Technology'!$G16</f>
        <v>2.8695692967972252E-4</v>
      </c>
      <c r="E3" s="22">
        <f>E$4*'Multipliers by Technology'!$G16</f>
        <v>2.8695692967972252E-4</v>
      </c>
      <c r="F3" s="22">
        <f>F$4*'Multipliers by Technology'!$G16</f>
        <v>2.8695692967972252E-4</v>
      </c>
      <c r="G3" s="22">
        <f>G$4*'Multipliers by Technology'!$G16</f>
        <v>2.8695692967972252E-4</v>
      </c>
      <c r="H3" s="22">
        <f>H$4*'Multipliers by Technology'!$G16</f>
        <v>2.8695692967972252E-4</v>
      </c>
      <c r="I3" s="22">
        <f>I$4*'Multipliers by Technology'!$G16</f>
        <v>2.8695692967972252E-4</v>
      </c>
      <c r="J3" s="22">
        <f>J$4*'Multipliers by Technology'!$G16</f>
        <v>2.8695692967972252E-4</v>
      </c>
      <c r="K3" s="22">
        <f>K$4*'Multipliers by Technology'!$G16</f>
        <v>2.8695692967972252E-4</v>
      </c>
      <c r="L3" s="22">
        <f>L$4*'Multipliers by Technology'!$G16</f>
        <v>2.8695692967972252E-4</v>
      </c>
      <c r="M3" s="22">
        <f>M$4*'Multipliers by Technology'!$G16</f>
        <v>2.8695692967972252E-4</v>
      </c>
      <c r="N3" s="22">
        <f>N$4*'Multipliers by Technology'!$G16</f>
        <v>2.8695692967972252E-4</v>
      </c>
      <c r="O3" s="22">
        <f>O$4*'Multipliers by Technology'!$G16</f>
        <v>2.8695692967972252E-4</v>
      </c>
      <c r="P3" s="22">
        <f>P$4*'Multipliers by Technology'!$G16</f>
        <v>2.8695692967972252E-4</v>
      </c>
      <c r="Q3" s="22">
        <f>Q$4*'Multipliers by Technology'!$G16</f>
        <v>2.8695692967972252E-4</v>
      </c>
      <c r="R3" s="22">
        <f>R$4*'Multipliers by Technology'!$G16</f>
        <v>2.8695692967972252E-4</v>
      </c>
      <c r="S3" s="22">
        <f>S$4*'Multipliers by Technology'!$G16</f>
        <v>2.8695692967972252E-4</v>
      </c>
      <c r="T3" s="22">
        <f>T$4*'Multipliers by Technology'!$G16</f>
        <v>2.8695692967972252E-4</v>
      </c>
      <c r="U3" s="22">
        <f>U$4*'Multipliers by Technology'!$G16</f>
        <v>2.8695692967972252E-4</v>
      </c>
      <c r="V3" s="22">
        <f>V$4*'Multipliers by Technology'!$G16</f>
        <v>2.8695692967972252E-4</v>
      </c>
      <c r="W3" s="22">
        <f>W$4*'Multipliers by Technology'!$G16</f>
        <v>2.8695692967972252E-4</v>
      </c>
      <c r="X3" s="22">
        <f>X$4*'Multipliers by Technology'!$G16</f>
        <v>2.8695692967972252E-4</v>
      </c>
      <c r="Y3" s="22">
        <f>Y$4*'Multipliers by Technology'!$G16</f>
        <v>2.8695692967972252E-4</v>
      </c>
      <c r="Z3" s="22">
        <f>Z$4*'Multipliers by Technology'!$G16</f>
        <v>2.8695692967972252E-4</v>
      </c>
      <c r="AA3" s="22">
        <f>AA$4*'Multipliers by Technology'!$G16</f>
        <v>2.8695692967972252E-4</v>
      </c>
      <c r="AB3" s="22">
        <f>AB$4*'Multipliers by Technology'!$G16</f>
        <v>2.8695692967972252E-4</v>
      </c>
      <c r="AC3" s="22">
        <f>AC$4*'Multipliers by Technology'!$G16</f>
        <v>2.8695692967972252E-4</v>
      </c>
      <c r="AD3" s="22">
        <f>AD$4*'Multipliers by Technology'!$G16</f>
        <v>2.8695692967972252E-4</v>
      </c>
      <c r="AE3" s="22">
        <f>AE$4*'Multipliers by Technology'!$G16</f>
        <v>2.8695692967972252E-4</v>
      </c>
      <c r="AF3" s="22">
        <f>AF$4*'Multipliers by Technology'!$G16</f>
        <v>2.8695692967972252E-4</v>
      </c>
      <c r="AG3" s="22">
        <f>AG$4*'Multipliers by Technology'!$G16</f>
        <v>2.8695692967972252E-4</v>
      </c>
      <c r="AH3" s="22">
        <f>AH$4*'Multipliers by Technology'!$G16</f>
        <v>2.8695692967972252E-4</v>
      </c>
      <c r="AI3" s="22">
        <f>AI$4*'Multipliers by Technology'!$G16</f>
        <v>2.8695692967972252E-4</v>
      </c>
    </row>
    <row r="4" spans="1:35">
      <c r="A4" t="s">
        <v>141</v>
      </c>
      <c r="B4" s="22">
        <f>'India Data'!G63</f>
        <v>2.8695692967972252E-4</v>
      </c>
      <c r="C4" s="22">
        <f>$B4</f>
        <v>2.8695692967972252E-4</v>
      </c>
      <c r="D4" s="22">
        <f t="shared" ref="D4:AI4" si="0">$B4</f>
        <v>2.8695692967972252E-4</v>
      </c>
      <c r="E4" s="22">
        <f t="shared" si="0"/>
        <v>2.8695692967972252E-4</v>
      </c>
      <c r="F4" s="22">
        <f t="shared" si="0"/>
        <v>2.8695692967972252E-4</v>
      </c>
      <c r="G4" s="22">
        <f t="shared" si="0"/>
        <v>2.8695692967972252E-4</v>
      </c>
      <c r="H4" s="22">
        <f t="shared" si="0"/>
        <v>2.8695692967972252E-4</v>
      </c>
      <c r="I4" s="22">
        <f t="shared" si="0"/>
        <v>2.8695692967972252E-4</v>
      </c>
      <c r="J4" s="22">
        <f t="shared" si="0"/>
        <v>2.8695692967972252E-4</v>
      </c>
      <c r="K4" s="22">
        <f t="shared" si="0"/>
        <v>2.8695692967972252E-4</v>
      </c>
      <c r="L4" s="22">
        <f t="shared" si="0"/>
        <v>2.8695692967972252E-4</v>
      </c>
      <c r="M4" s="22">
        <f t="shared" si="0"/>
        <v>2.8695692967972252E-4</v>
      </c>
      <c r="N4" s="22">
        <f t="shared" si="0"/>
        <v>2.8695692967972252E-4</v>
      </c>
      <c r="O4" s="22">
        <f t="shared" si="0"/>
        <v>2.8695692967972252E-4</v>
      </c>
      <c r="P4" s="22">
        <f t="shared" si="0"/>
        <v>2.8695692967972252E-4</v>
      </c>
      <c r="Q4" s="22">
        <f t="shared" si="0"/>
        <v>2.8695692967972252E-4</v>
      </c>
      <c r="R4" s="22">
        <f t="shared" si="0"/>
        <v>2.8695692967972252E-4</v>
      </c>
      <c r="S4" s="22">
        <f t="shared" si="0"/>
        <v>2.8695692967972252E-4</v>
      </c>
      <c r="T4" s="22">
        <f t="shared" si="0"/>
        <v>2.8695692967972252E-4</v>
      </c>
      <c r="U4" s="22">
        <f t="shared" si="0"/>
        <v>2.8695692967972252E-4</v>
      </c>
      <c r="V4" s="22">
        <f t="shared" si="0"/>
        <v>2.8695692967972252E-4</v>
      </c>
      <c r="W4" s="22">
        <f t="shared" si="0"/>
        <v>2.8695692967972252E-4</v>
      </c>
      <c r="X4" s="22">
        <f t="shared" si="0"/>
        <v>2.8695692967972252E-4</v>
      </c>
      <c r="Y4" s="22">
        <f t="shared" si="0"/>
        <v>2.8695692967972252E-4</v>
      </c>
      <c r="Z4" s="22">
        <f t="shared" si="0"/>
        <v>2.8695692967972252E-4</v>
      </c>
      <c r="AA4" s="22">
        <f t="shared" si="0"/>
        <v>2.8695692967972252E-4</v>
      </c>
      <c r="AB4" s="22">
        <f t="shared" si="0"/>
        <v>2.8695692967972252E-4</v>
      </c>
      <c r="AC4" s="22">
        <f t="shared" si="0"/>
        <v>2.8695692967972252E-4</v>
      </c>
      <c r="AD4" s="22">
        <f t="shared" si="0"/>
        <v>2.8695692967972252E-4</v>
      </c>
      <c r="AE4" s="22">
        <f t="shared" si="0"/>
        <v>2.8695692967972252E-4</v>
      </c>
      <c r="AF4" s="22">
        <f t="shared" si="0"/>
        <v>2.8695692967972252E-4</v>
      </c>
      <c r="AG4" s="22">
        <f t="shared" si="0"/>
        <v>2.8695692967972252E-4</v>
      </c>
      <c r="AH4" s="22">
        <f t="shared" si="0"/>
        <v>2.8695692967972252E-4</v>
      </c>
      <c r="AI4" s="22">
        <f t="shared" si="0"/>
        <v>2.8695692967972252E-4</v>
      </c>
    </row>
    <row r="5" spans="1:35">
      <c r="A5" t="s">
        <v>142</v>
      </c>
      <c r="B5" s="22">
        <f>B$4*'Multipliers by Technology'!$G18</f>
        <v>2.8695692967972252E-4</v>
      </c>
      <c r="C5" s="22">
        <f>C$4*'Multipliers by Technology'!$G18</f>
        <v>2.8695692967972252E-4</v>
      </c>
      <c r="D5" s="22">
        <f>D$4*'Multipliers by Technology'!$G18</f>
        <v>2.8695692967972252E-4</v>
      </c>
      <c r="E5" s="22">
        <f>E$4*'Multipliers by Technology'!$G18</f>
        <v>2.8695692967972252E-4</v>
      </c>
      <c r="F5" s="22">
        <f>F$4*'Multipliers by Technology'!$G18</f>
        <v>2.8695692967972252E-4</v>
      </c>
      <c r="G5" s="22">
        <f>G$4*'Multipliers by Technology'!$G18</f>
        <v>2.8695692967972252E-4</v>
      </c>
      <c r="H5" s="22">
        <f>H$4*'Multipliers by Technology'!$G18</f>
        <v>2.8695692967972252E-4</v>
      </c>
      <c r="I5" s="22">
        <f>I$4*'Multipliers by Technology'!$G18</f>
        <v>2.8695692967972252E-4</v>
      </c>
      <c r="J5" s="22">
        <f>J$4*'Multipliers by Technology'!$G18</f>
        <v>2.8695692967972252E-4</v>
      </c>
      <c r="K5" s="22">
        <f>K$4*'Multipliers by Technology'!$G18</f>
        <v>2.8695692967972252E-4</v>
      </c>
      <c r="L5" s="22">
        <f>L$4*'Multipliers by Technology'!$G18</f>
        <v>2.8695692967972252E-4</v>
      </c>
      <c r="M5" s="22">
        <f>M$4*'Multipliers by Technology'!$G18</f>
        <v>2.8695692967972252E-4</v>
      </c>
      <c r="N5" s="22">
        <f>N$4*'Multipliers by Technology'!$G18</f>
        <v>2.8695692967972252E-4</v>
      </c>
      <c r="O5" s="22">
        <f>O$4*'Multipliers by Technology'!$G18</f>
        <v>2.8695692967972252E-4</v>
      </c>
      <c r="P5" s="22">
        <f>P$4*'Multipliers by Technology'!$G18</f>
        <v>2.8695692967972252E-4</v>
      </c>
      <c r="Q5" s="22">
        <f>Q$4*'Multipliers by Technology'!$G18</f>
        <v>2.8695692967972252E-4</v>
      </c>
      <c r="R5" s="22">
        <f>R$4*'Multipliers by Technology'!$G18</f>
        <v>2.8695692967972252E-4</v>
      </c>
      <c r="S5" s="22">
        <f>S$4*'Multipliers by Technology'!$G18</f>
        <v>2.8695692967972252E-4</v>
      </c>
      <c r="T5" s="22">
        <f>T$4*'Multipliers by Technology'!$G18</f>
        <v>2.8695692967972252E-4</v>
      </c>
      <c r="U5" s="22">
        <f>U$4*'Multipliers by Technology'!$G18</f>
        <v>2.8695692967972252E-4</v>
      </c>
      <c r="V5" s="22">
        <f>V$4*'Multipliers by Technology'!$G18</f>
        <v>2.8695692967972252E-4</v>
      </c>
      <c r="W5" s="22">
        <f>W$4*'Multipliers by Technology'!$G18</f>
        <v>2.8695692967972252E-4</v>
      </c>
      <c r="X5" s="22">
        <f>X$4*'Multipliers by Technology'!$G18</f>
        <v>2.8695692967972252E-4</v>
      </c>
      <c r="Y5" s="22">
        <f>Y$4*'Multipliers by Technology'!$G18</f>
        <v>2.8695692967972252E-4</v>
      </c>
      <c r="Z5" s="22">
        <f>Z$4*'Multipliers by Technology'!$G18</f>
        <v>2.8695692967972252E-4</v>
      </c>
      <c r="AA5" s="22">
        <f>AA$4*'Multipliers by Technology'!$G18</f>
        <v>2.8695692967972252E-4</v>
      </c>
      <c r="AB5" s="22">
        <f>AB$4*'Multipliers by Technology'!$G18</f>
        <v>2.8695692967972252E-4</v>
      </c>
      <c r="AC5" s="22">
        <f>AC$4*'Multipliers by Technology'!$G18</f>
        <v>2.8695692967972252E-4</v>
      </c>
      <c r="AD5" s="22">
        <f>AD$4*'Multipliers by Technology'!$G18</f>
        <v>2.8695692967972252E-4</v>
      </c>
      <c r="AE5" s="22">
        <f>AE$4*'Multipliers by Technology'!$G18</f>
        <v>2.8695692967972252E-4</v>
      </c>
      <c r="AF5" s="22">
        <f>AF$4*'Multipliers by Technology'!$G18</f>
        <v>2.8695692967972252E-4</v>
      </c>
      <c r="AG5" s="22">
        <f>AG$4*'Multipliers by Technology'!$G18</f>
        <v>2.8695692967972252E-4</v>
      </c>
      <c r="AH5" s="22">
        <f>AH$4*'Multipliers by Technology'!$G18</f>
        <v>2.8695692967972252E-4</v>
      </c>
      <c r="AI5" s="22">
        <f>AI$4*'Multipliers by Technology'!$G18</f>
        <v>2.8695692967972252E-4</v>
      </c>
    </row>
    <row r="6" spans="1:35">
      <c r="A6" t="s">
        <v>143</v>
      </c>
      <c r="B6" s="22">
        <f>B$4*'Multipliers by Technology'!$G19</f>
        <v>4.6080674839079526E-4</v>
      </c>
      <c r="C6" s="22">
        <f>C$4*'Multipliers by Technology'!$G19</f>
        <v>4.6080674839079526E-4</v>
      </c>
      <c r="D6" s="22">
        <f>D$4*'Multipliers by Technology'!$G19</f>
        <v>4.6080674839079526E-4</v>
      </c>
      <c r="E6" s="22">
        <f>E$4*'Multipliers by Technology'!$G19</f>
        <v>4.6080674839079526E-4</v>
      </c>
      <c r="F6" s="22">
        <f>F$4*'Multipliers by Technology'!$G19</f>
        <v>4.6080674839079526E-4</v>
      </c>
      <c r="G6" s="22">
        <f>G$4*'Multipliers by Technology'!$G19</f>
        <v>4.6080674839079526E-4</v>
      </c>
      <c r="H6" s="22">
        <f>H$4*'Multipliers by Technology'!$G19</f>
        <v>4.6080674839079526E-4</v>
      </c>
      <c r="I6" s="22">
        <f>I$4*'Multipliers by Technology'!$G19</f>
        <v>4.6080674839079526E-4</v>
      </c>
      <c r="J6" s="22">
        <f>J$4*'Multipliers by Technology'!$G19</f>
        <v>4.6080674839079526E-4</v>
      </c>
      <c r="K6" s="22">
        <f>K$4*'Multipliers by Technology'!$G19</f>
        <v>4.6080674839079526E-4</v>
      </c>
      <c r="L6" s="22">
        <f>L$4*'Multipliers by Technology'!$G19</f>
        <v>4.6080674839079526E-4</v>
      </c>
      <c r="M6" s="22">
        <f>M$4*'Multipliers by Technology'!$G19</f>
        <v>4.6080674839079526E-4</v>
      </c>
      <c r="N6" s="22">
        <f>N$4*'Multipliers by Technology'!$G19</f>
        <v>4.6080674839079526E-4</v>
      </c>
      <c r="O6" s="22">
        <f>O$4*'Multipliers by Technology'!$G19</f>
        <v>4.6080674839079526E-4</v>
      </c>
      <c r="P6" s="22">
        <f>P$4*'Multipliers by Technology'!$G19</f>
        <v>4.6080674839079526E-4</v>
      </c>
      <c r="Q6" s="22">
        <f>Q$4*'Multipliers by Technology'!$G19</f>
        <v>4.6080674839079526E-4</v>
      </c>
      <c r="R6" s="22">
        <f>R$4*'Multipliers by Technology'!$G19</f>
        <v>4.6080674839079526E-4</v>
      </c>
      <c r="S6" s="22">
        <f>S$4*'Multipliers by Technology'!$G19</f>
        <v>4.6080674839079526E-4</v>
      </c>
      <c r="T6" s="22">
        <f>T$4*'Multipliers by Technology'!$G19</f>
        <v>4.6080674839079526E-4</v>
      </c>
      <c r="U6" s="22">
        <f>U$4*'Multipliers by Technology'!$G19</f>
        <v>4.6080674839079526E-4</v>
      </c>
      <c r="V6" s="22">
        <f>V$4*'Multipliers by Technology'!$G19</f>
        <v>4.6080674839079526E-4</v>
      </c>
      <c r="W6" s="22">
        <f>W$4*'Multipliers by Technology'!$G19</f>
        <v>4.6080674839079526E-4</v>
      </c>
      <c r="X6" s="22">
        <f>X$4*'Multipliers by Technology'!$G19</f>
        <v>4.6080674839079526E-4</v>
      </c>
      <c r="Y6" s="22">
        <f>Y$4*'Multipliers by Technology'!$G19</f>
        <v>4.6080674839079526E-4</v>
      </c>
      <c r="Z6" s="22">
        <f>Z$4*'Multipliers by Technology'!$G19</f>
        <v>4.6080674839079526E-4</v>
      </c>
      <c r="AA6" s="22">
        <f>AA$4*'Multipliers by Technology'!$G19</f>
        <v>4.6080674839079526E-4</v>
      </c>
      <c r="AB6" s="22">
        <f>AB$4*'Multipliers by Technology'!$G19</f>
        <v>4.6080674839079526E-4</v>
      </c>
      <c r="AC6" s="22">
        <f>AC$4*'Multipliers by Technology'!$G19</f>
        <v>4.6080674839079526E-4</v>
      </c>
      <c r="AD6" s="22">
        <f>AD$4*'Multipliers by Technology'!$G19</f>
        <v>4.6080674839079526E-4</v>
      </c>
      <c r="AE6" s="22">
        <f>AE$4*'Multipliers by Technology'!$G19</f>
        <v>4.6080674839079526E-4</v>
      </c>
      <c r="AF6" s="22">
        <f>AF$4*'Multipliers by Technology'!$G19</f>
        <v>4.6080674839079526E-4</v>
      </c>
      <c r="AG6" s="22">
        <f>AG$4*'Multipliers by Technology'!$G19</f>
        <v>4.6080674839079526E-4</v>
      </c>
      <c r="AH6" s="22">
        <f>AH$4*'Multipliers by Technology'!$G19</f>
        <v>4.6080674839079526E-4</v>
      </c>
      <c r="AI6" s="22">
        <f>AI$4*'Multipliers by Technology'!$G19</f>
        <v>4.6080674839079526E-4</v>
      </c>
    </row>
    <row r="7" spans="1:35">
      <c r="A7" t="s">
        <v>807</v>
      </c>
      <c r="B7" s="22">
        <f>B$4*'Multipliers by Technology'!$G20</f>
        <v>2.8695692967972252E-4</v>
      </c>
      <c r="C7" s="22">
        <f>C$4*'Multipliers by Technology'!$G20</f>
        <v>2.8695692967972252E-4</v>
      </c>
      <c r="D7" s="22">
        <f>D$4*'Multipliers by Technology'!$G20</f>
        <v>2.8695692967972252E-4</v>
      </c>
      <c r="E7" s="22">
        <f>E$4*'Multipliers by Technology'!$G20</f>
        <v>2.8695692967972252E-4</v>
      </c>
      <c r="F7" s="22">
        <f>F$4*'Multipliers by Technology'!$G20</f>
        <v>2.8695692967972252E-4</v>
      </c>
      <c r="G7" s="22">
        <f>G$4*'Multipliers by Technology'!$G20</f>
        <v>2.8695692967972252E-4</v>
      </c>
      <c r="H7" s="22">
        <f>H$4*'Multipliers by Technology'!$G20</f>
        <v>2.8695692967972252E-4</v>
      </c>
      <c r="I7" s="22">
        <f>I$4*'Multipliers by Technology'!$G20</f>
        <v>2.8695692967972252E-4</v>
      </c>
      <c r="J7" s="22">
        <f>J$4*'Multipliers by Technology'!$G20</f>
        <v>2.8695692967972252E-4</v>
      </c>
      <c r="K7" s="22">
        <f>K$4*'Multipliers by Technology'!$G20</f>
        <v>2.8695692967972252E-4</v>
      </c>
      <c r="L7" s="22">
        <f>L$4*'Multipliers by Technology'!$G20</f>
        <v>2.8695692967972252E-4</v>
      </c>
      <c r="M7" s="22">
        <f>M$4*'Multipliers by Technology'!$G20</f>
        <v>2.8695692967972252E-4</v>
      </c>
      <c r="N7" s="22">
        <f>N$4*'Multipliers by Technology'!$G20</f>
        <v>2.8695692967972252E-4</v>
      </c>
      <c r="O7" s="22">
        <f>O$4*'Multipliers by Technology'!$G20</f>
        <v>2.8695692967972252E-4</v>
      </c>
      <c r="P7" s="22">
        <f>P$4*'Multipliers by Technology'!$G20</f>
        <v>2.8695692967972252E-4</v>
      </c>
      <c r="Q7" s="22">
        <f>Q$4*'Multipliers by Technology'!$G20</f>
        <v>2.8695692967972252E-4</v>
      </c>
      <c r="R7" s="22">
        <f>R$4*'Multipliers by Technology'!$G20</f>
        <v>2.8695692967972252E-4</v>
      </c>
      <c r="S7" s="22">
        <f>S$4*'Multipliers by Technology'!$G20</f>
        <v>2.8695692967972252E-4</v>
      </c>
      <c r="T7" s="22">
        <f>T$4*'Multipliers by Technology'!$G20</f>
        <v>2.8695692967972252E-4</v>
      </c>
      <c r="U7" s="22">
        <f>U$4*'Multipliers by Technology'!$G20</f>
        <v>2.8695692967972252E-4</v>
      </c>
      <c r="V7" s="22">
        <f>V$4*'Multipliers by Technology'!$G20</f>
        <v>2.8695692967972252E-4</v>
      </c>
      <c r="W7" s="22">
        <f>W$4*'Multipliers by Technology'!$G20</f>
        <v>2.8695692967972252E-4</v>
      </c>
      <c r="X7" s="22">
        <f>X$4*'Multipliers by Technology'!$G20</f>
        <v>2.8695692967972252E-4</v>
      </c>
      <c r="Y7" s="22">
        <f>Y$4*'Multipliers by Technology'!$G20</f>
        <v>2.8695692967972252E-4</v>
      </c>
      <c r="Z7" s="22">
        <f>Z$4*'Multipliers by Technology'!$G20</f>
        <v>2.8695692967972252E-4</v>
      </c>
      <c r="AA7" s="22">
        <f>AA$4*'Multipliers by Technology'!$G20</f>
        <v>2.8695692967972252E-4</v>
      </c>
      <c r="AB7" s="22">
        <f>AB$4*'Multipliers by Technology'!$G20</f>
        <v>2.8695692967972252E-4</v>
      </c>
      <c r="AC7" s="22">
        <f>AC$4*'Multipliers by Technology'!$G20</f>
        <v>2.8695692967972252E-4</v>
      </c>
      <c r="AD7" s="22">
        <f>AD$4*'Multipliers by Technology'!$G20</f>
        <v>2.8695692967972252E-4</v>
      </c>
      <c r="AE7" s="22">
        <f>AE$4*'Multipliers by Technology'!$G20</f>
        <v>2.8695692967972252E-4</v>
      </c>
      <c r="AF7" s="22">
        <f>AF$4*'Multipliers by Technology'!$G20</f>
        <v>2.8695692967972252E-4</v>
      </c>
      <c r="AG7" s="22">
        <f>AG$4*'Multipliers by Technology'!$G20</f>
        <v>2.8695692967972252E-4</v>
      </c>
      <c r="AH7" s="22">
        <f>AH$4*'Multipliers by Technology'!$G20</f>
        <v>2.8695692967972252E-4</v>
      </c>
      <c r="AI7" s="22">
        <f>AI$4*'Multipliers by Technology'!$G20</f>
        <v>2.8695692967972252E-4</v>
      </c>
    </row>
    <row r="8" spans="1:35">
      <c r="A8" t="s">
        <v>808</v>
      </c>
      <c r="B8">
        <f>'Hydrogen vehicles - US data'!B12</f>
        <v>2.7273477921253108E-3</v>
      </c>
      <c r="C8">
        <f>'Hydrogen vehicles - US data'!C12</f>
        <v>2.7273477921253108E-3</v>
      </c>
      <c r="D8">
        <f>'Hydrogen vehicles - US data'!D12</f>
        <v>2.7273477921253108E-3</v>
      </c>
      <c r="E8">
        <f>'Hydrogen vehicles - US data'!E12</f>
        <v>2.7273477921253108E-3</v>
      </c>
      <c r="F8">
        <f>'Hydrogen vehicles - US data'!F12</f>
        <v>2.7273477921253108E-3</v>
      </c>
      <c r="G8">
        <f>'Hydrogen vehicles - US data'!G12</f>
        <v>2.7273477921253108E-3</v>
      </c>
      <c r="H8">
        <f>'Hydrogen vehicles - US data'!H12</f>
        <v>2.7273477921253108E-3</v>
      </c>
      <c r="I8">
        <f>'Hydrogen vehicles - US data'!I12</f>
        <v>2.7273477921253108E-3</v>
      </c>
      <c r="J8">
        <f>'Hydrogen vehicles - US data'!J12</f>
        <v>2.7273477921253108E-3</v>
      </c>
      <c r="K8">
        <f>'Hydrogen vehicles - US data'!K12</f>
        <v>2.7273477921253108E-3</v>
      </c>
      <c r="L8">
        <f>'Hydrogen vehicles - US data'!L12</f>
        <v>2.7273477921253108E-3</v>
      </c>
      <c r="M8">
        <f>'Hydrogen vehicles - US data'!M12</f>
        <v>2.7273477921253108E-3</v>
      </c>
      <c r="N8">
        <f>'Hydrogen vehicles - US data'!N12</f>
        <v>2.7273477921253108E-3</v>
      </c>
      <c r="O8">
        <f>'Hydrogen vehicles - US data'!O12</f>
        <v>2.7273477921253108E-3</v>
      </c>
      <c r="P8">
        <f>'Hydrogen vehicles - US data'!P12</f>
        <v>2.7273477921253108E-3</v>
      </c>
      <c r="Q8">
        <f>'Hydrogen vehicles - US data'!Q12</f>
        <v>2.7273477921253108E-3</v>
      </c>
      <c r="R8">
        <f>'Hydrogen vehicles - US data'!R12</f>
        <v>2.7273477921253108E-3</v>
      </c>
      <c r="S8">
        <f>'Hydrogen vehicles - US data'!S12</f>
        <v>2.7273477921253108E-3</v>
      </c>
      <c r="T8">
        <f>'Hydrogen vehicles - US data'!T12</f>
        <v>2.7273477921253108E-3</v>
      </c>
      <c r="U8">
        <f>'Hydrogen vehicles - US data'!U12</f>
        <v>2.7273477921253108E-3</v>
      </c>
      <c r="V8">
        <f>'Hydrogen vehicles - US data'!V12</f>
        <v>2.7273477921253108E-3</v>
      </c>
      <c r="W8">
        <f>'Hydrogen vehicles - US data'!W12</f>
        <v>2.7273477921253108E-3</v>
      </c>
      <c r="X8">
        <f>'Hydrogen vehicles - US data'!X12</f>
        <v>2.7273477921253108E-3</v>
      </c>
      <c r="Y8">
        <f>'Hydrogen vehicles - US data'!Y12</f>
        <v>2.7273477921253108E-3</v>
      </c>
      <c r="Z8">
        <f>'Hydrogen vehicles - US data'!Z12</f>
        <v>2.7273477921253108E-3</v>
      </c>
      <c r="AA8">
        <f>'Hydrogen vehicles - US data'!AA12</f>
        <v>2.7273477921253108E-3</v>
      </c>
      <c r="AB8">
        <f>'Hydrogen vehicles - US data'!AB12</f>
        <v>2.7273477921253108E-3</v>
      </c>
      <c r="AC8">
        <f>'Hydrogen vehicles - US data'!AC12</f>
        <v>2.7273477921253108E-3</v>
      </c>
      <c r="AD8">
        <f>'Hydrogen vehicles - US data'!AD12</f>
        <v>2.7273477921253108E-3</v>
      </c>
      <c r="AE8">
        <f>'Hydrogen vehicles - US data'!AE12</f>
        <v>2.7273477921253108E-3</v>
      </c>
      <c r="AF8">
        <f>'Hydrogen vehicles - US data'!AF12</f>
        <v>2.7273477921253108E-3</v>
      </c>
      <c r="AG8">
        <f>'Hydrogen vehicles - US data'!AG12</f>
        <v>2.7273477921253108E-3</v>
      </c>
      <c r="AH8">
        <f>'Hydrogen vehicles - US data'!AH12</f>
        <v>2.7273477921253108E-3</v>
      </c>
      <c r="AI8">
        <f>'Hydrogen vehicles - US data'!AI12</f>
        <v>2.7273477921253108E-3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29" sqref="B29"/>
    </sheetView>
  </sheetViews>
  <sheetFormatPr defaultRowHeight="14.25"/>
  <cols>
    <col min="1" max="1" width="22.59765625" customWidth="1"/>
    <col min="2" max="2" width="9.59765625" bestFit="1" customWidth="1"/>
  </cols>
  <sheetData>
    <row r="1" spans="1:4">
      <c r="A1" s="1" t="s">
        <v>730</v>
      </c>
    </row>
    <row r="2" spans="1:4">
      <c r="A2" s="26" t="s">
        <v>731</v>
      </c>
    </row>
    <row r="3" spans="1:4">
      <c r="A3" s="1"/>
    </row>
    <row r="4" spans="1:4">
      <c r="A4" t="s">
        <v>708</v>
      </c>
      <c r="B4">
        <f>AVERAGE(120388,124340)</f>
        <v>122364</v>
      </c>
      <c r="C4" t="s">
        <v>706</v>
      </c>
      <c r="D4" s="61" t="s">
        <v>707</v>
      </c>
    </row>
    <row r="5" spans="1:4">
      <c r="A5" t="s">
        <v>708</v>
      </c>
      <c r="B5" s="60">
        <v>2834.89</v>
      </c>
      <c r="C5" t="s">
        <v>709</v>
      </c>
      <c r="D5" s="61" t="s">
        <v>710</v>
      </c>
    </row>
    <row r="6" spans="1:4">
      <c r="A6" t="s">
        <v>708</v>
      </c>
      <c r="B6" s="59">
        <f>B4/B5</f>
        <v>43.163579539241383</v>
      </c>
      <c r="C6" t="s">
        <v>711</v>
      </c>
    </row>
    <row r="7" spans="1:4">
      <c r="A7" t="s">
        <v>708</v>
      </c>
      <c r="B7" s="60">
        <f>B4/B21</f>
        <v>32325.164249050958</v>
      </c>
      <c r="C7" t="s">
        <v>733</v>
      </c>
    </row>
    <row r="9" spans="1:4">
      <c r="A9" t="s">
        <v>721</v>
      </c>
      <c r="B9">
        <v>138490</v>
      </c>
      <c r="C9" t="s">
        <v>706</v>
      </c>
      <c r="D9" s="61" t="s">
        <v>707</v>
      </c>
    </row>
    <row r="10" spans="1:4">
      <c r="A10" t="s">
        <v>721</v>
      </c>
      <c r="B10" s="60">
        <v>3220.63</v>
      </c>
      <c r="C10" t="s">
        <v>709</v>
      </c>
      <c r="D10" s="61" t="s">
        <v>710</v>
      </c>
    </row>
    <row r="11" spans="1:4">
      <c r="A11" t="s">
        <v>721</v>
      </c>
      <c r="B11" s="59">
        <f>B9/B10</f>
        <v>43.000903549926562</v>
      </c>
      <c r="C11" t="s">
        <v>711</v>
      </c>
    </row>
    <row r="12" spans="1:4">
      <c r="A12" t="s">
        <v>721</v>
      </c>
      <c r="B12" s="60">
        <f>B9/B21</f>
        <v>36585.204773062891</v>
      </c>
      <c r="C12" t="s">
        <v>733</v>
      </c>
    </row>
    <row r="13" spans="1:4">
      <c r="B13" s="60"/>
    </row>
    <row r="14" spans="1:4">
      <c r="A14" t="s">
        <v>810</v>
      </c>
      <c r="B14" s="60">
        <v>11300</v>
      </c>
      <c r="C14" t="s">
        <v>811</v>
      </c>
      <c r="D14" s="26" t="s">
        <v>814</v>
      </c>
    </row>
    <row r="15" spans="1:4">
      <c r="A15" t="s">
        <v>810</v>
      </c>
      <c r="B15" s="60">
        <v>11300000</v>
      </c>
      <c r="C15" t="s">
        <v>812</v>
      </c>
    </row>
    <row r="16" spans="1:4">
      <c r="A16" t="s">
        <v>810</v>
      </c>
      <c r="B16" s="60">
        <v>44812071</v>
      </c>
      <c r="C16" t="s">
        <v>813</v>
      </c>
    </row>
    <row r="17" spans="1:4">
      <c r="A17" t="s">
        <v>810</v>
      </c>
      <c r="B17" s="60">
        <v>1844</v>
      </c>
      <c r="C17" t="s">
        <v>815</v>
      </c>
    </row>
    <row r="18" spans="1:4">
      <c r="A18" t="s">
        <v>810</v>
      </c>
      <c r="B18">
        <f>1/B17</f>
        <v>5.4229934924078093E-4</v>
      </c>
      <c r="C18" t="s">
        <v>816</v>
      </c>
    </row>
    <row r="19" spans="1:4">
      <c r="A19" t="s">
        <v>810</v>
      </c>
      <c r="B19" s="60">
        <f>B18*B16</f>
        <v>24301.556941431671</v>
      </c>
      <c r="C19" t="s">
        <v>733</v>
      </c>
    </row>
    <row r="21" spans="1:4">
      <c r="A21" t="s">
        <v>727</v>
      </c>
      <c r="B21" s="58">
        <v>3.7854100000000002</v>
      </c>
      <c r="C21" t="s">
        <v>728</v>
      </c>
      <c r="D21" s="61" t="s">
        <v>729</v>
      </c>
    </row>
    <row r="23" spans="1:4">
      <c r="A23" t="s">
        <v>755</v>
      </c>
      <c r="B23">
        <v>1.60934</v>
      </c>
      <c r="C23" t="s">
        <v>756</v>
      </c>
      <c r="D23" s="61" t="s">
        <v>757</v>
      </c>
    </row>
    <row r="25" spans="1:4">
      <c r="A25" t="s">
        <v>791</v>
      </c>
      <c r="B25">
        <v>73.400000000000006</v>
      </c>
      <c r="C25" t="s">
        <v>790</v>
      </c>
      <c r="D25" t="s">
        <v>792</v>
      </c>
    </row>
    <row r="27" spans="1:4">
      <c r="A27" t="s">
        <v>887</v>
      </c>
      <c r="B27" s="22">
        <v>3412.14</v>
      </c>
    </row>
    <row r="28" spans="1:4">
      <c r="A28" t="s">
        <v>896</v>
      </c>
      <c r="B28">
        <f>3412000000000</f>
        <v>3412000000000</v>
      </c>
    </row>
  </sheetData>
  <hyperlinks>
    <hyperlink ref="D5" r:id="rId1"/>
    <hyperlink ref="D10" r:id="rId2"/>
    <hyperlink ref="D4" r:id="rId3"/>
    <hyperlink ref="D9" r:id="rId4"/>
    <hyperlink ref="D21" r:id="rId5"/>
    <hyperlink ref="D23"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T207"/>
  <sheetViews>
    <sheetView topLeftCell="A172" workbookViewId="0">
      <selection activeCell="B206" sqref="B206:H207"/>
    </sheetView>
  </sheetViews>
  <sheetFormatPr defaultRowHeight="14.25"/>
  <cols>
    <col min="1" max="1" width="29.3984375" customWidth="1"/>
    <col min="2" max="2" width="17.3984375" customWidth="1"/>
    <col min="3" max="3" width="17.73046875" customWidth="1"/>
    <col min="4" max="4" width="14.265625" customWidth="1"/>
    <col min="5" max="5" width="17.265625" customWidth="1"/>
    <col min="6" max="6" width="15.73046875" customWidth="1"/>
    <col min="7" max="7" width="19.3984375" customWidth="1"/>
    <col min="8" max="8" width="13.265625" customWidth="1"/>
    <col min="9" max="9" width="15.265625" customWidth="1"/>
    <col min="10" max="10" width="12.265625" customWidth="1"/>
  </cols>
  <sheetData>
    <row r="1" spans="1:46">
      <c r="A1" s="20" t="s">
        <v>722</v>
      </c>
      <c r="B1" s="21"/>
      <c r="C1" s="21"/>
      <c r="D1" s="21"/>
      <c r="E1" s="21"/>
      <c r="F1" s="21"/>
    </row>
    <row r="2" spans="1:46" s="57" customFormat="1">
      <c r="A2" s="57" t="s">
        <v>679</v>
      </c>
      <c r="B2" s="57" t="s">
        <v>739</v>
      </c>
      <c r="C2" s="57" t="s">
        <v>717</v>
      </c>
      <c r="D2" s="57" t="s">
        <v>719</v>
      </c>
      <c r="E2" s="57" t="s">
        <v>720</v>
      </c>
      <c r="F2" s="57" t="s">
        <v>758</v>
      </c>
    </row>
    <row r="3" spans="1:46">
      <c r="A3">
        <f>'ICCT emissions to fuel rates'!C12</f>
        <v>2021</v>
      </c>
      <c r="B3">
        <f>'ICCT emissions to fuel rates'!B12</f>
        <v>20.709724091851811</v>
      </c>
      <c r="C3" s="64">
        <f>CONVERT(1/B3,"l","gal")*'Conversion Factors'!$B$4</f>
        <v>1560.8681637371849</v>
      </c>
      <c r="D3" s="64">
        <f>C3/'Data from India AVLo'!$B$2</f>
        <v>445.96233249633855</v>
      </c>
      <c r="E3" s="64">
        <f>1/D3</f>
        <v>2.2423418462325182E-3</v>
      </c>
      <c r="F3" s="22">
        <f>E3/'Conversion Factors'!$B$23</f>
        <v>1.3933300894978799E-3</v>
      </c>
    </row>
    <row r="4" spans="1:46">
      <c r="A4">
        <f>'ICCT emissions to fuel rates'!C13</f>
        <v>2016</v>
      </c>
      <c r="B4">
        <f>'ICCT emissions to fuel rates'!B13</f>
        <v>18.004733712284658</v>
      </c>
      <c r="C4" s="64">
        <f>CONVERT(1/B4,"l","gal")*'Conversion Factors'!$B$4</f>
        <v>1795.3694584606365</v>
      </c>
      <c r="D4" s="64">
        <f>C4/'Data from India AVLo'!$B$2</f>
        <v>512.96270241732475</v>
      </c>
      <c r="E4" s="64">
        <f>1/D4</f>
        <v>1.9494594739296314E-3</v>
      </c>
      <c r="F4" s="22">
        <f>E4/'Conversion Factors'!$B$23</f>
        <v>1.2113409683035476E-3</v>
      </c>
    </row>
    <row r="5" spans="1:46">
      <c r="A5">
        <f>'ICCT emissions to fuel rates'!C14</f>
        <v>2012</v>
      </c>
      <c r="B5">
        <f>'ICCT emissions to fuel rates'!B14</f>
        <v>17.211393460387786</v>
      </c>
      <c r="C5" s="64">
        <f>CONVERT(1/B5,"l","gal")*'Conversion Factors'!$B$4</f>
        <v>1878.1250390416772</v>
      </c>
      <c r="D5" s="64">
        <f>C5/'Data from India AVLo'!$B$2</f>
        <v>536.60715401190771</v>
      </c>
      <c r="E5" s="64">
        <f>1/D5</f>
        <v>1.8635606933742246E-3</v>
      </c>
      <c r="F5" s="22">
        <f>E5/'Conversion Factors'!$B$23</f>
        <v>1.1579658079549533E-3</v>
      </c>
    </row>
    <row r="6" spans="1:46">
      <c r="A6">
        <f>'ICCT emissions to fuel rates'!C15</f>
        <v>2011</v>
      </c>
      <c r="B6">
        <f>'ICCT emissions to fuel rates'!B15</f>
        <v>17.211393460387786</v>
      </c>
      <c r="C6" s="64">
        <f>CONVERT(1/B6,"l","gal")*'Conversion Factors'!$B$4</f>
        <v>1878.1250390416772</v>
      </c>
      <c r="D6" s="64">
        <f>C6/'Data from India AVLo'!$B$2</f>
        <v>536.60715401190771</v>
      </c>
      <c r="E6" s="64">
        <f t="shared" ref="E6:E9" si="0">1/D6</f>
        <v>1.8635606933742246E-3</v>
      </c>
      <c r="F6" s="22">
        <f>E6/'Conversion Factors'!$B$23</f>
        <v>1.1579658079549533E-3</v>
      </c>
    </row>
    <row r="7" spans="1:46">
      <c r="A7">
        <f>'ICCT emissions to fuel rates'!C16</f>
        <v>2010</v>
      </c>
      <c r="B7">
        <f>'ICCT emissions to fuel rates'!B16</f>
        <v>16.96226746103957</v>
      </c>
      <c r="C7" s="64">
        <f>CONVERT(1/B7,"l","gal")*'Conversion Factors'!$B$4</f>
        <v>1905.7091918282579</v>
      </c>
      <c r="D7" s="64">
        <f>C7/'Data from India AVLo'!$B$2</f>
        <v>544.48834052235941</v>
      </c>
      <c r="E7" s="64">
        <f t="shared" si="0"/>
        <v>1.8365866182564014E-3</v>
      </c>
      <c r="F7" s="22">
        <f>E7/'Conversion Factors'!$B$23</f>
        <v>1.1412048530803941E-3</v>
      </c>
    </row>
    <row r="8" spans="1:46">
      <c r="A8">
        <f>'ICCT emissions to fuel rates'!C17</f>
        <v>2009</v>
      </c>
      <c r="B8">
        <f>'ICCT emissions to fuel rates'!B17</f>
        <v>16.601821590736861</v>
      </c>
      <c r="C8" s="64">
        <f>CONVERT(1/B8,"l","gal")*'Conversion Factors'!$B$4</f>
        <v>1947.0844713081717</v>
      </c>
      <c r="D8" s="64">
        <f>C8/'Data from India AVLo'!$B$2</f>
        <v>556.3098489451919</v>
      </c>
      <c r="E8" s="64">
        <f t="shared" si="0"/>
        <v>1.7975594030845944E-3</v>
      </c>
      <c r="F8" s="22">
        <f>E8/'Conversion Factors'!$B$23</f>
        <v>1.1169544055852675E-3</v>
      </c>
    </row>
    <row r="9" spans="1:46">
      <c r="A9">
        <f>'ICCT emissions to fuel rates'!C18</f>
        <v>2006</v>
      </c>
      <c r="B9">
        <f>'ICCT emissions to fuel rates'!B18</f>
        <v>15.301305075439725</v>
      </c>
      <c r="C9" s="64">
        <f>CONVERT(1/B9,"l","gal")*'Conversion Factors'!$B$4</f>
        <v>2112.5746369594244</v>
      </c>
      <c r="D9" s="64">
        <f>C9/'Data from India AVLo'!$B$2</f>
        <v>603.59275341697844</v>
      </c>
      <c r="E9" s="64">
        <f t="shared" si="0"/>
        <v>1.6567461990538057E-3</v>
      </c>
      <c r="F9" s="22">
        <f>E9/'Conversion Factors'!$B$23</f>
        <v>1.0294569196402288E-3</v>
      </c>
    </row>
    <row r="10" spans="1:46">
      <c r="C10" s="60"/>
      <c r="D10" s="60"/>
      <c r="E10" s="22"/>
    </row>
    <row r="11" spans="1:46">
      <c r="B11">
        <v>2006</v>
      </c>
      <c r="C11" s="60">
        <v>2007</v>
      </c>
      <c r="D11">
        <v>2008</v>
      </c>
      <c r="E11" s="60">
        <v>2009</v>
      </c>
      <c r="F11">
        <v>2010</v>
      </c>
      <c r="G11" s="60">
        <v>2011</v>
      </c>
      <c r="H11">
        <v>2012</v>
      </c>
      <c r="I11" s="60">
        <v>2013</v>
      </c>
      <c r="J11">
        <v>2014</v>
      </c>
      <c r="K11" s="60">
        <v>2015</v>
      </c>
      <c r="L11">
        <v>2016</v>
      </c>
      <c r="M11" s="60">
        <v>2017</v>
      </c>
      <c r="N11">
        <v>2018</v>
      </c>
      <c r="O11" s="60">
        <v>2019</v>
      </c>
      <c r="P11">
        <v>2020</v>
      </c>
      <c r="Q11" s="60">
        <v>2021</v>
      </c>
      <c r="R11">
        <v>2022</v>
      </c>
      <c r="S11" s="60">
        <v>2023</v>
      </c>
      <c r="T11">
        <v>2024</v>
      </c>
      <c r="U11" s="60">
        <v>2025</v>
      </c>
      <c r="V11">
        <v>2026</v>
      </c>
      <c r="W11" s="60">
        <v>2027</v>
      </c>
      <c r="X11">
        <v>2028</v>
      </c>
      <c r="Y11" s="60">
        <v>2029</v>
      </c>
      <c r="Z11">
        <v>2030</v>
      </c>
      <c r="AA11" s="60">
        <v>2031</v>
      </c>
      <c r="AB11">
        <v>2032</v>
      </c>
      <c r="AC11" s="60">
        <v>2033</v>
      </c>
      <c r="AD11">
        <v>2034</v>
      </c>
      <c r="AE11" s="60">
        <v>2035</v>
      </c>
      <c r="AF11">
        <v>2036</v>
      </c>
      <c r="AG11" s="60">
        <v>2037</v>
      </c>
      <c r="AH11">
        <v>2038</v>
      </c>
      <c r="AI11" s="60">
        <v>2039</v>
      </c>
      <c r="AJ11">
        <v>2040</v>
      </c>
      <c r="AK11" s="60">
        <v>2041</v>
      </c>
      <c r="AL11">
        <v>2042</v>
      </c>
      <c r="AM11" s="60">
        <v>2043</v>
      </c>
      <c r="AN11">
        <v>2044</v>
      </c>
      <c r="AO11" s="60">
        <v>2045</v>
      </c>
      <c r="AP11">
        <v>2046</v>
      </c>
      <c r="AQ11" s="60">
        <v>2047</v>
      </c>
      <c r="AR11">
        <v>2048</v>
      </c>
      <c r="AS11" s="60">
        <v>2049</v>
      </c>
      <c r="AT11">
        <v>2050</v>
      </c>
    </row>
    <row r="12" spans="1:46">
      <c r="A12" s="63" t="s">
        <v>759</v>
      </c>
      <c r="B12" s="22">
        <f t="shared" ref="B12:C12" si="1">TREND($F$8:$F$9,$A$8:$A$9,B11)</f>
        <v>1.0294569196402301E-3</v>
      </c>
      <c r="C12" s="22">
        <f t="shared" si="1"/>
        <v>1.0586227482885721E-3</v>
      </c>
      <c r="D12" s="22">
        <f>TREND($F$8:$F$9,$A$8:$A$9,D11)</f>
        <v>1.0877885769369211E-3</v>
      </c>
      <c r="E12" s="22">
        <f>F8</f>
        <v>1.1169544055852675E-3</v>
      </c>
      <c r="F12" s="22">
        <f>F7</f>
        <v>1.1412048530803941E-3</v>
      </c>
      <c r="G12" s="22">
        <f>F6</f>
        <v>1.1579658079549533E-3</v>
      </c>
      <c r="H12" s="22">
        <f t="shared" ref="H12:J12" si="2">TREND($F$4:$F$5,$A$4:$A$5,H11)</f>
        <v>1.1579658079549568E-3</v>
      </c>
      <c r="I12" s="22">
        <f t="shared" si="2"/>
        <v>1.1713095980421043E-3</v>
      </c>
      <c r="J12" s="22">
        <f t="shared" si="2"/>
        <v>1.1846533881292517E-3</v>
      </c>
      <c r="K12" s="22">
        <f>TREND($F$4:$F$5,$A$4:$A$5,K11)</f>
        <v>1.1979971782164027E-3</v>
      </c>
      <c r="L12" s="22">
        <f>F4</f>
        <v>1.2113409683035476E-3</v>
      </c>
      <c r="M12" s="22">
        <f>TREND($F$3:$F$4,$A$3:$A$4,M11)</f>
        <v>1.2477387925424188E-3</v>
      </c>
      <c r="N12" s="22">
        <f t="shared" ref="N12:P12" si="3">TREND($F$3:$F$4,$A$3:$A$4,N11)</f>
        <v>1.284136616781284E-3</v>
      </c>
      <c r="O12" s="22">
        <f t="shared" si="3"/>
        <v>1.3205344410201492E-3</v>
      </c>
      <c r="P12" s="22">
        <f t="shared" si="3"/>
        <v>1.3569322652590143E-3</v>
      </c>
      <c r="Q12" s="22">
        <f>F3</f>
        <v>1.3933300894978799E-3</v>
      </c>
      <c r="R12" s="22">
        <f t="shared" ref="R12:AT12" si="4">Q12</f>
        <v>1.3933300894978799E-3</v>
      </c>
      <c r="S12" s="22">
        <f t="shared" si="4"/>
        <v>1.3933300894978799E-3</v>
      </c>
      <c r="T12" s="22">
        <f t="shared" si="4"/>
        <v>1.3933300894978799E-3</v>
      </c>
      <c r="U12" s="22">
        <f t="shared" si="4"/>
        <v>1.3933300894978799E-3</v>
      </c>
      <c r="V12" s="22">
        <f t="shared" si="4"/>
        <v>1.3933300894978799E-3</v>
      </c>
      <c r="W12" s="22">
        <f t="shared" si="4"/>
        <v>1.3933300894978799E-3</v>
      </c>
      <c r="X12" s="22">
        <f t="shared" si="4"/>
        <v>1.3933300894978799E-3</v>
      </c>
      <c r="Y12" s="22">
        <f t="shared" si="4"/>
        <v>1.3933300894978799E-3</v>
      </c>
      <c r="Z12" s="22">
        <f t="shared" si="4"/>
        <v>1.3933300894978799E-3</v>
      </c>
      <c r="AA12" s="22">
        <f t="shared" si="4"/>
        <v>1.3933300894978799E-3</v>
      </c>
      <c r="AB12" s="22">
        <f t="shared" si="4"/>
        <v>1.3933300894978799E-3</v>
      </c>
      <c r="AC12" s="22">
        <f t="shared" si="4"/>
        <v>1.3933300894978799E-3</v>
      </c>
      <c r="AD12" s="22">
        <f t="shared" si="4"/>
        <v>1.3933300894978799E-3</v>
      </c>
      <c r="AE12" s="22">
        <f t="shared" si="4"/>
        <v>1.3933300894978799E-3</v>
      </c>
      <c r="AF12" s="22">
        <f t="shared" si="4"/>
        <v>1.3933300894978799E-3</v>
      </c>
      <c r="AG12" s="22">
        <f t="shared" si="4"/>
        <v>1.3933300894978799E-3</v>
      </c>
      <c r="AH12" s="22">
        <f t="shared" si="4"/>
        <v>1.3933300894978799E-3</v>
      </c>
      <c r="AI12" s="22">
        <f t="shared" si="4"/>
        <v>1.3933300894978799E-3</v>
      </c>
      <c r="AJ12" s="22">
        <f t="shared" si="4"/>
        <v>1.3933300894978799E-3</v>
      </c>
      <c r="AK12" s="22">
        <f t="shared" si="4"/>
        <v>1.3933300894978799E-3</v>
      </c>
      <c r="AL12" s="22">
        <f t="shared" si="4"/>
        <v>1.3933300894978799E-3</v>
      </c>
      <c r="AM12" s="22">
        <f t="shared" si="4"/>
        <v>1.3933300894978799E-3</v>
      </c>
      <c r="AN12" s="22">
        <f t="shared" si="4"/>
        <v>1.3933300894978799E-3</v>
      </c>
      <c r="AO12" s="22">
        <f t="shared" si="4"/>
        <v>1.3933300894978799E-3</v>
      </c>
      <c r="AP12" s="22">
        <f t="shared" si="4"/>
        <v>1.3933300894978799E-3</v>
      </c>
      <c r="AQ12" s="22">
        <f t="shared" si="4"/>
        <v>1.3933300894978799E-3</v>
      </c>
      <c r="AR12" s="22">
        <f t="shared" si="4"/>
        <v>1.3933300894978799E-3</v>
      </c>
      <c r="AS12" s="22">
        <f t="shared" si="4"/>
        <v>1.3933300894978799E-3</v>
      </c>
      <c r="AT12" s="22">
        <f t="shared" si="4"/>
        <v>1.3933300894978799E-3</v>
      </c>
    </row>
    <row r="13" spans="1:46">
      <c r="C13" s="60"/>
      <c r="D13" s="60"/>
      <c r="E13" s="22"/>
    </row>
    <row r="14" spans="1:46">
      <c r="C14" s="60"/>
      <c r="D14" s="60"/>
      <c r="E14" s="22"/>
    </row>
    <row r="15" spans="1:46">
      <c r="A15" s="20" t="s">
        <v>723</v>
      </c>
      <c r="B15" s="21"/>
      <c r="C15" s="21"/>
      <c r="D15" s="21"/>
      <c r="E15" s="21"/>
      <c r="F15" s="21"/>
    </row>
    <row r="16" spans="1:46" ht="15.75">
      <c r="A16" s="65" t="s">
        <v>797</v>
      </c>
      <c r="B16" s="65" t="s">
        <v>134</v>
      </c>
      <c r="C16" s="65" t="s">
        <v>798</v>
      </c>
      <c r="D16" s="65" t="s">
        <v>679</v>
      </c>
      <c r="E16" s="65" t="s">
        <v>799</v>
      </c>
      <c r="F16" s="65" t="s">
        <v>800</v>
      </c>
      <c r="G16" s="65" t="s">
        <v>801</v>
      </c>
      <c r="H16" s="57" t="s">
        <v>760</v>
      </c>
    </row>
    <row r="17" spans="1:13">
      <c r="A17" t="s">
        <v>793</v>
      </c>
      <c r="B17" t="s">
        <v>794</v>
      </c>
      <c r="C17" t="s">
        <v>795</v>
      </c>
      <c r="D17">
        <v>2015</v>
      </c>
      <c r="E17" t="s">
        <v>796</v>
      </c>
      <c r="F17">
        <v>127.53005229999999</v>
      </c>
      <c r="G17">
        <v>244.71315970000001</v>
      </c>
      <c r="H17" s="62">
        <f>CONVERT(1/(G17*947817120000/(F17*10^9)),"km","mi")</f>
        <v>3.4165027849915303E-4</v>
      </c>
    </row>
    <row r="18" spans="1:13" ht="15.75">
      <c r="F18" s="65"/>
      <c r="G18" s="65"/>
      <c r="H18" s="65"/>
      <c r="J18" s="65"/>
      <c r="L18" s="65"/>
      <c r="M18" s="65"/>
    </row>
    <row r="21" spans="1:13">
      <c r="A21" s="20" t="s">
        <v>724</v>
      </c>
      <c r="B21" s="21"/>
    </row>
    <row r="22" spans="1:13">
      <c r="A22" s="1">
        <v>2018</v>
      </c>
      <c r="B22" t="s">
        <v>737</v>
      </c>
      <c r="D22" s="1" t="s">
        <v>735</v>
      </c>
    </row>
    <row r="23" spans="1:13">
      <c r="A23" s="57" t="s">
        <v>683</v>
      </c>
      <c r="B23" s="57" t="s">
        <v>682</v>
      </c>
      <c r="D23" s="57" t="s">
        <v>679</v>
      </c>
      <c r="E23" s="57" t="s">
        <v>725</v>
      </c>
      <c r="F23" s="57" t="s">
        <v>726</v>
      </c>
      <c r="G23" s="57" t="s">
        <v>717</v>
      </c>
      <c r="H23" s="57" t="s">
        <v>718</v>
      </c>
      <c r="I23" s="57" t="s">
        <v>732</v>
      </c>
      <c r="J23" s="57" t="s">
        <v>760</v>
      </c>
    </row>
    <row r="24" spans="1:13">
      <c r="A24">
        <v>1</v>
      </c>
      <c r="B24">
        <v>14.7</v>
      </c>
      <c r="D24">
        <v>2018</v>
      </c>
      <c r="E24" s="59">
        <f>AVERAGE(B24:B32)</f>
        <v>22.955555555555559</v>
      </c>
      <c r="F24" s="60">
        <f>E24*'Conversion Factors'!$B$12</f>
        <v>839833.70067942166</v>
      </c>
      <c r="G24" s="60">
        <f>F24/100</f>
        <v>8398.337006794216</v>
      </c>
      <c r="H24" s="60">
        <f>G24/'Data from India AVLo'!$C$3</f>
        <v>1376.7765584908555</v>
      </c>
      <c r="I24" s="22">
        <f>1/H24</f>
        <v>7.2633427249527214E-4</v>
      </c>
      <c r="J24" s="22">
        <f>I24/'Conversion Factors'!$B$23</f>
        <v>4.5132431462293373E-4</v>
      </c>
    </row>
    <row r="25" spans="1:13">
      <c r="A25">
        <v>2</v>
      </c>
      <c r="B25">
        <v>16.2</v>
      </c>
      <c r="D25">
        <v>2021</v>
      </c>
      <c r="E25" s="59">
        <f>AVERAGE(B37:B45)</f>
        <v>19.688888888888886</v>
      </c>
      <c r="F25" s="60">
        <f>E25*'Conversion Factors'!$B$12</f>
        <v>720322.03175408265</v>
      </c>
      <c r="G25" s="60">
        <f>F25/100</f>
        <v>7203.2203175408267</v>
      </c>
      <c r="H25" s="60">
        <f>G25/'Data from India AVLo'!$C$3</f>
        <v>1180.8557897607916</v>
      </c>
      <c r="I25" s="22">
        <f>1/H25</f>
        <v>8.4684345766096643E-4</v>
      </c>
      <c r="J25" s="22">
        <f>I25/'Conversion Factors'!$B$23</f>
        <v>5.2620543680077943E-4</v>
      </c>
    </row>
    <row r="26" spans="1:13">
      <c r="A26">
        <v>3</v>
      </c>
      <c r="B26">
        <v>16.2</v>
      </c>
    </row>
    <row r="27" spans="1:13">
      <c r="A27">
        <v>4</v>
      </c>
      <c r="B27">
        <v>21.5</v>
      </c>
    </row>
    <row r="28" spans="1:13">
      <c r="A28">
        <v>5</v>
      </c>
      <c r="B28">
        <v>22.5</v>
      </c>
      <c r="D28" s="1" t="s">
        <v>736</v>
      </c>
      <c r="E28" s="25"/>
      <c r="F28" s="25"/>
      <c r="G28" s="25"/>
    </row>
    <row r="29" spans="1:13">
      <c r="A29">
        <v>6</v>
      </c>
      <c r="B29">
        <v>24.7</v>
      </c>
      <c r="D29" s="57" t="s">
        <v>679</v>
      </c>
      <c r="E29" s="57" t="s">
        <v>725</v>
      </c>
      <c r="F29" s="57" t="s">
        <v>726</v>
      </c>
      <c r="G29" s="57" t="s">
        <v>717</v>
      </c>
      <c r="H29" s="57" t="s">
        <v>719</v>
      </c>
      <c r="I29" s="57" t="s">
        <v>720</v>
      </c>
      <c r="J29" s="57" t="s">
        <v>760</v>
      </c>
    </row>
    <row r="30" spans="1:13">
      <c r="A30">
        <v>7</v>
      </c>
      <c r="B30">
        <v>27</v>
      </c>
      <c r="D30">
        <v>2018</v>
      </c>
      <c r="E30" s="25">
        <f>B33</f>
        <v>17.2</v>
      </c>
      <c r="F30" s="60">
        <f>E30*'Conversion Factors'!$B$12</f>
        <v>629265.52209668176</v>
      </c>
      <c r="G30" s="60">
        <f>F30/100</f>
        <v>6292.655220966818</v>
      </c>
      <c r="H30" s="60">
        <f>G30/'Data from India AVLo'!$B$3</f>
        <v>139.83678268815152</v>
      </c>
      <c r="I30" s="22">
        <f>1/H30</f>
        <v>7.1511942764736595E-3</v>
      </c>
      <c r="J30" s="22">
        <f>I30/'Conversion Factors'!$B$23</f>
        <v>4.4435571578868727E-3</v>
      </c>
    </row>
    <row r="31" spans="1:13">
      <c r="A31">
        <v>8</v>
      </c>
      <c r="B31">
        <v>31.9</v>
      </c>
      <c r="D31">
        <v>2021</v>
      </c>
      <c r="E31" s="25">
        <f>B46</f>
        <v>14.5</v>
      </c>
      <c r="F31" s="60">
        <f>E31*'Conversion Factors'!$B$12</f>
        <v>530485.46920941188</v>
      </c>
      <c r="G31" s="60">
        <f>F31/100</f>
        <v>5304.8546920941189</v>
      </c>
      <c r="H31" s="60">
        <f>G31/'Data from India AVLo'!$B$3</f>
        <v>117.88565982431375</v>
      </c>
      <c r="I31" s="22">
        <f>1/H31</f>
        <v>8.4827959693342739E-3</v>
      </c>
      <c r="J31" s="22">
        <f>I31/'Conversion Factors'!$B$23</f>
        <v>5.2709781459071882E-3</v>
      </c>
    </row>
    <row r="32" spans="1:13">
      <c r="A32">
        <v>9</v>
      </c>
      <c r="B32">
        <v>31.9</v>
      </c>
    </row>
    <row r="33" spans="1:2">
      <c r="A33" s="57" t="s">
        <v>734</v>
      </c>
      <c r="B33">
        <v>17.2</v>
      </c>
    </row>
    <row r="34" spans="1:2">
      <c r="A34" s="57"/>
    </row>
    <row r="35" spans="1:2">
      <c r="A35" s="1">
        <v>2021</v>
      </c>
      <c r="B35" t="s">
        <v>737</v>
      </c>
    </row>
    <row r="36" spans="1:2">
      <c r="A36" s="57" t="s">
        <v>683</v>
      </c>
      <c r="B36" s="57" t="s">
        <v>682</v>
      </c>
    </row>
    <row r="37" spans="1:2">
      <c r="A37">
        <v>1</v>
      </c>
      <c r="B37">
        <v>13.6</v>
      </c>
    </row>
    <row r="38" spans="1:2">
      <c r="A38">
        <v>2</v>
      </c>
      <c r="B38">
        <v>14.9</v>
      </c>
    </row>
    <row r="39" spans="1:2">
      <c r="A39">
        <v>3</v>
      </c>
      <c r="B39">
        <v>14.9</v>
      </c>
    </row>
    <row r="40" spans="1:2">
      <c r="A40">
        <v>4</v>
      </c>
      <c r="B40">
        <v>19.5</v>
      </c>
    </row>
    <row r="41" spans="1:2">
      <c r="A41">
        <v>5</v>
      </c>
      <c r="B41">
        <v>15.7</v>
      </c>
    </row>
    <row r="42" spans="1:2">
      <c r="A42">
        <v>6</v>
      </c>
      <c r="B42">
        <v>22.1</v>
      </c>
    </row>
    <row r="43" spans="1:2">
      <c r="A43">
        <v>7</v>
      </c>
      <c r="B43">
        <v>25.9</v>
      </c>
    </row>
    <row r="44" spans="1:2">
      <c r="A44">
        <v>8</v>
      </c>
      <c r="B44">
        <v>20.6</v>
      </c>
    </row>
    <row r="45" spans="1:2">
      <c r="A45">
        <v>9</v>
      </c>
      <c r="B45">
        <v>30</v>
      </c>
    </row>
    <row r="46" spans="1:2">
      <c r="A46" s="57" t="s">
        <v>734</v>
      </c>
      <c r="B46">
        <v>14.5</v>
      </c>
    </row>
    <row r="47" spans="1:2">
      <c r="A47" s="57"/>
    </row>
    <row r="48" spans="1:2">
      <c r="A48" s="57"/>
    </row>
    <row r="49" spans="1:36">
      <c r="B49">
        <v>2016</v>
      </c>
      <c r="C49" s="60">
        <v>2017</v>
      </c>
      <c r="D49">
        <v>2018</v>
      </c>
      <c r="E49" s="60">
        <v>2019</v>
      </c>
      <c r="F49">
        <v>2020</v>
      </c>
      <c r="G49" s="60">
        <v>2021</v>
      </c>
      <c r="H49">
        <v>2022</v>
      </c>
      <c r="I49" s="60">
        <v>2023</v>
      </c>
      <c r="J49">
        <v>2024</v>
      </c>
      <c r="K49" s="60">
        <v>2025</v>
      </c>
      <c r="L49">
        <v>2026</v>
      </c>
      <c r="M49" s="60">
        <v>2027</v>
      </c>
      <c r="N49">
        <v>2028</v>
      </c>
      <c r="O49" s="60">
        <v>2029</v>
      </c>
      <c r="P49">
        <v>2030</v>
      </c>
      <c r="Q49" s="60">
        <v>2031</v>
      </c>
      <c r="R49">
        <v>2032</v>
      </c>
      <c r="S49" s="60">
        <v>2033</v>
      </c>
      <c r="T49">
        <v>2034</v>
      </c>
      <c r="U49" s="60">
        <v>2035</v>
      </c>
      <c r="V49">
        <v>2036</v>
      </c>
      <c r="W49" s="60">
        <v>2037</v>
      </c>
      <c r="X49">
        <v>2038</v>
      </c>
      <c r="Y49" s="60">
        <v>2039</v>
      </c>
      <c r="Z49">
        <v>2040</v>
      </c>
      <c r="AA49" s="60">
        <v>2041</v>
      </c>
      <c r="AB49">
        <v>2042</v>
      </c>
      <c r="AC49" s="60">
        <v>2043</v>
      </c>
      <c r="AD49">
        <v>2044</v>
      </c>
      <c r="AE49" s="60">
        <v>2045</v>
      </c>
      <c r="AF49">
        <v>2046</v>
      </c>
      <c r="AG49" s="60">
        <v>2047</v>
      </c>
      <c r="AH49">
        <v>2048</v>
      </c>
      <c r="AI49" s="60">
        <v>2049</v>
      </c>
      <c r="AJ49">
        <v>2050</v>
      </c>
    </row>
    <row r="50" spans="1:36">
      <c r="A50" s="63" t="s">
        <v>761</v>
      </c>
      <c r="B50" s="22">
        <f>$D50</f>
        <v>4.4435571578869126E-3</v>
      </c>
      <c r="C50" s="22">
        <f>$D50</f>
        <v>4.4435571578869126E-3</v>
      </c>
      <c r="D50" s="22">
        <f>TREND($J$30:$J$31,$D$30:$D$31,D$49)</f>
        <v>4.4435571578869126E-3</v>
      </c>
      <c r="E50" s="22">
        <f t="shared" ref="E50:G50" si="5">TREND($J$30:$J$31,$D$30:$D$31,E$49)</f>
        <v>4.7193641538936237E-3</v>
      </c>
      <c r="F50" s="22">
        <f t="shared" si="5"/>
        <v>4.9951711499004459E-3</v>
      </c>
      <c r="G50" s="22">
        <f t="shared" si="5"/>
        <v>5.270978145907157E-3</v>
      </c>
      <c r="H50" s="22">
        <f>$G50</f>
        <v>5.270978145907157E-3</v>
      </c>
      <c r="I50" s="22">
        <f t="shared" ref="I50:AJ51" si="6">$G50</f>
        <v>5.270978145907157E-3</v>
      </c>
      <c r="J50" s="22">
        <f t="shared" si="6"/>
        <v>5.270978145907157E-3</v>
      </c>
      <c r="K50" s="22">
        <f t="shared" si="6"/>
        <v>5.270978145907157E-3</v>
      </c>
      <c r="L50" s="22">
        <f t="shared" si="6"/>
        <v>5.270978145907157E-3</v>
      </c>
      <c r="M50" s="22">
        <f t="shared" si="6"/>
        <v>5.270978145907157E-3</v>
      </c>
      <c r="N50" s="22">
        <f t="shared" si="6"/>
        <v>5.270978145907157E-3</v>
      </c>
      <c r="O50" s="22">
        <f t="shared" si="6"/>
        <v>5.270978145907157E-3</v>
      </c>
      <c r="P50" s="22">
        <f t="shared" si="6"/>
        <v>5.270978145907157E-3</v>
      </c>
      <c r="Q50" s="22">
        <f t="shared" si="6"/>
        <v>5.270978145907157E-3</v>
      </c>
      <c r="R50" s="22">
        <f t="shared" si="6"/>
        <v>5.270978145907157E-3</v>
      </c>
      <c r="S50" s="22">
        <f t="shared" si="6"/>
        <v>5.270978145907157E-3</v>
      </c>
      <c r="T50" s="22">
        <f t="shared" si="6"/>
        <v>5.270978145907157E-3</v>
      </c>
      <c r="U50" s="22">
        <f t="shared" si="6"/>
        <v>5.270978145907157E-3</v>
      </c>
      <c r="V50" s="22">
        <f t="shared" si="6"/>
        <v>5.270978145907157E-3</v>
      </c>
      <c r="W50" s="22">
        <f t="shared" si="6"/>
        <v>5.270978145907157E-3</v>
      </c>
      <c r="X50" s="22">
        <f t="shared" si="6"/>
        <v>5.270978145907157E-3</v>
      </c>
      <c r="Y50" s="22">
        <f t="shared" si="6"/>
        <v>5.270978145907157E-3</v>
      </c>
      <c r="Z50" s="22">
        <f t="shared" si="6"/>
        <v>5.270978145907157E-3</v>
      </c>
      <c r="AA50" s="22">
        <f t="shared" si="6"/>
        <v>5.270978145907157E-3</v>
      </c>
      <c r="AB50" s="22">
        <f t="shared" si="6"/>
        <v>5.270978145907157E-3</v>
      </c>
      <c r="AC50" s="22">
        <f t="shared" si="6"/>
        <v>5.270978145907157E-3</v>
      </c>
      <c r="AD50" s="22">
        <f t="shared" si="6"/>
        <v>5.270978145907157E-3</v>
      </c>
      <c r="AE50" s="22">
        <f t="shared" si="6"/>
        <v>5.270978145907157E-3</v>
      </c>
      <c r="AF50" s="22">
        <f t="shared" si="6"/>
        <v>5.270978145907157E-3</v>
      </c>
      <c r="AG50" s="22">
        <f t="shared" si="6"/>
        <v>5.270978145907157E-3</v>
      </c>
      <c r="AH50" s="22">
        <f t="shared" si="6"/>
        <v>5.270978145907157E-3</v>
      </c>
      <c r="AI50" s="22">
        <f t="shared" si="6"/>
        <v>5.270978145907157E-3</v>
      </c>
      <c r="AJ50" s="22">
        <f t="shared" si="6"/>
        <v>5.270978145907157E-3</v>
      </c>
    </row>
    <row r="51" spans="1:36">
      <c r="A51" s="63" t="s">
        <v>762</v>
      </c>
      <c r="B51" s="22">
        <f>$D51</f>
        <v>4.5132431462293482E-4</v>
      </c>
      <c r="C51" s="22">
        <f>$D51</f>
        <v>4.5132431462293482E-4</v>
      </c>
      <c r="D51" s="22">
        <f>TREND($J$24:$J$25,$D$24:$D$25,D$49)</f>
        <v>4.5132431462293482E-4</v>
      </c>
      <c r="E51" s="22">
        <f t="shared" ref="E51:G51" si="7">TREND($J$24:$J$25,$D$24:$D$25,E$49)</f>
        <v>4.7628468868221585E-4</v>
      </c>
      <c r="F51" s="22">
        <f t="shared" si="7"/>
        <v>5.0124506274149688E-4</v>
      </c>
      <c r="G51" s="22">
        <f t="shared" si="7"/>
        <v>5.2620543680078485E-4</v>
      </c>
      <c r="H51" s="22">
        <f>$G51</f>
        <v>5.2620543680078485E-4</v>
      </c>
      <c r="I51" s="22">
        <f t="shared" si="6"/>
        <v>5.2620543680078485E-4</v>
      </c>
      <c r="J51" s="22">
        <f t="shared" si="6"/>
        <v>5.2620543680078485E-4</v>
      </c>
      <c r="K51" s="22">
        <f t="shared" si="6"/>
        <v>5.2620543680078485E-4</v>
      </c>
      <c r="L51" s="22">
        <f t="shared" si="6"/>
        <v>5.2620543680078485E-4</v>
      </c>
      <c r="M51" s="22">
        <f t="shared" si="6"/>
        <v>5.2620543680078485E-4</v>
      </c>
      <c r="N51" s="22">
        <f t="shared" si="6"/>
        <v>5.2620543680078485E-4</v>
      </c>
      <c r="O51" s="22">
        <f t="shared" si="6"/>
        <v>5.2620543680078485E-4</v>
      </c>
      <c r="P51" s="22">
        <f t="shared" si="6"/>
        <v>5.2620543680078485E-4</v>
      </c>
      <c r="Q51" s="22">
        <f t="shared" si="6"/>
        <v>5.2620543680078485E-4</v>
      </c>
      <c r="R51" s="22">
        <f t="shared" si="6"/>
        <v>5.2620543680078485E-4</v>
      </c>
      <c r="S51" s="22">
        <f t="shared" si="6"/>
        <v>5.2620543680078485E-4</v>
      </c>
      <c r="T51" s="22">
        <f t="shared" si="6"/>
        <v>5.2620543680078485E-4</v>
      </c>
      <c r="U51" s="22">
        <f t="shared" si="6"/>
        <v>5.2620543680078485E-4</v>
      </c>
      <c r="V51" s="22">
        <f t="shared" si="6"/>
        <v>5.2620543680078485E-4</v>
      </c>
      <c r="W51" s="22">
        <f t="shared" si="6"/>
        <v>5.2620543680078485E-4</v>
      </c>
      <c r="X51" s="22">
        <f t="shared" si="6"/>
        <v>5.2620543680078485E-4</v>
      </c>
      <c r="Y51" s="22">
        <f t="shared" si="6"/>
        <v>5.2620543680078485E-4</v>
      </c>
      <c r="Z51" s="22">
        <f t="shared" si="6"/>
        <v>5.2620543680078485E-4</v>
      </c>
      <c r="AA51" s="22">
        <f t="shared" si="6"/>
        <v>5.2620543680078485E-4</v>
      </c>
      <c r="AB51" s="22">
        <f t="shared" si="6"/>
        <v>5.2620543680078485E-4</v>
      </c>
      <c r="AC51" s="22">
        <f t="shared" si="6"/>
        <v>5.2620543680078485E-4</v>
      </c>
      <c r="AD51" s="22">
        <f t="shared" si="6"/>
        <v>5.2620543680078485E-4</v>
      </c>
      <c r="AE51" s="22">
        <f t="shared" si="6"/>
        <v>5.2620543680078485E-4</v>
      </c>
      <c r="AF51" s="22">
        <f t="shared" si="6"/>
        <v>5.2620543680078485E-4</v>
      </c>
      <c r="AG51" s="22">
        <f t="shared" si="6"/>
        <v>5.2620543680078485E-4</v>
      </c>
      <c r="AH51" s="22">
        <f t="shared" si="6"/>
        <v>5.2620543680078485E-4</v>
      </c>
      <c r="AI51" s="22">
        <f t="shared" si="6"/>
        <v>5.2620543680078485E-4</v>
      </c>
      <c r="AJ51" s="22">
        <f t="shared" si="6"/>
        <v>5.2620543680078485E-4</v>
      </c>
    </row>
    <row r="53" spans="1:36">
      <c r="A53" s="20" t="s">
        <v>684</v>
      </c>
      <c r="B53" s="21"/>
    </row>
    <row r="54" spans="1:36">
      <c r="A54" s="1" t="s">
        <v>738</v>
      </c>
      <c r="B54" s="57" t="s">
        <v>739</v>
      </c>
      <c r="C54" s="57"/>
      <c r="D54" s="1" t="s">
        <v>741</v>
      </c>
    </row>
    <row r="55" spans="1:36">
      <c r="A55" t="s">
        <v>685</v>
      </c>
      <c r="B55">
        <v>45.9</v>
      </c>
      <c r="D55" s="57" t="s">
        <v>739</v>
      </c>
      <c r="E55" s="57" t="s">
        <v>740</v>
      </c>
      <c r="F55" s="57" t="s">
        <v>720</v>
      </c>
      <c r="G55" s="57" t="s">
        <v>758</v>
      </c>
    </row>
    <row r="56" spans="1:36">
      <c r="A56" t="s">
        <v>686</v>
      </c>
      <c r="B56">
        <v>68.5</v>
      </c>
      <c r="D56">
        <f>AVERAGE(B55:B58)</f>
        <v>50.174999999999997</v>
      </c>
      <c r="E56" s="22">
        <f>D56/'Conversion Factors'!$B$7</f>
        <v>1.5521962893498089E-3</v>
      </c>
      <c r="F56" s="56">
        <f>E56*'Data from India AVLo'!B7</f>
        <v>3.1043925786996178E-3</v>
      </c>
      <c r="G56" s="62">
        <f>F56/'Conversion Factors'!$B$23</f>
        <v>1.9289849122619321E-3</v>
      </c>
    </row>
    <row r="57" spans="1:36">
      <c r="A57" t="s">
        <v>687</v>
      </c>
      <c r="B57">
        <v>50.3</v>
      </c>
    </row>
    <row r="58" spans="1:36">
      <c r="A58" t="s">
        <v>695</v>
      </c>
      <c r="B58">
        <v>36</v>
      </c>
    </row>
    <row r="60" spans="1:36">
      <c r="A60" s="20" t="s">
        <v>696</v>
      </c>
      <c r="B60" s="21"/>
    </row>
    <row r="61" spans="1:36">
      <c r="A61" s="1" t="s">
        <v>697</v>
      </c>
      <c r="D61" s="1" t="s">
        <v>742</v>
      </c>
    </row>
    <row r="62" spans="1:36">
      <c r="A62" t="s">
        <v>698</v>
      </c>
      <c r="B62">
        <v>28</v>
      </c>
      <c r="D62" s="57" t="s">
        <v>739</v>
      </c>
      <c r="E62" s="57" t="s">
        <v>740</v>
      </c>
      <c r="F62" s="57" t="s">
        <v>732</v>
      </c>
      <c r="G62" s="57" t="s">
        <v>760</v>
      </c>
    </row>
    <row r="63" spans="1:36">
      <c r="A63" t="s">
        <v>699</v>
      </c>
      <c r="B63">
        <v>30.5</v>
      </c>
      <c r="D63">
        <f>AVERAGE(B62:B65)</f>
        <v>35.125</v>
      </c>
      <c r="E63" s="22">
        <f>D63/'Conversion Factors'!$B$7</f>
        <v>1.0866147416723874E-3</v>
      </c>
      <c r="F63" s="56">
        <f>E63*'Data from India AVLo'!C7</f>
        <v>4.6181126521076466E-4</v>
      </c>
      <c r="G63" s="62">
        <f>F63/'Conversion Factors'!$B$23</f>
        <v>2.8695692967972252E-4</v>
      </c>
    </row>
    <row r="64" spans="1:36">
      <c r="A64" t="s">
        <v>700</v>
      </c>
      <c r="B64">
        <v>38</v>
      </c>
    </row>
    <row r="65" spans="1:6">
      <c r="A65" t="s">
        <v>701</v>
      </c>
      <c r="B65">
        <v>44</v>
      </c>
    </row>
    <row r="67" spans="1:6">
      <c r="A67" s="20" t="s">
        <v>646</v>
      </c>
    </row>
    <row r="68" spans="1:6" ht="28.5">
      <c r="A68" s="24" t="s">
        <v>747</v>
      </c>
      <c r="B68" s="24" t="s">
        <v>748</v>
      </c>
    </row>
    <row r="69" spans="1:6">
      <c r="A69" t="s">
        <v>749</v>
      </c>
      <c r="B69" s="57" t="s">
        <v>744</v>
      </c>
    </row>
    <row r="70" spans="1:6">
      <c r="A70" t="s">
        <v>745</v>
      </c>
      <c r="B70">
        <v>3.76</v>
      </c>
    </row>
    <row r="71" spans="1:6">
      <c r="A71" t="s">
        <v>746</v>
      </c>
      <c r="B71">
        <v>1.98</v>
      </c>
      <c r="C71" s="57" t="s">
        <v>754</v>
      </c>
      <c r="D71" s="57" t="s">
        <v>718</v>
      </c>
      <c r="E71" s="57" t="s">
        <v>732</v>
      </c>
      <c r="F71" s="57" t="s">
        <v>760</v>
      </c>
    </row>
    <row r="72" spans="1:6">
      <c r="A72" s="26" t="s">
        <v>753</v>
      </c>
      <c r="B72" s="26">
        <f>AVERAGE(B70:B71)</f>
        <v>2.87</v>
      </c>
      <c r="C72" s="60">
        <f>B72*'Conversion Factors'!$B$12</f>
        <v>104999.5376986905</v>
      </c>
      <c r="D72" s="60">
        <f>C72/1000</f>
        <v>104.9995376986905</v>
      </c>
      <c r="E72" s="22">
        <f>1/D72</f>
        <v>9.5238514560857107E-3</v>
      </c>
      <c r="F72" s="62">
        <f>E72/'Conversion Factors'!$B$23</f>
        <v>5.9178616427142247E-3</v>
      </c>
    </row>
    <row r="75" spans="1:6" ht="28.5">
      <c r="A75" s="68" t="s">
        <v>844</v>
      </c>
      <c r="B75" s="1" t="s">
        <v>838</v>
      </c>
      <c r="D75" t="s">
        <v>870</v>
      </c>
    </row>
    <row r="76" spans="1:6">
      <c r="A76" t="s">
        <v>839</v>
      </c>
      <c r="B76">
        <v>907</v>
      </c>
      <c r="C76" t="s">
        <v>840</v>
      </c>
    </row>
    <row r="77" spans="1:6">
      <c r="A77" t="s">
        <v>721</v>
      </c>
      <c r="B77" s="66">
        <v>1485103</v>
      </c>
      <c r="C77" t="s">
        <v>841</v>
      </c>
      <c r="D77">
        <f>(B77*1000/B107)*B106</f>
        <v>53897711276453.539</v>
      </c>
    </row>
    <row r="78" spans="1:6">
      <c r="A78" t="s">
        <v>842</v>
      </c>
      <c r="B78" s="66">
        <v>7313556</v>
      </c>
      <c r="C78" s="67" t="s">
        <v>843</v>
      </c>
      <c r="D78">
        <f>B78*1000*B105</f>
        <v>24954876969840</v>
      </c>
    </row>
    <row r="79" spans="1:6">
      <c r="A79" s="26" t="s">
        <v>850</v>
      </c>
    </row>
    <row r="80" spans="1:6">
      <c r="A80" s="26" t="s">
        <v>845</v>
      </c>
    </row>
    <row r="81" spans="1:5">
      <c r="A81" s="26"/>
    </row>
    <row r="82" spans="1:5" ht="28.5">
      <c r="A82" s="68" t="s">
        <v>851</v>
      </c>
    </row>
    <row r="83" spans="1:5">
      <c r="B83" s="1" t="s">
        <v>847</v>
      </c>
    </row>
    <row r="84" spans="1:5">
      <c r="A84" s="1" t="s">
        <v>848</v>
      </c>
      <c r="B84" s="60">
        <v>1149834945</v>
      </c>
      <c r="C84" t="s">
        <v>846</v>
      </c>
    </row>
    <row r="85" spans="1:5">
      <c r="B85">
        <f>B84*1000</f>
        <v>1149834945000</v>
      </c>
    </row>
    <row r="86" spans="1:5">
      <c r="A86" s="26" t="s">
        <v>850</v>
      </c>
    </row>
    <row r="87" spans="1:5">
      <c r="A87" s="26" t="s">
        <v>849</v>
      </c>
    </row>
    <row r="89" spans="1:5" ht="28.5">
      <c r="A89" s="68" t="s">
        <v>852</v>
      </c>
    </row>
    <row r="90" spans="1:5">
      <c r="A90" s="1" t="s">
        <v>853</v>
      </c>
      <c r="B90" s="1" t="s">
        <v>854</v>
      </c>
      <c r="C90" s="1" t="s">
        <v>860</v>
      </c>
      <c r="D90" s="1" t="s">
        <v>855</v>
      </c>
      <c r="E90" s="1" t="s">
        <v>860</v>
      </c>
    </row>
    <row r="91" spans="1:5">
      <c r="A91" t="s">
        <v>859</v>
      </c>
      <c r="B91">
        <v>39</v>
      </c>
      <c r="C91" s="69">
        <f>B91/SUM($B$91:$B$94)</f>
        <v>3.9151084033284446E-5</v>
      </c>
      <c r="D91">
        <v>0</v>
      </c>
      <c r="E91" s="69">
        <f>D91/SUM($D$91:$D$94)</f>
        <v>0</v>
      </c>
    </row>
    <row r="92" spans="1:5">
      <c r="A92" t="s">
        <v>856</v>
      </c>
      <c r="B92" s="66">
        <v>339401</v>
      </c>
      <c r="C92" s="69">
        <f t="shared" ref="C92:C94" si="8">B92/SUM($B$91:$B$94)</f>
        <v>0.34071582235848136</v>
      </c>
      <c r="D92" s="66">
        <v>146440</v>
      </c>
      <c r="E92" s="69">
        <f t="shared" ref="E92:E94" si="9">D92/SUM($D$91:$D$94)</f>
        <v>0.2744568120353173</v>
      </c>
    </row>
    <row r="93" spans="1:5">
      <c r="A93" t="s">
        <v>857</v>
      </c>
      <c r="B93" s="66">
        <v>342358</v>
      </c>
      <c r="C93" s="69">
        <f t="shared" si="8"/>
        <v>0.34368427762736398</v>
      </c>
      <c r="D93" s="66">
        <v>146440</v>
      </c>
      <c r="E93" s="69">
        <f t="shared" si="9"/>
        <v>0.2744568120353173</v>
      </c>
    </row>
    <row r="94" spans="1:5">
      <c r="A94" t="s">
        <v>858</v>
      </c>
      <c r="B94" s="66">
        <v>314343</v>
      </c>
      <c r="C94" s="69">
        <f t="shared" si="8"/>
        <v>0.31556074893012132</v>
      </c>
      <c r="D94" s="66">
        <v>240683</v>
      </c>
      <c r="E94" s="69">
        <f t="shared" si="9"/>
        <v>0.4510863759293654</v>
      </c>
    </row>
    <row r="96" spans="1:5">
      <c r="A96" s="26" t="s">
        <v>850</v>
      </c>
    </row>
    <row r="97" spans="1:15">
      <c r="A97" s="26" t="s">
        <v>861</v>
      </c>
    </row>
    <row r="99" spans="1:15" ht="28.5">
      <c r="A99" s="68" t="s">
        <v>862</v>
      </c>
    </row>
    <row r="100" spans="1:15" s="25" customFormat="1">
      <c r="A100" s="70"/>
      <c r="B100" s="25" t="s">
        <v>863</v>
      </c>
      <c r="C100" s="25" t="s">
        <v>864</v>
      </c>
      <c r="D100" s="25" t="s">
        <v>866</v>
      </c>
    </row>
    <row r="101" spans="1:15">
      <c r="A101" t="s">
        <v>856</v>
      </c>
      <c r="B101" s="66">
        <v>339401</v>
      </c>
      <c r="C101" s="71"/>
      <c r="D101" s="55"/>
      <c r="E101" s="71"/>
      <c r="F101" s="55"/>
    </row>
    <row r="102" spans="1:15">
      <c r="A102" t="s">
        <v>857</v>
      </c>
      <c r="B102" s="66">
        <f>B93*'Data from India AVLo'!B5</f>
        <v>342358000</v>
      </c>
      <c r="C102" s="72">
        <f>B77*1000/B107*B106</f>
        <v>53897711276453.539</v>
      </c>
      <c r="D102" s="55">
        <f>B102/C102</f>
        <v>6.3519951384200431E-6</v>
      </c>
      <c r="E102" s="71"/>
      <c r="F102" s="55"/>
    </row>
    <row r="103" spans="1:15">
      <c r="A103" t="s">
        <v>858</v>
      </c>
      <c r="B103" s="66">
        <f>B94*'Data from India AVLo'!B5</f>
        <v>314343000</v>
      </c>
      <c r="C103" s="71">
        <f>B78*B105</f>
        <v>24954876969.84</v>
      </c>
      <c r="D103" s="55">
        <f>B103/C103</f>
        <v>1.2596455609855705E-2</v>
      </c>
      <c r="E103" s="71"/>
      <c r="F103" s="55"/>
    </row>
    <row r="104" spans="1:15">
      <c r="C104" s="55"/>
      <c r="D104" s="55"/>
      <c r="E104" s="55"/>
      <c r="F104" s="55"/>
    </row>
    <row r="105" spans="1:15">
      <c r="A105" t="s">
        <v>865</v>
      </c>
      <c r="B105">
        <v>3412.14</v>
      </c>
    </row>
    <row r="106" spans="1:15">
      <c r="A106" t="s">
        <v>867</v>
      </c>
      <c r="B106">
        <v>137381</v>
      </c>
      <c r="C106" t="s">
        <v>868</v>
      </c>
    </row>
    <row r="107" spans="1:15">
      <c r="A107" t="s">
        <v>869</v>
      </c>
      <c r="B107">
        <f>3.78541</f>
        <v>3.7854100000000002</v>
      </c>
    </row>
    <row r="109" spans="1:15">
      <c r="A109" s="73" t="s">
        <v>886</v>
      </c>
      <c r="B109" s="74"/>
      <c r="C109" s="74"/>
      <c r="D109" s="74"/>
      <c r="E109" s="74"/>
      <c r="F109" s="74"/>
      <c r="G109" s="74"/>
      <c r="H109" s="74"/>
      <c r="I109" s="74"/>
      <c r="J109" s="74"/>
      <c r="K109" s="74"/>
      <c r="L109" s="74"/>
      <c r="M109" s="74"/>
      <c r="N109" s="74"/>
      <c r="O109" s="74"/>
    </row>
    <row r="110" spans="1:15">
      <c r="A110">
        <v>10.4</v>
      </c>
      <c r="B110">
        <v>4</v>
      </c>
      <c r="C110" t="s">
        <v>888</v>
      </c>
      <c r="O110" t="s">
        <v>897</v>
      </c>
    </row>
    <row r="111" spans="1:15">
      <c r="C111" t="s">
        <v>799</v>
      </c>
      <c r="D111" t="s">
        <v>871</v>
      </c>
      <c r="E111" t="s">
        <v>872</v>
      </c>
      <c r="F111">
        <v>2007</v>
      </c>
      <c r="G111">
        <v>2012</v>
      </c>
      <c r="H111">
        <v>2017</v>
      </c>
      <c r="I111">
        <v>2022</v>
      </c>
      <c r="J111">
        <v>2027</v>
      </c>
      <c r="K111">
        <v>2032</v>
      </c>
      <c r="L111">
        <v>2037</v>
      </c>
      <c r="M111">
        <v>2042</v>
      </c>
      <c r="N111">
        <v>2047</v>
      </c>
      <c r="O111">
        <v>2052</v>
      </c>
    </row>
    <row r="112" spans="1:15">
      <c r="C112" t="s">
        <v>873</v>
      </c>
      <c r="D112" t="s">
        <v>874</v>
      </c>
      <c r="E112" t="s">
        <v>875</v>
      </c>
      <c r="F112">
        <v>-43.33277438618223</v>
      </c>
      <c r="G112">
        <v>182.43982020441447</v>
      </c>
      <c r="H112">
        <v>230.96971722316434</v>
      </c>
      <c r="I112">
        <v>290.32230929878534</v>
      </c>
      <c r="J112">
        <v>347.38086241047711</v>
      </c>
      <c r="K112">
        <v>398.86313898892439</v>
      </c>
      <c r="L112">
        <v>436.02549777819496</v>
      </c>
      <c r="M112">
        <v>466.50994227136522</v>
      </c>
      <c r="N112">
        <v>485.38269466273641</v>
      </c>
      <c r="O112">
        <v>506.94003945791042</v>
      </c>
    </row>
    <row r="113" spans="1:15">
      <c r="E113" t="s">
        <v>876</v>
      </c>
      <c r="F113">
        <v>-0.52904178241044064</v>
      </c>
      <c r="G113">
        <v>3.3589954438762999</v>
      </c>
      <c r="H113">
        <v>4.9427380555855063</v>
      </c>
      <c r="I113">
        <v>7.1607338013771109</v>
      </c>
      <c r="J113">
        <v>10.040401102499997</v>
      </c>
      <c r="K113">
        <v>13.58021072829716</v>
      </c>
      <c r="L113">
        <v>18.599461895510718</v>
      </c>
      <c r="M113">
        <v>24.013276677061764</v>
      </c>
      <c r="N113">
        <v>29.369236014768973</v>
      </c>
      <c r="O113">
        <v>35.10869869345732</v>
      </c>
    </row>
    <row r="114" spans="1:15">
      <c r="E114" t="s">
        <v>877</v>
      </c>
      <c r="F114">
        <v>0</v>
      </c>
      <c r="G114">
        <v>0</v>
      </c>
      <c r="H114">
        <v>0.71694575967875085</v>
      </c>
      <c r="I114">
        <v>1.8175441275533688</v>
      </c>
      <c r="J114">
        <v>3.2917659559392924</v>
      </c>
      <c r="K114">
        <v>5.0883425749946998</v>
      </c>
      <c r="L114">
        <v>7.0360055464610287</v>
      </c>
      <c r="M114">
        <v>9.1426084012467346</v>
      </c>
      <c r="N114">
        <v>11.233557835470597</v>
      </c>
      <c r="O114">
        <v>13.57022462905792</v>
      </c>
    </row>
    <row r="115" spans="1:15">
      <c r="E115" t="s">
        <v>878</v>
      </c>
      <c r="F115">
        <v>0</v>
      </c>
      <c r="G115">
        <v>0</v>
      </c>
      <c r="H115">
        <v>1.2039435783787049</v>
      </c>
      <c r="I115">
        <v>2.8777406213288304</v>
      </c>
      <c r="J115">
        <v>4.9140829390330527</v>
      </c>
      <c r="K115">
        <v>7.1620397129926836</v>
      </c>
      <c r="L115">
        <v>9.3375599810683596</v>
      </c>
      <c r="M115">
        <v>11.439951917715682</v>
      </c>
      <c r="N115">
        <v>13.253123826735575</v>
      </c>
      <c r="O115">
        <v>15.095059042726357</v>
      </c>
    </row>
    <row r="116" spans="1:15">
      <c r="A116" t="s">
        <v>889</v>
      </c>
      <c r="D116" t="s">
        <v>879</v>
      </c>
      <c r="E116" t="s">
        <v>875</v>
      </c>
      <c r="F116">
        <v>0</v>
      </c>
      <c r="G116">
        <v>13.240569951335381</v>
      </c>
      <c r="H116">
        <v>16.926092870403007</v>
      </c>
      <c r="I116">
        <v>21.489269364666558</v>
      </c>
      <c r="J116">
        <v>25.97926529865309</v>
      </c>
      <c r="K116">
        <v>30.149558781739259</v>
      </c>
      <c r="L116">
        <v>33.327425940222639</v>
      </c>
      <c r="M116">
        <v>36.072768936443445</v>
      </c>
      <c r="N116">
        <v>37.987975820695844</v>
      </c>
      <c r="O116">
        <v>40.178238874452958</v>
      </c>
    </row>
    <row r="117" spans="1:15">
      <c r="A117" t="s">
        <v>890</v>
      </c>
      <c r="E117" t="s">
        <v>876</v>
      </c>
      <c r="F117">
        <v>-0.92683989659334221</v>
      </c>
      <c r="G117">
        <v>0.16165165573654702</v>
      </c>
      <c r="H117">
        <v>0.23866710137063085</v>
      </c>
      <c r="I117">
        <v>0.34700282601068533</v>
      </c>
      <c r="J117">
        <v>0.4884085595861461</v>
      </c>
      <c r="K117">
        <v>0.66330450686626818</v>
      </c>
      <c r="L117">
        <v>0.91245519343525394</v>
      </c>
      <c r="M117">
        <v>1.1836213246855039</v>
      </c>
      <c r="N117">
        <v>1.4550134371157044</v>
      </c>
      <c r="O117">
        <v>1.748981129765981</v>
      </c>
    </row>
    <row r="118" spans="1:15">
      <c r="A118" t="s">
        <v>891</v>
      </c>
      <c r="D118" t="s">
        <v>880</v>
      </c>
      <c r="E118" t="s">
        <v>881</v>
      </c>
      <c r="F118">
        <v>-1.1315615901556652E-2</v>
      </c>
      <c r="G118">
        <v>69.043494706197592</v>
      </c>
      <c r="H118">
        <v>101.80920741587801</v>
      </c>
      <c r="I118">
        <v>140.98502131535827</v>
      </c>
      <c r="J118">
        <v>180.83504546606241</v>
      </c>
      <c r="K118">
        <v>216.21096062197748</v>
      </c>
      <c r="L118">
        <v>243.75927588231178</v>
      </c>
      <c r="M118">
        <v>262.63634625107255</v>
      </c>
      <c r="N118">
        <v>268.68043852268607</v>
      </c>
      <c r="O118">
        <v>263.73731587455956</v>
      </c>
    </row>
    <row r="119" spans="1:15">
      <c r="A119" t="s">
        <v>892</v>
      </c>
      <c r="E119" t="s">
        <v>875</v>
      </c>
      <c r="F119">
        <v>-27.472472670897456</v>
      </c>
      <c r="G119">
        <v>20.899674947979403</v>
      </c>
      <c r="H119">
        <v>40.72343986273313</v>
      </c>
      <c r="I119">
        <v>72.324101471828783</v>
      </c>
      <c r="J119">
        <v>112.64516474904471</v>
      </c>
      <c r="K119">
        <v>163.39871022373234</v>
      </c>
      <c r="L119">
        <v>220.97857433588601</v>
      </c>
      <c r="M119">
        <v>287.28372335068514</v>
      </c>
      <c r="N119">
        <v>358.05361625088199</v>
      </c>
      <c r="O119">
        <v>448.75947282883908</v>
      </c>
    </row>
    <row r="120" spans="1:15">
      <c r="A120" t="s">
        <v>893</v>
      </c>
      <c r="E120" t="s">
        <v>876</v>
      </c>
      <c r="F120">
        <v>-6.7786263842371408</v>
      </c>
      <c r="G120">
        <v>2.0353899666910951</v>
      </c>
      <c r="H120">
        <v>4.0797748546825279</v>
      </c>
      <c r="I120">
        <v>7.446039700985648</v>
      </c>
      <c r="J120">
        <v>12.209029291519832</v>
      </c>
      <c r="K120">
        <v>17.981926257723039</v>
      </c>
      <c r="L120">
        <v>22.373142022788802</v>
      </c>
      <c r="M120">
        <v>26.913906809097757</v>
      </c>
      <c r="N120">
        <v>31.193339266395753</v>
      </c>
      <c r="O120">
        <v>36.160424696305682</v>
      </c>
    </row>
    <row r="121" spans="1:15">
      <c r="E121" t="s">
        <v>810</v>
      </c>
      <c r="F121">
        <v>-0.86930525059820973</v>
      </c>
      <c r="G121">
        <v>1.4700038648324576</v>
      </c>
      <c r="H121">
        <v>2.9561593437444476</v>
      </c>
      <c r="I121">
        <v>5.4129969964524243</v>
      </c>
      <c r="J121">
        <v>8.9045990685716756</v>
      </c>
      <c r="K121">
        <v>13.158010917540333</v>
      </c>
      <c r="L121">
        <v>16.424864872501601</v>
      </c>
      <c r="M121">
        <v>19.823136241439919</v>
      </c>
      <c r="N121">
        <v>23.050390433040821</v>
      </c>
      <c r="O121">
        <v>26.808390162024583</v>
      </c>
    </row>
    <row r="122" spans="1:15">
      <c r="E122" t="s">
        <v>877</v>
      </c>
      <c r="F122">
        <v>-0.58822841127955972</v>
      </c>
      <c r="G122">
        <v>1.176480365848054E-3</v>
      </c>
      <c r="H122">
        <v>0.35621059420721224</v>
      </c>
      <c r="I122">
        <v>1.1382568512746261</v>
      </c>
      <c r="J122">
        <v>2.5209239029367891</v>
      </c>
      <c r="K122">
        <v>4.6613568729487689</v>
      </c>
      <c r="L122">
        <v>7.5859631036995543</v>
      </c>
      <c r="M122">
        <v>11.45987806616994</v>
      </c>
      <c r="N122">
        <v>16.217108273714167</v>
      </c>
      <c r="O122">
        <v>22.399618641410036</v>
      </c>
    </row>
    <row r="123" spans="1:15">
      <c r="E123" t="s">
        <v>878</v>
      </c>
      <c r="F123">
        <v>-4.0659161443702848E-4</v>
      </c>
      <c r="G123">
        <v>0</v>
      </c>
      <c r="H123">
        <v>0.3142997590077844</v>
      </c>
      <c r="I123">
        <v>0.93886388155962575</v>
      </c>
      <c r="J123">
        <v>1.94015602049908</v>
      </c>
      <c r="K123">
        <v>3.345806048814532</v>
      </c>
      <c r="L123">
        <v>5.077259088620651</v>
      </c>
      <c r="M123">
        <v>7.1513514215766056</v>
      </c>
      <c r="N123">
        <v>9.4351284630012611</v>
      </c>
      <c r="O123">
        <v>12.149734066433922</v>
      </c>
    </row>
    <row r="124" spans="1:15">
      <c r="D124" t="s">
        <v>894</v>
      </c>
      <c r="E124" t="s">
        <v>881</v>
      </c>
      <c r="F124">
        <v>0</v>
      </c>
      <c r="G124">
        <v>17.677468415512056</v>
      </c>
      <c r="H124">
        <v>16.461858703247401</v>
      </c>
      <c r="I124">
        <v>13.437615919200109</v>
      </c>
      <c r="J124">
        <v>7.0461741446239818</v>
      </c>
      <c r="K124">
        <v>0</v>
      </c>
      <c r="L124">
        <v>0</v>
      </c>
      <c r="M124">
        <v>0</v>
      </c>
      <c r="N124">
        <v>0</v>
      </c>
      <c r="O124">
        <v>13.103760927585869</v>
      </c>
    </row>
    <row r="125" spans="1:15">
      <c r="E125" t="s">
        <v>881</v>
      </c>
      <c r="F125">
        <v>-1.1313579785926073</v>
      </c>
      <c r="G125">
        <v>73.222753281162269</v>
      </c>
      <c r="H125">
        <v>94.748834701027135</v>
      </c>
      <c r="I125">
        <v>121.37599241564546</v>
      </c>
      <c r="J125">
        <v>147.46459305765205</v>
      </c>
      <c r="K125">
        <v>170.21472020191638</v>
      </c>
      <c r="L125">
        <v>180.88624426992632</v>
      </c>
      <c r="M125">
        <v>187.8355987817809</v>
      </c>
      <c r="N125">
        <v>189.34655233212146</v>
      </c>
      <c r="O125">
        <v>181.63177357475956</v>
      </c>
    </row>
    <row r="126" spans="1:15">
      <c r="E126" t="s">
        <v>881</v>
      </c>
      <c r="F126">
        <v>-6.4436022887413449</v>
      </c>
      <c r="G126">
        <v>0.95607486904152661</v>
      </c>
      <c r="H126">
        <v>0.55440023712056263</v>
      </c>
      <c r="I126">
        <v>0</v>
      </c>
      <c r="J126">
        <v>0</v>
      </c>
      <c r="K126">
        <v>0</v>
      </c>
      <c r="L126">
        <v>0</v>
      </c>
      <c r="M126">
        <v>0</v>
      </c>
      <c r="N126">
        <v>0</v>
      </c>
      <c r="O126">
        <v>0</v>
      </c>
    </row>
    <row r="127" spans="1:15">
      <c r="E127" t="s">
        <v>877</v>
      </c>
      <c r="F127">
        <v>-7.6485989523311038E-2</v>
      </c>
      <c r="G127">
        <v>1.6626823007302522E-2</v>
      </c>
      <c r="H127">
        <v>0.36127915996322219</v>
      </c>
      <c r="I127">
        <v>0.89229009741772924</v>
      </c>
      <c r="J127">
        <v>1.6062107939674068</v>
      </c>
      <c r="K127">
        <v>2.4809624241215</v>
      </c>
      <c r="L127">
        <v>3.4360883136367115</v>
      </c>
      <c r="M127">
        <v>4.4781865977327735</v>
      </c>
      <c r="N127">
        <v>5.5242270063225334</v>
      </c>
      <c r="O127">
        <v>6.7052920814510282</v>
      </c>
    </row>
    <row r="128" spans="1:15">
      <c r="D128" t="s">
        <v>882</v>
      </c>
      <c r="E128" t="s">
        <v>876</v>
      </c>
      <c r="F128">
        <v>-1.7877160097449076E-2</v>
      </c>
      <c r="G128">
        <v>3.2247121658773468</v>
      </c>
      <c r="H128">
        <v>5.8072875243613105</v>
      </c>
      <c r="I128">
        <v>9.9305990325474554</v>
      </c>
      <c r="J128">
        <v>15.483379499908413</v>
      </c>
      <c r="K128">
        <v>22.699928554291432</v>
      </c>
      <c r="L128">
        <v>31.229845789998581</v>
      </c>
      <c r="M128">
        <v>41.493144094174639</v>
      </c>
      <c r="N128">
        <v>53.031202837822143</v>
      </c>
      <c r="O128">
        <v>67.05448783652939</v>
      </c>
    </row>
    <row r="129" spans="1:15">
      <c r="E129" t="s">
        <v>810</v>
      </c>
      <c r="F129">
        <v>-0.19864226941801577</v>
      </c>
      <c r="G129">
        <v>1.936585180942386</v>
      </c>
      <c r="H129">
        <v>3.7497939481457632</v>
      </c>
      <c r="I129">
        <v>6.4314511381451123</v>
      </c>
      <c r="J129">
        <v>8.2004565499514914</v>
      </c>
      <c r="K129">
        <v>9.6574620145670966</v>
      </c>
      <c r="L129">
        <v>9.8876986502341158</v>
      </c>
      <c r="M129">
        <v>9.2574949030143401</v>
      </c>
      <c r="N129">
        <v>7.5256755684082846</v>
      </c>
      <c r="O129">
        <v>5.2091843387584893</v>
      </c>
    </row>
    <row r="130" spans="1:15">
      <c r="E130" t="s">
        <v>881</v>
      </c>
      <c r="F130">
        <v>-0.10225169755374314</v>
      </c>
      <c r="G130">
        <v>12.100873863169923</v>
      </c>
      <c r="H130">
        <v>18.917778687770266</v>
      </c>
      <c r="I130">
        <v>28.688397205137097</v>
      </c>
      <c r="J130">
        <v>40.736034160473316</v>
      </c>
      <c r="K130">
        <v>54.827149841512657</v>
      </c>
      <c r="L130">
        <v>69.715110298885733</v>
      </c>
      <c r="M130">
        <v>86.103144082747363</v>
      </c>
      <c r="N130">
        <v>102.80610374700608</v>
      </c>
      <c r="O130">
        <v>122.61618520462288</v>
      </c>
    </row>
    <row r="131" spans="1:15">
      <c r="E131" t="s">
        <v>875</v>
      </c>
      <c r="F131">
        <v>-0.74541382997115913</v>
      </c>
      <c r="G131">
        <v>16.892147048408027</v>
      </c>
      <c r="H131">
        <v>22.943312769333311</v>
      </c>
      <c r="I131">
        <v>30.091175450829461</v>
      </c>
      <c r="J131">
        <v>39.189712275521501</v>
      </c>
      <c r="K131">
        <v>48.165247994961227</v>
      </c>
      <c r="L131">
        <v>56.342368093575566</v>
      </c>
      <c r="M131">
        <v>63.532724328703694</v>
      </c>
      <c r="N131">
        <v>68.628743705377289</v>
      </c>
      <c r="O131">
        <v>73.028757364518071</v>
      </c>
    </row>
    <row r="132" spans="1:15">
      <c r="E132" t="s">
        <v>877</v>
      </c>
      <c r="F132">
        <v>-0.85217654910348684</v>
      </c>
      <c r="G132">
        <v>3.4663961587205507E-2</v>
      </c>
      <c r="H132">
        <v>0.18289649317277901</v>
      </c>
      <c r="I132">
        <v>0.47253675083982333</v>
      </c>
      <c r="J132">
        <v>0.94812058674278754</v>
      </c>
      <c r="K132">
        <v>1.6490978663267484</v>
      </c>
      <c r="L132">
        <v>2.57119856668742</v>
      </c>
      <c r="M132">
        <v>3.761406880177312</v>
      </c>
      <c r="N132">
        <v>5.190503480195523</v>
      </c>
      <c r="O132">
        <v>7.0248856106815234</v>
      </c>
    </row>
    <row r="133" spans="1:15">
      <c r="D133" t="s">
        <v>883</v>
      </c>
      <c r="E133" t="s">
        <v>876</v>
      </c>
      <c r="F133">
        <v>0</v>
      </c>
      <c r="G133">
        <v>1.01226304063543</v>
      </c>
      <c r="H133">
        <v>1.6889360872789267</v>
      </c>
      <c r="I133">
        <v>2.773268422595454</v>
      </c>
      <c r="J133">
        <v>4.4714208211801196</v>
      </c>
      <c r="K133">
        <v>6.7313277141622834</v>
      </c>
      <c r="L133">
        <v>9.4615952781884189</v>
      </c>
      <c r="M133">
        <v>12.796267541119185</v>
      </c>
      <c r="N133">
        <v>16.600886789988529</v>
      </c>
      <c r="O133">
        <v>21.198298680968648</v>
      </c>
    </row>
    <row r="134" spans="1:15">
      <c r="E134" t="s">
        <v>810</v>
      </c>
      <c r="F134">
        <v>-3.1582606867820835E-2</v>
      </c>
      <c r="G134">
        <v>0.49718746373786288</v>
      </c>
      <c r="H134">
        <v>0.72230846064416665</v>
      </c>
      <c r="I134">
        <v>1.02730211998294</v>
      </c>
      <c r="J134">
        <v>1.381448222839907</v>
      </c>
      <c r="K134">
        <v>1.7430307942769812</v>
      </c>
      <c r="L134">
        <v>1.9608813402622374</v>
      </c>
      <c r="M134">
        <v>2.1382869725573888</v>
      </c>
      <c r="N134">
        <v>2.3122663743198295</v>
      </c>
      <c r="O134">
        <v>2.4040311176305122</v>
      </c>
    </row>
    <row r="135" spans="1:15">
      <c r="E135" t="s">
        <v>875</v>
      </c>
      <c r="F135">
        <v>-1.551224886861907E-2</v>
      </c>
      <c r="G135">
        <v>45.209686601359742</v>
      </c>
      <c r="H135">
        <v>65.667007429709074</v>
      </c>
      <c r="I135">
        <v>93.217782028429369</v>
      </c>
      <c r="J135">
        <v>124.22780789203934</v>
      </c>
      <c r="K135">
        <v>157.37860613583902</v>
      </c>
      <c r="L135">
        <v>188.80479681169973</v>
      </c>
      <c r="M135">
        <v>220.08300543970893</v>
      </c>
      <c r="N135">
        <v>247.79980666992043</v>
      </c>
      <c r="O135">
        <v>278.76638728229193</v>
      </c>
    </row>
    <row r="136" spans="1:15">
      <c r="E136" t="s">
        <v>877</v>
      </c>
      <c r="F136">
        <v>-1.1754518516351826</v>
      </c>
      <c r="G136">
        <v>0</v>
      </c>
      <c r="H136">
        <v>0.15771975932079313</v>
      </c>
      <c r="I136">
        <v>0.46480642466798877</v>
      </c>
      <c r="J136">
        <v>0.96800190635025429</v>
      </c>
      <c r="K136">
        <v>1.7060383252516165</v>
      </c>
      <c r="L136">
        <v>2.6717046946389837</v>
      </c>
      <c r="M136">
        <v>3.9108962934916489</v>
      </c>
      <c r="N136">
        <v>5.3907999389238173</v>
      </c>
      <c r="O136">
        <v>7.2819473272525128</v>
      </c>
    </row>
    <row r="137" spans="1:15">
      <c r="C137" t="s">
        <v>884</v>
      </c>
      <c r="E137" t="s">
        <v>875</v>
      </c>
      <c r="F137">
        <v>0</v>
      </c>
      <c r="G137">
        <v>14.468593420971386</v>
      </c>
      <c r="H137">
        <v>15.172885569682675</v>
      </c>
      <c r="I137">
        <v>15.774767506120913</v>
      </c>
      <c r="J137">
        <v>15.672083637236236</v>
      </c>
      <c r="K137">
        <v>15.094386282921475</v>
      </c>
      <c r="L137">
        <v>13.89133774879633</v>
      </c>
      <c r="M137">
        <v>12.53295144816977</v>
      </c>
      <c r="N137">
        <v>11.015730700646587</v>
      </c>
      <c r="O137">
        <v>7.0982724581515146</v>
      </c>
    </row>
    <row r="138" spans="1:15">
      <c r="E138" t="s">
        <v>877</v>
      </c>
      <c r="F138">
        <v>-213.40479252570435</v>
      </c>
      <c r="G138">
        <v>72.478843021493972</v>
      </c>
      <c r="H138">
        <v>89.657616859523571</v>
      </c>
      <c r="I138">
        <v>110.54434255125773</v>
      </c>
      <c r="J138">
        <v>129.72399279400491</v>
      </c>
      <c r="K138">
        <v>145.2349946776211</v>
      </c>
      <c r="L138">
        <v>155.36819863187716</v>
      </c>
      <c r="M138">
        <v>162.9422329348514</v>
      </c>
      <c r="N138">
        <v>166.47762175522342</v>
      </c>
      <c r="O138">
        <v>213.76700398945883</v>
      </c>
    </row>
    <row r="139" spans="1:15">
      <c r="C139" t="s">
        <v>885</v>
      </c>
      <c r="E139" t="s">
        <v>895</v>
      </c>
      <c r="F139">
        <v>-8.6481916564376586</v>
      </c>
      <c r="G139">
        <v>19.434845833849657</v>
      </c>
      <c r="H139">
        <v>32.845309580173499</v>
      </c>
      <c r="I139">
        <v>52.457075163526412</v>
      </c>
      <c r="J139">
        <v>77.25534848524002</v>
      </c>
      <c r="K139">
        <v>106.79857160253353</v>
      </c>
      <c r="L139">
        <v>138.56448365549741</v>
      </c>
      <c r="M139">
        <v>173.80779696354728</v>
      </c>
      <c r="N139">
        <v>210.04065229620812</v>
      </c>
      <c r="O139">
        <v>252.89441309483954</v>
      </c>
    </row>
    <row r="140" spans="1:15">
      <c r="C140" t="s">
        <v>898</v>
      </c>
      <c r="F140">
        <v>-313.35234964222911</v>
      </c>
      <c r="G140">
        <v>571.81410221218516</v>
      </c>
      <c r="H140">
        <v>774.87642238930846</v>
      </c>
      <c r="I140">
        <v>1039.8392824835244</v>
      </c>
      <c r="J140">
        <v>1325.5244895925553</v>
      </c>
      <c r="K140">
        <v>1618.6448906668536</v>
      </c>
      <c r="L140">
        <v>1886.2290377846061</v>
      </c>
      <c r="M140">
        <v>2148.3036489303367</v>
      </c>
      <c r="N140">
        <v>2377.0023960097269</v>
      </c>
      <c r="O140">
        <v>2682.4408789864437</v>
      </c>
    </row>
    <row r="142" spans="1:15">
      <c r="A142">
        <v>10.199999999999999</v>
      </c>
      <c r="B142">
        <v>2</v>
      </c>
      <c r="C142" t="s">
        <v>899</v>
      </c>
      <c r="O142" t="s">
        <v>900</v>
      </c>
    </row>
    <row r="143" spans="1:15">
      <c r="C143" t="s">
        <v>799</v>
      </c>
      <c r="D143" t="s">
        <v>871</v>
      </c>
      <c r="E143" t="s">
        <v>872</v>
      </c>
      <c r="F143">
        <v>2007</v>
      </c>
      <c r="G143">
        <v>2012</v>
      </c>
      <c r="H143">
        <v>2017</v>
      </c>
      <c r="I143">
        <v>2022</v>
      </c>
      <c r="J143">
        <v>2027</v>
      </c>
      <c r="K143">
        <v>2032</v>
      </c>
      <c r="L143">
        <v>2037</v>
      </c>
      <c r="M143">
        <v>2042</v>
      </c>
      <c r="N143">
        <v>2047</v>
      </c>
      <c r="O143">
        <v>2052</v>
      </c>
    </row>
    <row r="144" spans="1:15">
      <c r="C144" t="s">
        <v>873</v>
      </c>
      <c r="D144" t="s">
        <v>874</v>
      </c>
      <c r="E144" t="s">
        <v>875</v>
      </c>
      <c r="F144">
        <v>4448.8315036486874</v>
      </c>
      <c r="G144">
        <v>4448.8315036486874</v>
      </c>
      <c r="H144">
        <v>5660.5170594163974</v>
      </c>
      <c r="I144">
        <v>7150.8259861068091</v>
      </c>
      <c r="J144">
        <v>8599.1678877374561</v>
      </c>
      <c r="K144">
        <v>9923.141422568242</v>
      </c>
      <c r="L144">
        <v>10902.14374057283</v>
      </c>
      <c r="M144">
        <v>11722.916189557012</v>
      </c>
      <c r="N144">
        <v>12258.399861416545</v>
      </c>
      <c r="O144">
        <v>12867.104516234911</v>
      </c>
    </row>
    <row r="145" spans="4:15">
      <c r="E145" t="s">
        <v>876</v>
      </c>
      <c r="F145">
        <v>52.957082419292782</v>
      </c>
      <c r="G145">
        <v>52.957082419292782</v>
      </c>
      <c r="H145">
        <v>78.317167140910641</v>
      </c>
      <c r="I145">
        <v>114.03066130108594</v>
      </c>
      <c r="J145">
        <v>160.69039395720139</v>
      </c>
      <c r="K145">
        <v>218.43393068546439</v>
      </c>
      <c r="L145">
        <v>300.66903978243823</v>
      </c>
      <c r="M145">
        <v>390.13462359234285</v>
      </c>
      <c r="N145">
        <v>479.54620484759107</v>
      </c>
      <c r="O145">
        <v>576.13900818962304</v>
      </c>
    </row>
    <row r="146" spans="4:15">
      <c r="E146" t="s">
        <v>877</v>
      </c>
      <c r="F146">
        <v>0</v>
      </c>
      <c r="G146">
        <v>0</v>
      </c>
      <c r="H146">
        <v>27.06997276677976</v>
      </c>
      <c r="I146">
        <v>68.970158045011672</v>
      </c>
      <c r="J146">
        <v>125.5393702790636</v>
      </c>
      <c r="K146">
        <v>195.03029525487901</v>
      </c>
      <c r="L146">
        <v>271.03579307311139</v>
      </c>
      <c r="M146">
        <v>353.95278350111761</v>
      </c>
      <c r="N146">
        <v>437.08638462671064</v>
      </c>
      <c r="O146">
        <v>530.65434964833696</v>
      </c>
    </row>
    <row r="147" spans="4:15">
      <c r="E147" t="s">
        <v>878</v>
      </c>
      <c r="F147">
        <v>0</v>
      </c>
      <c r="G147">
        <v>0</v>
      </c>
      <c r="H147">
        <v>9.023324255593252</v>
      </c>
      <c r="I147">
        <v>22.990052681670555</v>
      </c>
      <c r="J147">
        <v>41.846456759687868</v>
      </c>
      <c r="K147">
        <v>65.010098418292998</v>
      </c>
      <c r="L147">
        <v>90.345264357703783</v>
      </c>
      <c r="M147">
        <v>117.98426116703916</v>
      </c>
      <c r="N147">
        <v>145.69546154223684</v>
      </c>
      <c r="O147">
        <v>176.88478321611231</v>
      </c>
    </row>
    <row r="148" spans="4:15">
      <c r="D148" t="s">
        <v>879</v>
      </c>
      <c r="E148" t="s">
        <v>875</v>
      </c>
      <c r="F148">
        <v>95.155562716930262</v>
      </c>
      <c r="G148">
        <v>95.155562716930262</v>
      </c>
      <c r="H148">
        <v>122.25284097997806</v>
      </c>
      <c r="I148">
        <v>155.99067222903065</v>
      </c>
      <c r="J148">
        <v>189.53027113638228</v>
      </c>
      <c r="K148">
        <v>221.05860188251924</v>
      </c>
      <c r="L148">
        <v>245.5856400831521</v>
      </c>
      <c r="M148">
        <v>267.15014611945503</v>
      </c>
      <c r="N148">
        <v>282.74623333500807</v>
      </c>
      <c r="O148">
        <v>300.54970824394832</v>
      </c>
    </row>
    <row r="149" spans="4:15">
      <c r="E149" t="s">
        <v>876</v>
      </c>
      <c r="F149">
        <v>1.1326931517459848</v>
      </c>
      <c r="G149">
        <v>1.1326931517459848</v>
      </c>
      <c r="H149">
        <v>1.6807356623326435</v>
      </c>
      <c r="I149">
        <v>2.4559222138648811</v>
      </c>
      <c r="J149">
        <v>3.4740782896689213</v>
      </c>
      <c r="K149">
        <v>4.7418086205647656</v>
      </c>
      <c r="L149">
        <v>6.5556741705974915</v>
      </c>
      <c r="M149">
        <v>8.5465991018607905</v>
      </c>
      <c r="N149">
        <v>10.558987966867521</v>
      </c>
      <c r="O149">
        <v>12.756018890472866</v>
      </c>
    </row>
    <row r="150" spans="4:15">
      <c r="D150" t="s">
        <v>880</v>
      </c>
      <c r="E150" t="s">
        <v>881</v>
      </c>
      <c r="F150">
        <v>324.23474935157031</v>
      </c>
      <c r="G150">
        <v>324.23474935157031</v>
      </c>
      <c r="H150">
        <v>501.16278902743045</v>
      </c>
      <c r="I150">
        <v>727.47773169067648</v>
      </c>
      <c r="J150">
        <v>978.10234024962904</v>
      </c>
      <c r="K150">
        <v>1225.8416505846953</v>
      </c>
      <c r="L150">
        <v>1448.6810751879864</v>
      </c>
      <c r="M150">
        <v>1636.1436542190252</v>
      </c>
      <c r="N150">
        <v>1754.5171652108766</v>
      </c>
      <c r="O150">
        <v>1805.2947684876526</v>
      </c>
    </row>
    <row r="151" spans="4:15">
      <c r="E151" t="s">
        <v>875</v>
      </c>
      <c r="F151">
        <v>77.245198607731865</v>
      </c>
      <c r="G151">
        <v>77.245198607731865</v>
      </c>
      <c r="H151">
        <v>157.60650327420919</v>
      </c>
      <c r="I151">
        <v>293.09637099455881</v>
      </c>
      <c r="J151">
        <v>478.01075135071994</v>
      </c>
      <c r="K151">
        <v>726.05822621056564</v>
      </c>
      <c r="L151">
        <v>1028.1836877490834</v>
      </c>
      <c r="M151">
        <v>1399.6816817991262</v>
      </c>
      <c r="N151">
        <v>1826.6865803575622</v>
      </c>
      <c r="O151">
        <v>2397.3272336431492</v>
      </c>
    </row>
    <row r="152" spans="4:15">
      <c r="E152" t="s">
        <v>876</v>
      </c>
      <c r="F152">
        <v>8.8016775407616343</v>
      </c>
      <c r="G152">
        <v>8.8016775407616343</v>
      </c>
      <c r="H152">
        <v>18.558736798593479</v>
      </c>
      <c r="I152">
        <v>35.631323532671857</v>
      </c>
      <c r="J152">
        <v>61.458525173663993</v>
      </c>
      <c r="K152">
        <v>95.22075097843485</v>
      </c>
      <c r="L152">
        <v>124.62832578776768</v>
      </c>
      <c r="M152">
        <v>157.71061203370436</v>
      </c>
      <c r="N152">
        <v>192.28279793237496</v>
      </c>
      <c r="O152">
        <v>234.48036322800758</v>
      </c>
    </row>
    <row r="153" spans="4:15">
      <c r="E153" t="s">
        <v>810</v>
      </c>
      <c r="F153">
        <v>8.8016775407616343</v>
      </c>
      <c r="G153">
        <v>8.8016775407616343</v>
      </c>
      <c r="H153">
        <v>18.558736798593479</v>
      </c>
      <c r="I153">
        <v>35.631323532671857</v>
      </c>
      <c r="J153">
        <v>61.458525173663993</v>
      </c>
      <c r="K153">
        <v>95.22075097843485</v>
      </c>
      <c r="L153">
        <v>124.62832578776768</v>
      </c>
      <c r="M153">
        <v>157.71061203370436</v>
      </c>
      <c r="N153">
        <v>192.28279793237496</v>
      </c>
      <c r="O153">
        <v>234.48036322800758</v>
      </c>
    </row>
    <row r="154" spans="4:15">
      <c r="E154" t="s">
        <v>877</v>
      </c>
      <c r="F154">
        <v>4.4198900204690444E-2</v>
      </c>
      <c r="G154">
        <v>4.4198900204690444E-2</v>
      </c>
      <c r="H154">
        <v>13.449568470491176</v>
      </c>
      <c r="I154">
        <v>43.193314395016323</v>
      </c>
      <c r="J154">
        <v>96.14146434837248</v>
      </c>
      <c r="K154">
        <v>178.66442634721875</v>
      </c>
      <c r="L154">
        <v>292.22085065989347</v>
      </c>
      <c r="M154">
        <v>443.66504197545237</v>
      </c>
      <c r="N154">
        <v>630.99129663765143</v>
      </c>
      <c r="O154">
        <v>875.9217616100284</v>
      </c>
    </row>
    <row r="155" spans="4:15">
      <c r="E155" t="s">
        <v>878</v>
      </c>
      <c r="F155">
        <v>0</v>
      </c>
      <c r="G155">
        <v>0</v>
      </c>
      <c r="H155">
        <v>4.4612348073542005</v>
      </c>
      <c r="I155">
        <v>14.367469166399943</v>
      </c>
      <c r="J155">
        <v>32.009648527949999</v>
      </c>
      <c r="K155">
        <v>59.512969361521783</v>
      </c>
      <c r="L155">
        <v>97.3658795216935</v>
      </c>
      <c r="M155">
        <v>147.8536987815979</v>
      </c>
      <c r="N155">
        <v>210.30931023853515</v>
      </c>
      <c r="O155">
        <v>291.97392053667608</v>
      </c>
    </row>
    <row r="156" spans="4:15">
      <c r="D156" t="s">
        <v>894</v>
      </c>
      <c r="E156" t="s">
        <v>881</v>
      </c>
      <c r="F156">
        <v>122.98526731996715</v>
      </c>
      <c r="G156">
        <v>122.98526731996715</v>
      </c>
      <c r="H156">
        <v>115.10299607270407</v>
      </c>
      <c r="I156">
        <v>94.428854486534249</v>
      </c>
      <c r="J156">
        <v>49.763464625057779</v>
      </c>
      <c r="K156">
        <v>0</v>
      </c>
      <c r="L156">
        <v>0</v>
      </c>
      <c r="M156">
        <v>0</v>
      </c>
      <c r="N156">
        <v>0</v>
      </c>
      <c r="O156">
        <v>94.891408471708317</v>
      </c>
    </row>
    <row r="157" spans="4:15">
      <c r="E157" t="s">
        <v>881</v>
      </c>
      <c r="F157">
        <v>700.45747232916074</v>
      </c>
      <c r="G157">
        <v>700.45747232916074</v>
      </c>
      <c r="H157">
        <v>910.92859254159237</v>
      </c>
      <c r="I157">
        <v>1172.783884654641</v>
      </c>
      <c r="J157">
        <v>1432.0154101355738</v>
      </c>
      <c r="K157">
        <v>1661.237741031566</v>
      </c>
      <c r="L157">
        <v>1774.2505746432773</v>
      </c>
      <c r="M157">
        <v>1851.6634564508954</v>
      </c>
      <c r="N157">
        <v>1875.9285491376656</v>
      </c>
      <c r="O157">
        <v>1808.5289029105959</v>
      </c>
    </row>
    <row r="158" spans="4:15">
      <c r="E158" t="s">
        <v>881</v>
      </c>
      <c r="F158">
        <v>8.3144769787705464</v>
      </c>
      <c r="G158">
        <v>8.3144769787705464</v>
      </c>
      <c r="H158">
        <v>4.8455287967729639</v>
      </c>
      <c r="I158">
        <v>0</v>
      </c>
      <c r="J158">
        <v>0</v>
      </c>
      <c r="K158">
        <v>0</v>
      </c>
      <c r="L158">
        <v>0</v>
      </c>
      <c r="M158">
        <v>0</v>
      </c>
      <c r="N158">
        <v>0</v>
      </c>
      <c r="O158">
        <v>0</v>
      </c>
    </row>
    <row r="159" spans="4:15">
      <c r="E159" t="s">
        <v>877</v>
      </c>
      <c r="F159">
        <v>1.9433524623582756</v>
      </c>
      <c r="G159">
        <v>1.9433524623582756</v>
      </c>
      <c r="H159">
        <v>42.438492716065404</v>
      </c>
      <c r="I159">
        <v>105.34110084913605</v>
      </c>
      <c r="J159">
        <v>190.57637351484655</v>
      </c>
      <c r="K159">
        <v>295.84309963662491</v>
      </c>
      <c r="L159">
        <v>411.79428394215779</v>
      </c>
      <c r="M159">
        <v>539.37761849337187</v>
      </c>
      <c r="N159">
        <v>668.7087274240796</v>
      </c>
      <c r="O159">
        <v>815.75156202098742</v>
      </c>
    </row>
    <row r="160" spans="4:15">
      <c r="D160" t="s">
        <v>882</v>
      </c>
      <c r="E160" t="s">
        <v>876</v>
      </c>
      <c r="F160">
        <v>19.884091168746259</v>
      </c>
      <c r="G160">
        <v>19.884091168746259</v>
      </c>
      <c r="H160">
        <v>35.988426410900523</v>
      </c>
      <c r="I160">
        <v>61.850001501242239</v>
      </c>
      <c r="J160">
        <v>96.918071834953494</v>
      </c>
      <c r="K160">
        <v>142.80329757422788</v>
      </c>
      <c r="L160">
        <v>197.45053947391699</v>
      </c>
      <c r="M160">
        <v>263.65715907132221</v>
      </c>
      <c r="N160">
        <v>338.66431755703496</v>
      </c>
      <c r="O160">
        <v>430.36857465146937</v>
      </c>
    </row>
    <row r="161" spans="1:15">
      <c r="E161" t="s">
        <v>810</v>
      </c>
      <c r="F161">
        <v>14.172085280950855</v>
      </c>
      <c r="G161">
        <v>14.172085280950855</v>
      </c>
      <c r="H161">
        <v>27.579049586488527</v>
      </c>
      <c r="I161">
        <v>47.539608997033248</v>
      </c>
      <c r="J161">
        <v>60.919930867685039</v>
      </c>
      <c r="K161">
        <v>72.103960086659342</v>
      </c>
      <c r="L161">
        <v>74.193536044744533</v>
      </c>
      <c r="M161">
        <v>69.813444937195172</v>
      </c>
      <c r="N161">
        <v>57.038200851711125</v>
      </c>
      <c r="O161">
        <v>39.679372130986536</v>
      </c>
    </row>
    <row r="162" spans="1:15">
      <c r="E162" t="s">
        <v>881</v>
      </c>
      <c r="F162">
        <v>81.030868105111878</v>
      </c>
      <c r="G162">
        <v>81.030868105111878</v>
      </c>
      <c r="H162">
        <v>127.31472527243614</v>
      </c>
      <c r="I162">
        <v>194.03922039605411</v>
      </c>
      <c r="J162">
        <v>276.90877667129564</v>
      </c>
      <c r="K162">
        <v>374.56602642420444</v>
      </c>
      <c r="L162">
        <v>478.66797448222303</v>
      </c>
      <c r="M162">
        <v>594.15697818889521</v>
      </c>
      <c r="N162">
        <v>712.97751064638942</v>
      </c>
      <c r="O162">
        <v>854.63263051355625</v>
      </c>
    </row>
    <row r="163" spans="1:15">
      <c r="E163" t="s">
        <v>875</v>
      </c>
      <c r="F163">
        <v>87.490125707970677</v>
      </c>
      <c r="G163">
        <v>85.464354005342884</v>
      </c>
      <c r="H163">
        <v>116.66243196640339</v>
      </c>
      <c r="I163">
        <v>153.7760821638729</v>
      </c>
      <c r="J163">
        <v>201.2780670429479</v>
      </c>
      <c r="K163">
        <v>248.61820003906573</v>
      </c>
      <c r="L163">
        <v>292.28663191820738</v>
      </c>
      <c r="M163">
        <v>331.24251534030907</v>
      </c>
      <c r="N163">
        <v>359.60803193227241</v>
      </c>
      <c r="O163">
        <v>384.5846837311002</v>
      </c>
    </row>
    <row r="164" spans="1:15">
      <c r="E164" t="s">
        <v>877</v>
      </c>
      <c r="F164">
        <v>0</v>
      </c>
      <c r="G164">
        <v>2.0257717026277966</v>
      </c>
      <c r="H164">
        <v>10.7421799448618</v>
      </c>
      <c r="I164">
        <v>27.893137931932777</v>
      </c>
      <c r="J164">
        <v>56.247095261356925</v>
      </c>
      <c r="K164">
        <v>98.323581936353662</v>
      </c>
      <c r="L164">
        <v>154.07125428646552</v>
      </c>
      <c r="M164">
        <v>226.52234793451629</v>
      </c>
      <c r="N164">
        <v>314.1557156285653</v>
      </c>
      <c r="O164">
        <v>427.31631525677813</v>
      </c>
    </row>
    <row r="165" spans="1:15">
      <c r="D165" t="s">
        <v>883</v>
      </c>
      <c r="E165" t="s">
        <v>876</v>
      </c>
      <c r="F165">
        <v>3.1614189474693242</v>
      </c>
      <c r="G165">
        <v>3.1614189474693242</v>
      </c>
      <c r="H165">
        <v>5.3012297419432333</v>
      </c>
      <c r="I165">
        <v>8.7484286920557039</v>
      </c>
      <c r="J165">
        <v>14.17615435891698</v>
      </c>
      <c r="K165">
        <v>21.448077111675452</v>
      </c>
      <c r="L165">
        <v>30.29889107655865</v>
      </c>
      <c r="M165">
        <v>41.183231150367483</v>
      </c>
      <c r="N165">
        <v>53.696148117579661</v>
      </c>
      <c r="O165">
        <v>68.91084747350591</v>
      </c>
    </row>
    <row r="166" spans="1:15">
      <c r="E166" t="s">
        <v>810</v>
      </c>
      <c r="F166">
        <v>2.1499976931909153</v>
      </c>
      <c r="G166">
        <v>2.1499976931909153</v>
      </c>
      <c r="H166">
        <v>3.1391731078868603</v>
      </c>
      <c r="I166">
        <v>4.4870972968930882</v>
      </c>
      <c r="J166">
        <v>6.0642438090922628</v>
      </c>
      <c r="K166">
        <v>7.6899203302836359</v>
      </c>
      <c r="L166">
        <v>8.6944643958820471</v>
      </c>
      <c r="M166">
        <v>9.5286691681242424</v>
      </c>
      <c r="N166">
        <v>10.355685708390359</v>
      </c>
      <c r="O166">
        <v>10.820711586748862</v>
      </c>
    </row>
    <row r="167" spans="1:15">
      <c r="E167" t="s">
        <v>875</v>
      </c>
      <c r="F167">
        <v>120.67972343456292</v>
      </c>
      <c r="G167">
        <v>120.67972343456292</v>
      </c>
      <c r="H167">
        <v>176.16708731345611</v>
      </c>
      <c r="I167">
        <v>251.33389010144558</v>
      </c>
      <c r="J167">
        <v>336.62459871444935</v>
      </c>
      <c r="K167">
        <v>428.59535555111461</v>
      </c>
      <c r="L167">
        <v>516.76076074161051</v>
      </c>
      <c r="M167">
        <v>605.39349791040195</v>
      </c>
      <c r="N167">
        <v>685.05737540365681</v>
      </c>
      <c r="O167">
        <v>774.53514515676068</v>
      </c>
    </row>
    <row r="168" spans="1:15">
      <c r="E168" t="s">
        <v>877</v>
      </c>
      <c r="F168">
        <v>0</v>
      </c>
      <c r="G168">
        <v>0</v>
      </c>
      <c r="H168">
        <v>5.9550803278479423</v>
      </c>
      <c r="I168">
        <v>17.637961072692956</v>
      </c>
      <c r="J168">
        <v>36.917068643012954</v>
      </c>
      <c r="K168">
        <v>65.390478999010526</v>
      </c>
      <c r="L168">
        <v>102.91742892852801</v>
      </c>
      <c r="M168">
        <v>151.40893805282161</v>
      </c>
      <c r="N168">
        <v>209.75057858429548</v>
      </c>
      <c r="O168">
        <v>284.75556807233852</v>
      </c>
    </row>
    <row r="169" spans="1:15">
      <c r="C169" t="s">
        <v>884</v>
      </c>
      <c r="E169" t="s">
        <v>875</v>
      </c>
      <c r="F169">
        <v>521.23907488652435</v>
      </c>
      <c r="G169">
        <v>517.73612411443764</v>
      </c>
      <c r="H169">
        <v>687.22698095888586</v>
      </c>
      <c r="I169">
        <v>904.36729938274505</v>
      </c>
      <c r="J169">
        <v>1137.2566577763216</v>
      </c>
      <c r="K169">
        <v>1386.4272033106374</v>
      </c>
      <c r="L169">
        <v>1615.0112277265443</v>
      </c>
      <c r="M169">
        <v>1844.3132928587402</v>
      </c>
      <c r="N169">
        <v>2051.8448257889431</v>
      </c>
      <c r="O169">
        <v>1673.5308874539478</v>
      </c>
    </row>
    <row r="170" spans="1:15">
      <c r="E170" t="s">
        <v>877</v>
      </c>
      <c r="F170">
        <v>529.6461567395329</v>
      </c>
      <c r="G170">
        <v>533.14910751161995</v>
      </c>
      <c r="H170">
        <v>718.14516824128964</v>
      </c>
      <c r="I170">
        <v>964.1601786807779</v>
      </c>
      <c r="J170">
        <v>1232.0280459243484</v>
      </c>
      <c r="K170">
        <v>1501.9628035865242</v>
      </c>
      <c r="L170">
        <v>1749.5954967037565</v>
      </c>
      <c r="M170">
        <v>1998.0060672636355</v>
      </c>
      <c r="N170">
        <v>2222.8318946046884</v>
      </c>
      <c r="O170">
        <v>3107.985933843046</v>
      </c>
    </row>
    <row r="171" spans="1:15">
      <c r="C171" t="s">
        <v>885</v>
      </c>
      <c r="E171" t="s">
        <v>885</v>
      </c>
      <c r="F171">
        <v>55.380023644905904</v>
      </c>
      <c r="G171">
        <v>55.380023644905904</v>
      </c>
      <c r="H171">
        <v>94.778164155840898</v>
      </c>
      <c r="I171">
        <v>153.28579137283097</v>
      </c>
      <c r="J171">
        <v>228.60687125260117</v>
      </c>
      <c r="K171">
        <v>320.02880058796063</v>
      </c>
      <c r="L171">
        <v>420.473319147062</v>
      </c>
      <c r="M171">
        <v>534.09518898037322</v>
      </c>
      <c r="N171">
        <v>653.60545044096136</v>
      </c>
      <c r="O171">
        <v>796.91947021616568</v>
      </c>
    </row>
    <row r="172" spans="1:15">
      <c r="C172" t="s">
        <v>901</v>
      </c>
      <c r="F172">
        <v>7285.73847857691</v>
      </c>
      <c r="G172">
        <v>7285.7384785769109</v>
      </c>
      <c r="H172">
        <v>9694.9739765540398</v>
      </c>
      <c r="I172">
        <v>12826.333523469357</v>
      </c>
      <c r="J172">
        <v>16183.730543415921</v>
      </c>
      <c r="K172">
        <v>19632.973478096745</v>
      </c>
      <c r="L172">
        <v>22758.509680244963</v>
      </c>
      <c r="M172">
        <v>25863.812309682402</v>
      </c>
      <c r="N172">
        <v>28635.326093870564</v>
      </c>
      <c r="O172">
        <v>31876.778808646632</v>
      </c>
    </row>
    <row r="173" spans="1:15">
      <c r="B173" t="s">
        <v>902</v>
      </c>
    </row>
    <row r="174" spans="1:15">
      <c r="A174">
        <v>10.3</v>
      </c>
      <c r="B174">
        <v>3</v>
      </c>
      <c r="C174" t="s">
        <v>903</v>
      </c>
      <c r="O174" t="s">
        <v>904</v>
      </c>
    </row>
    <row r="175" spans="1:15">
      <c r="C175" t="s">
        <v>799</v>
      </c>
      <c r="D175" t="s">
        <v>871</v>
      </c>
      <c r="E175" t="s">
        <v>872</v>
      </c>
      <c r="F175">
        <v>2007</v>
      </c>
      <c r="G175">
        <v>2012</v>
      </c>
      <c r="H175">
        <v>2017</v>
      </c>
      <c r="I175">
        <v>2022</v>
      </c>
      <c r="J175">
        <v>2027</v>
      </c>
      <c r="K175">
        <v>2032</v>
      </c>
      <c r="L175">
        <v>2037</v>
      </c>
      <c r="M175">
        <v>2042</v>
      </c>
      <c r="N175">
        <v>2047</v>
      </c>
      <c r="O175">
        <v>2052</v>
      </c>
    </row>
    <row r="176" spans="1:15">
      <c r="C176" t="s">
        <v>873</v>
      </c>
      <c r="D176" t="s">
        <v>874</v>
      </c>
      <c r="E176" t="s">
        <v>875</v>
      </c>
      <c r="F176">
        <v>-9.7402597402583276E-12</v>
      </c>
      <c r="G176">
        <v>4.1008480553778528E-11</v>
      </c>
      <c r="H176">
        <v>4.0803642988574872E-11</v>
      </c>
      <c r="I176">
        <v>4.0599828588032563E-11</v>
      </c>
      <c r="J176">
        <v>4.0397032241439025E-11</v>
      </c>
      <c r="K176">
        <v>4.019524886360969E-11</v>
      </c>
      <c r="L176">
        <v>3.9994473394760515E-11</v>
      </c>
      <c r="M176">
        <v>3.9794700800381122E-11</v>
      </c>
      <c r="N176">
        <v>3.9595926071108521E-11</v>
      </c>
      <c r="O176">
        <v>3.9398144222601517E-11</v>
      </c>
    </row>
    <row r="177" spans="4:15">
      <c r="E177" t="s">
        <v>876</v>
      </c>
      <c r="F177">
        <v>-9.9900099900085421E-12</v>
      </c>
      <c r="G177">
        <v>6.3428634857206281E-11</v>
      </c>
      <c r="H177">
        <v>6.3111808509268232E-11</v>
      </c>
      <c r="I177">
        <v>6.2796564710520694E-11</v>
      </c>
      <c r="J177">
        <v>6.2482895556122532E-11</v>
      </c>
      <c r="K177">
        <v>6.2170793180717369E-11</v>
      </c>
      <c r="L177">
        <v>6.1860249758236312E-11</v>
      </c>
      <c r="M177">
        <v>6.1551257501701707E-11</v>
      </c>
      <c r="N177">
        <v>6.1243808663031907E-11</v>
      </c>
      <c r="O177">
        <v>6.0937895532846982E-11</v>
      </c>
    </row>
    <row r="178" spans="4:15">
      <c r="E178" t="s">
        <v>877</v>
      </c>
      <c r="F178">
        <v>-9.1991341991328649E-12</v>
      </c>
      <c r="G178">
        <v>2.661786515953183E-11</v>
      </c>
      <c r="H178">
        <v>2.6484908790103619E-11</v>
      </c>
      <c r="I178">
        <v>2.6352616538404819E-11</v>
      </c>
      <c r="J178">
        <v>2.6220985087164051E-11</v>
      </c>
      <c r="K178">
        <v>2.6090011135679735E-11</v>
      </c>
      <c r="L178">
        <v>2.5959691399737302E-11</v>
      </c>
      <c r="M178">
        <v>2.5830022611526842E-11</v>
      </c>
      <c r="N178">
        <v>2.5701001519561192E-11</v>
      </c>
      <c r="O178">
        <v>2.557262488859437E-11</v>
      </c>
    </row>
    <row r="179" spans="4:15">
      <c r="E179" t="s">
        <v>878</v>
      </c>
      <c r="F179">
        <v>-1.237007458248085E-11</v>
      </c>
      <c r="G179">
        <v>1.4222222222222226E-10</v>
      </c>
      <c r="H179">
        <v>1.3342572474134699E-10</v>
      </c>
      <c r="I179">
        <v>1.2517329390998687E-10</v>
      </c>
      <c r="J179">
        <v>1.174312790029802E-10</v>
      </c>
      <c r="K179">
        <v>1.1016811060506529E-10</v>
      </c>
      <c r="L179">
        <v>1.03354171881087E-10</v>
      </c>
      <c r="M179">
        <v>9.6961677808189049E-11</v>
      </c>
      <c r="N179">
        <v>9.0964561877540161E-11</v>
      </c>
      <c r="O179">
        <v>8.5338369803600829E-11</v>
      </c>
    </row>
    <row r="180" spans="4:15">
      <c r="D180" t="s">
        <v>879</v>
      </c>
      <c r="E180" t="s">
        <v>875</v>
      </c>
      <c r="F180">
        <v>-9.7402597402583276E-12</v>
      </c>
      <c r="G180">
        <v>1.3914656771799631E-10</v>
      </c>
      <c r="H180">
        <v>1.3845152991720722E-10</v>
      </c>
      <c r="I180">
        <v>1.3775996383370478E-10</v>
      </c>
      <c r="J180">
        <v>1.3707185212624382E-10</v>
      </c>
      <c r="K180">
        <v>1.3638717754019873E-10</v>
      </c>
      <c r="L180">
        <v>1.357059229071309E-10</v>
      </c>
      <c r="M180">
        <v>1.3502807114435812E-10</v>
      </c>
      <c r="N180">
        <v>1.3435360525452625E-10</v>
      </c>
      <c r="O180">
        <v>1.3368250832518305E-10</v>
      </c>
    </row>
    <row r="181" spans="4:15">
      <c r="E181" t="s">
        <v>876</v>
      </c>
      <c r="F181">
        <v>-9.9900099900085421E-12</v>
      </c>
      <c r="G181">
        <v>1.4271442842871415E-10</v>
      </c>
      <c r="H181">
        <v>1.4200156914585355E-10</v>
      </c>
      <c r="I181">
        <v>1.4129227059867157E-10</v>
      </c>
      <c r="J181">
        <v>1.4058651500127571E-10</v>
      </c>
      <c r="K181">
        <v>1.3988428465661409E-10</v>
      </c>
      <c r="L181">
        <v>1.391855619560317E-10</v>
      </c>
      <c r="M181">
        <v>1.3849032937882885E-10</v>
      </c>
      <c r="N181">
        <v>1.3779856949182182E-10</v>
      </c>
      <c r="O181">
        <v>1.3711026494890572E-10</v>
      </c>
    </row>
    <row r="182" spans="4:15">
      <c r="D182" t="s">
        <v>880</v>
      </c>
      <c r="E182" t="s">
        <v>881</v>
      </c>
      <c r="F182">
        <v>-8.4730192324663009E-11</v>
      </c>
      <c r="G182">
        <v>2.1294292127625464E-10</v>
      </c>
      <c r="H182">
        <v>2.0314598299177718E-10</v>
      </c>
      <c r="I182">
        <v>1.9379977581953682E-10</v>
      </c>
      <c r="J182">
        <v>1.8488356281808926E-10</v>
      </c>
      <c r="K182">
        <v>1.7637756109759392E-10</v>
      </c>
      <c r="L182">
        <v>1.682628979264333E-10</v>
      </c>
      <c r="M182">
        <v>1.6052156885725039E-10</v>
      </c>
      <c r="N182">
        <v>1.5313639777949578E-10</v>
      </c>
      <c r="O182">
        <v>1.4609099880985082E-10</v>
      </c>
    </row>
    <row r="183" spans="4:15">
      <c r="E183" t="s">
        <v>875</v>
      </c>
      <c r="F183">
        <v>-8.7754663155965193E-11</v>
      </c>
      <c r="G183">
        <v>2.705627705627706E-10</v>
      </c>
      <c r="H183">
        <v>2.5838679887390877E-10</v>
      </c>
      <c r="I183">
        <v>2.4675877502820206E-10</v>
      </c>
      <c r="J183">
        <v>2.35654040062367E-10</v>
      </c>
      <c r="K183">
        <v>2.2504904472543603E-10</v>
      </c>
      <c r="L183">
        <v>2.1492129953905019E-10</v>
      </c>
      <c r="M183">
        <v>2.0524932710515704E-10</v>
      </c>
      <c r="N183">
        <v>1.9601261655997676E-10</v>
      </c>
      <c r="O183">
        <v>1.8719158007764849E-10</v>
      </c>
    </row>
    <row r="184" spans="4:15">
      <c r="E184" t="s">
        <v>876</v>
      </c>
      <c r="F184">
        <v>-9.8765859868457099E-11</v>
      </c>
      <c r="G184">
        <v>2.312502312502313E-10</v>
      </c>
      <c r="H184">
        <v>2.1983041728312697E-10</v>
      </c>
      <c r="I184">
        <v>2.0897454718902209E-10</v>
      </c>
      <c r="J184">
        <v>1.9865477176714948E-10</v>
      </c>
      <c r="K184">
        <v>1.8884461709187217E-10</v>
      </c>
      <c r="L184">
        <v>1.7951891659756803E-10</v>
      </c>
      <c r="M184">
        <v>1.706537465173617E-10</v>
      </c>
      <c r="N184">
        <v>1.6222636451008122E-10</v>
      </c>
      <c r="O184">
        <v>1.5421515131799528E-10</v>
      </c>
    </row>
    <row r="185" spans="4:15">
      <c r="E185" t="s">
        <v>810</v>
      </c>
      <c r="F185">
        <v>-6.6831397600673592E-11</v>
      </c>
      <c r="G185">
        <v>1.6701405590294482E-10</v>
      </c>
      <c r="H185">
        <v>1.5928666782797886E-10</v>
      </c>
      <c r="I185">
        <v>1.5191680969944942E-10</v>
      </c>
      <c r="J185">
        <v>1.4488793936089188E-10</v>
      </c>
      <c r="K185">
        <v>1.3818428002652802E-10</v>
      </c>
      <c r="L185">
        <v>1.3179078486917864E-10</v>
      </c>
      <c r="M185">
        <v>1.2569310324661927E-10</v>
      </c>
      <c r="N185">
        <v>1.1987754849057035E-10</v>
      </c>
      <c r="O185">
        <v>1.1433106718602374E-10</v>
      </c>
    </row>
    <row r="186" spans="4:15">
      <c r="E186" t="s">
        <v>877</v>
      </c>
      <c r="F186">
        <v>-9.1991341991328649E-12</v>
      </c>
      <c r="G186">
        <v>2.661786515953183E-11</v>
      </c>
      <c r="H186">
        <v>2.6484908790103619E-11</v>
      </c>
      <c r="I186">
        <v>2.6352616538404819E-11</v>
      </c>
      <c r="J186">
        <v>2.6220985087164051E-11</v>
      </c>
      <c r="K186">
        <v>2.6090011135679735E-11</v>
      </c>
      <c r="L186">
        <v>2.5959691399737302E-11</v>
      </c>
      <c r="M186">
        <v>2.5830022611526842E-11</v>
      </c>
      <c r="N186">
        <v>2.5701001519561192E-11</v>
      </c>
      <c r="O186">
        <v>2.557262488859437E-11</v>
      </c>
    </row>
    <row r="187" spans="4:15">
      <c r="E187" t="s">
        <v>878</v>
      </c>
      <c r="F187">
        <v>-1.449168197360884E-11</v>
      </c>
      <c r="G187">
        <v>7.5954861111111115E-11</v>
      </c>
      <c r="H187">
        <v>7.0451292653251848E-11</v>
      </c>
      <c r="I187">
        <v>6.5346504014448981E-11</v>
      </c>
      <c r="J187">
        <v>6.0611600243126248E-11</v>
      </c>
      <c r="K187">
        <v>5.6219780069951759E-11</v>
      </c>
      <c r="L187">
        <v>5.2146184202951894E-11</v>
      </c>
      <c r="M187">
        <v>4.8367754614919876E-11</v>
      </c>
      <c r="N187">
        <v>4.4863104026635024E-11</v>
      </c>
      <c r="O187">
        <v>4.16123948471204E-11</v>
      </c>
    </row>
    <row r="188" spans="4:15">
      <c r="D188" t="s">
        <v>894</v>
      </c>
      <c r="E188" t="s">
        <v>881</v>
      </c>
      <c r="F188">
        <v>-9.1991341991328649E-12</v>
      </c>
      <c r="G188">
        <v>1.4373647186147187E-10</v>
      </c>
      <c r="H188">
        <v>1.4301850746655953E-10</v>
      </c>
      <c r="I188">
        <v>1.4230412930738602E-10</v>
      </c>
      <c r="J188">
        <v>1.4159331947068589E-10</v>
      </c>
      <c r="K188">
        <v>1.4088606013267059E-10</v>
      </c>
      <c r="L188">
        <v>1.4018233355858142E-10</v>
      </c>
      <c r="M188">
        <v>1.3948212210224494E-10</v>
      </c>
      <c r="N188">
        <v>1.3878540820563046E-10</v>
      </c>
      <c r="O188">
        <v>1.3809217439840962E-10</v>
      </c>
    </row>
    <row r="189" spans="4:15">
      <c r="E189" t="s">
        <v>881</v>
      </c>
      <c r="F189">
        <v>-9.1991341991328649E-12</v>
      </c>
      <c r="G189">
        <v>1.0453561589925227E-10</v>
      </c>
      <c r="H189">
        <v>1.0401345997567967E-10</v>
      </c>
      <c r="I189">
        <v>1.0349391222355346E-10</v>
      </c>
      <c r="J189">
        <v>1.0297695961504429E-10</v>
      </c>
      <c r="K189">
        <v>1.0246258918739679E-10</v>
      </c>
      <c r="L189">
        <v>1.0195078804260468E-10</v>
      </c>
      <c r="M189">
        <v>1.0144154334708724E-10</v>
      </c>
      <c r="N189">
        <v>1.0093484233136759E-10</v>
      </c>
      <c r="O189">
        <v>1.0043067228975245E-10</v>
      </c>
    </row>
    <row r="190" spans="4:15">
      <c r="E190" t="s">
        <v>881</v>
      </c>
      <c r="F190">
        <v>-9.1991341991328649E-12</v>
      </c>
      <c r="G190">
        <v>1.1498917748917749E-10</v>
      </c>
      <c r="H190">
        <v>1.1441480597324761E-10</v>
      </c>
      <c r="I190">
        <v>1.1384330344590879E-10</v>
      </c>
      <c r="J190">
        <v>1.1327465557654869E-10</v>
      </c>
      <c r="K190">
        <v>1.1270884810613643E-10</v>
      </c>
      <c r="L190">
        <v>1.1214586684686512E-10</v>
      </c>
      <c r="M190">
        <v>1.1158569768179595E-10</v>
      </c>
      <c r="N190">
        <v>1.1102832656450434E-10</v>
      </c>
      <c r="O190">
        <v>1.1047373951872766E-10</v>
      </c>
    </row>
    <row r="191" spans="4:15">
      <c r="E191" t="s">
        <v>877</v>
      </c>
      <c r="F191">
        <v>-9.1991341991328649E-12</v>
      </c>
      <c r="G191">
        <v>8.5557423727066589E-12</v>
      </c>
      <c r="H191">
        <v>8.5130063968190206E-12</v>
      </c>
      <c r="I191">
        <v>8.4704838873444071E-12</v>
      </c>
      <c r="J191">
        <v>8.4281737780170187E-12</v>
      </c>
      <c r="K191">
        <v>8.3860750078970599E-12</v>
      </c>
      <c r="L191">
        <v>8.3441865213441325E-12</v>
      </c>
      <c r="M191">
        <v>8.3025072679907724E-12</v>
      </c>
      <c r="N191">
        <v>8.2610362027160988E-12</v>
      </c>
      <c r="O191">
        <v>8.2197722856196213E-12</v>
      </c>
    </row>
    <row r="192" spans="4:15">
      <c r="D192" t="s">
        <v>882</v>
      </c>
      <c r="E192" t="s">
        <v>876</v>
      </c>
      <c r="F192">
        <v>-9.9900099900085421E-12</v>
      </c>
      <c r="G192">
        <v>1.6217548685081153E-10</v>
      </c>
      <c r="H192">
        <v>1.613654194839245E-10</v>
      </c>
      <c r="I192">
        <v>1.6055939840758132E-10</v>
      </c>
      <c r="J192">
        <v>1.5975740341054055E-10</v>
      </c>
      <c r="K192">
        <v>1.58959414382516E-10</v>
      </c>
      <c r="L192">
        <v>1.5816541131367237E-10</v>
      </c>
      <c r="M192">
        <v>1.5737537429412367E-10</v>
      </c>
      <c r="N192">
        <v>1.5658928351343385E-10</v>
      </c>
      <c r="O192">
        <v>1.558071192601201E-10</v>
      </c>
    </row>
    <row r="193" spans="1:15">
      <c r="E193" t="s">
        <v>810</v>
      </c>
      <c r="F193">
        <v>-7.2150072150061682E-12</v>
      </c>
      <c r="G193">
        <v>1.366478639205912E-10</v>
      </c>
      <c r="H193">
        <v>1.3596530715775118E-10</v>
      </c>
      <c r="I193">
        <v>1.3528615976935091E-10</v>
      </c>
      <c r="J193">
        <v>1.3461040472554805E-10</v>
      </c>
      <c r="K193">
        <v>1.339380250815644E-10</v>
      </c>
      <c r="L193">
        <v>1.3326900397726098E-10</v>
      </c>
      <c r="M193">
        <v>1.3260332463671532E-10</v>
      </c>
      <c r="N193">
        <v>1.3194097036780076E-10</v>
      </c>
      <c r="O193">
        <v>1.3128192456176788E-10</v>
      </c>
    </row>
    <row r="194" spans="1:15">
      <c r="E194" t="s">
        <v>881</v>
      </c>
      <c r="F194">
        <v>-9.1991341991328649E-12</v>
      </c>
      <c r="G194">
        <v>1.4933659414178895E-10</v>
      </c>
      <c r="H194">
        <v>1.4859065710811378E-10</v>
      </c>
      <c r="I194">
        <v>1.478484460336478E-10</v>
      </c>
      <c r="J194">
        <v>1.4710994230720609E-10</v>
      </c>
      <c r="K194">
        <v>1.4637512741056681E-10</v>
      </c>
      <c r="L194">
        <v>1.4564398291800663E-10</v>
      </c>
      <c r="M194">
        <v>1.4491649049583887E-10</v>
      </c>
      <c r="N194">
        <v>1.4419263190195365E-10</v>
      </c>
      <c r="O194">
        <v>1.4347238898536058E-10</v>
      </c>
    </row>
    <row r="195" spans="1:15">
      <c r="E195" t="s">
        <v>875</v>
      </c>
      <c r="F195">
        <v>-9.7402597402583276E-12</v>
      </c>
      <c r="G195">
        <v>1.9765137459942655E-10</v>
      </c>
      <c r="H195">
        <v>1.9666410499603298E-10</v>
      </c>
      <c r="I195">
        <v>1.9568176680923973E-10</v>
      </c>
      <c r="J195">
        <v>1.947043354065963E-10</v>
      </c>
      <c r="K195">
        <v>1.9373178627869139E-10</v>
      </c>
      <c r="L195">
        <v>1.9276409503853822E-10</v>
      </c>
      <c r="M195">
        <v>1.9180123742096326E-10</v>
      </c>
      <c r="N195">
        <v>1.9084318928199756E-10</v>
      </c>
      <c r="O195">
        <v>1.8988992659827146E-10</v>
      </c>
    </row>
    <row r="196" spans="1:15">
      <c r="E196" t="s">
        <v>877</v>
      </c>
      <c r="F196">
        <v>-9.1991341991328649E-12</v>
      </c>
      <c r="G196">
        <v>1.7111484745413318E-11</v>
      </c>
      <c r="H196">
        <v>1.7026012793638041E-11</v>
      </c>
      <c r="I196">
        <v>1.6940967774688814E-11</v>
      </c>
      <c r="J196">
        <v>1.6856347556034037E-11</v>
      </c>
      <c r="K196">
        <v>1.677215001579412E-11</v>
      </c>
      <c r="L196">
        <v>1.6688373042688265E-11</v>
      </c>
      <c r="M196">
        <v>1.6605014535981545E-11</v>
      </c>
      <c r="N196">
        <v>1.6522072405432198E-11</v>
      </c>
      <c r="O196">
        <v>1.6439544571239243E-11</v>
      </c>
    </row>
    <row r="197" spans="1:15">
      <c r="D197" t="s">
        <v>883</v>
      </c>
      <c r="E197" t="s">
        <v>876</v>
      </c>
      <c r="F197">
        <v>-9.9900099900085421E-12</v>
      </c>
      <c r="G197">
        <v>3.2019262788493561E-10</v>
      </c>
      <c r="H197">
        <v>3.185932641092868E-10</v>
      </c>
      <c r="I197">
        <v>3.1700188916368616E-10</v>
      </c>
      <c r="J197">
        <v>3.1541846314388779E-10</v>
      </c>
      <c r="K197">
        <v>3.1384294634496746E-10</v>
      </c>
      <c r="L197">
        <v>3.1227529926032753E-10</v>
      </c>
      <c r="M197">
        <v>3.1071548258070571E-10</v>
      </c>
      <c r="N197">
        <v>3.0916345719318996E-10</v>
      </c>
      <c r="O197">
        <v>3.0761918418023719E-10</v>
      </c>
    </row>
    <row r="198" spans="1:15">
      <c r="E198" t="s">
        <v>810</v>
      </c>
      <c r="F198">
        <v>-7.2150072150061682E-12</v>
      </c>
      <c r="G198">
        <v>2.3125023125023127E-10</v>
      </c>
      <c r="H198">
        <v>2.3009513519004046E-10</v>
      </c>
      <c r="I198">
        <v>2.2894580884043999E-10</v>
      </c>
      <c r="J198">
        <v>2.278022233816967E-10</v>
      </c>
      <c r="K198">
        <v>2.2666435013803205E-10</v>
      </c>
      <c r="L198">
        <v>2.2553216057690319E-10</v>
      </c>
      <c r="M198">
        <v>2.2440562630828745E-10</v>
      </c>
      <c r="N198">
        <v>2.2328471908397051E-10</v>
      </c>
      <c r="O198">
        <v>2.2216941079683795E-10</v>
      </c>
    </row>
    <row r="199" spans="1:15">
      <c r="E199" t="s">
        <v>875</v>
      </c>
      <c r="F199">
        <v>-9.7402597402583276E-12</v>
      </c>
      <c r="G199">
        <v>3.7462537462537471E-10</v>
      </c>
      <c r="H199">
        <v>3.7275411900786565E-10</v>
      </c>
      <c r="I199">
        <v>3.7089221032151292E-10</v>
      </c>
      <c r="J199">
        <v>3.6903960187834884E-10</v>
      </c>
      <c r="K199">
        <v>3.6719624722361209E-10</v>
      </c>
      <c r="L199">
        <v>3.6536210013458328E-10</v>
      </c>
      <c r="M199">
        <v>3.6353711461942582E-10</v>
      </c>
      <c r="N199">
        <v>3.6172124491603236E-10</v>
      </c>
      <c r="O199">
        <v>3.5991444549087762E-10</v>
      </c>
    </row>
    <row r="200" spans="1:15">
      <c r="E200" t="s">
        <v>877</v>
      </c>
      <c r="F200">
        <v>-9.1991341991328649E-12</v>
      </c>
      <c r="G200">
        <v>2.661786515953183E-11</v>
      </c>
      <c r="H200">
        <v>2.6484908790103619E-11</v>
      </c>
      <c r="I200">
        <v>2.6352616538404819E-11</v>
      </c>
      <c r="J200">
        <v>2.6220985087164051E-11</v>
      </c>
      <c r="K200">
        <v>2.6090011135679735E-11</v>
      </c>
      <c r="L200">
        <v>2.5959691399737302E-11</v>
      </c>
      <c r="M200">
        <v>2.5830022611526842E-11</v>
      </c>
      <c r="N200">
        <v>2.5701001519561192E-11</v>
      </c>
      <c r="O200">
        <v>2.557262488859437E-11</v>
      </c>
    </row>
    <row r="201" spans="1:15">
      <c r="C201" t="s">
        <v>884</v>
      </c>
      <c r="E201" t="s">
        <v>875</v>
      </c>
      <c r="F201">
        <v>-4.0941825509179906E-10</v>
      </c>
      <c r="G201">
        <v>2.794588352458351E-11</v>
      </c>
      <c r="H201">
        <v>2.2078419488873954E-11</v>
      </c>
      <c r="I201">
        <v>1.7442876933838291E-11</v>
      </c>
      <c r="J201">
        <v>1.3780603991257232E-11</v>
      </c>
      <c r="K201">
        <v>1.088725484243076E-11</v>
      </c>
      <c r="L201">
        <v>8.6013877243139687E-12</v>
      </c>
      <c r="M201">
        <v>6.7954568763874844E-12</v>
      </c>
      <c r="N201">
        <v>5.3686958010633148E-12</v>
      </c>
      <c r="O201">
        <v>4.2414947410684372E-12</v>
      </c>
    </row>
    <row r="202" spans="1:15">
      <c r="E202" t="s">
        <v>877</v>
      </c>
      <c r="F202">
        <v>-1.6328243953803725E-11</v>
      </c>
      <c r="G202">
        <v>1.3594478917872764E-10</v>
      </c>
      <c r="H202">
        <v>1.2484609076893422E-10</v>
      </c>
      <c r="I202">
        <v>1.1465350363516482E-10</v>
      </c>
      <c r="J202">
        <v>1.0529305174759836E-10</v>
      </c>
      <c r="K202">
        <v>9.6696798569722029E-11</v>
      </c>
      <c r="L202">
        <v>8.8802353986730842E-11</v>
      </c>
      <c r="M202">
        <v>8.1552421488893961E-11</v>
      </c>
      <c r="N202">
        <v>7.4894382323423544E-11</v>
      </c>
      <c r="O202">
        <v>6.877991359669201E-11</v>
      </c>
    </row>
    <row r="203" spans="1:15">
      <c r="C203" t="s">
        <v>885</v>
      </c>
      <c r="E203" t="s">
        <v>885</v>
      </c>
      <c r="F203">
        <v>-2.5076388888888355E-11</v>
      </c>
      <c r="G203">
        <v>3.509360335139069E-10</v>
      </c>
      <c r="H203">
        <v>3.4654933309498314E-10</v>
      </c>
      <c r="I203">
        <v>3.4221746643129591E-10</v>
      </c>
      <c r="J203">
        <v>3.3793974810090482E-10</v>
      </c>
      <c r="K203">
        <v>3.3371550124964364E-10</v>
      </c>
      <c r="L203">
        <v>3.2954405748402317E-10</v>
      </c>
      <c r="M203">
        <v>3.2542475676547297E-10</v>
      </c>
      <c r="N203">
        <v>3.2135694730590467E-10</v>
      </c>
      <c r="O203">
        <v>3.1733998546458092E-10</v>
      </c>
    </row>
    <row r="205" spans="1:15">
      <c r="A205" t="s">
        <v>905</v>
      </c>
      <c r="B205">
        <v>2017</v>
      </c>
      <c r="C205">
        <v>2022</v>
      </c>
      <c r="D205">
        <v>2027</v>
      </c>
      <c r="E205">
        <v>2032</v>
      </c>
      <c r="F205">
        <v>2037</v>
      </c>
      <c r="G205">
        <v>2042</v>
      </c>
      <c r="H205">
        <v>2047</v>
      </c>
    </row>
    <row r="206" spans="1:15">
      <c r="A206" t="s">
        <v>906</v>
      </c>
      <c r="B206">
        <f>(G169*1000000000)/(G137*'Conversion Factors'!$B$28)</f>
        <v>1.0487527988911182E-2</v>
      </c>
      <c r="C206">
        <f>(H169*1000000000)/(H137*'Conversion Factors'!$B$28)</f>
        <v>1.3274647480387616E-2</v>
      </c>
      <c r="D206">
        <f>(I169*1000000000)/(I137*'Conversion Factors'!$B$28)</f>
        <v>1.6802459637283509E-2</v>
      </c>
      <c r="E206">
        <f>(J169*1000000000)/(J137*'Conversion Factors'!$B$28)</f>
        <v>2.1267807697315805E-2</v>
      </c>
      <c r="F206">
        <f>(K169*1000000000)/(K137*'Conversion Factors'!$B$28)</f>
        <v>2.6919847094668149E-2</v>
      </c>
      <c r="G206">
        <f>(L169*1000000000)/(L137*'Conversion Factors'!$B$28)</f>
        <v>3.4073947720139226E-2</v>
      </c>
      <c r="H206">
        <f>(M169*1000000000)/(M137*'Conversion Factors'!$B$28)</f>
        <v>4.3129290785040887E-2</v>
      </c>
    </row>
    <row r="207" spans="1:15">
      <c r="A207" t="s">
        <v>907</v>
      </c>
      <c r="B207">
        <f>(G170*1000000000)/(G138*'Conversion Factors'!$B$28)</f>
        <v>2.1558990043642106E-3</v>
      </c>
      <c r="C207">
        <f>(H170*1000000000)/(H138*'Conversion Factors'!$B$28)</f>
        <v>2.3475563698775433E-3</v>
      </c>
      <c r="D207">
        <f>(I170*1000000000)/(I138*'Conversion Factors'!$B$28)</f>
        <v>2.5562518924108252E-3</v>
      </c>
      <c r="E207">
        <f>(J170*1000000000)/(J138*'Conversion Factors'!$B$28)</f>
        <v>2.7835002478746791E-3</v>
      </c>
      <c r="F207">
        <f>(K170*1000000000)/(K138*'Conversion Factors'!$B$28)</f>
        <v>3.0309507654237115E-3</v>
      </c>
      <c r="G207">
        <f>(L170*1000000000)/(L138*'Conversion Factors'!$B$28)</f>
        <v>3.3003993980014871E-3</v>
      </c>
      <c r="H207">
        <f>(M170*1000000000)/(M138*'Conversion Factors'!$B$28)</f>
        <v>3.5938017570555448E-3</v>
      </c>
    </row>
  </sheetData>
  <pageMargins left="0.7" right="0.7" top="0.75" bottom="0.75" header="0.3" footer="0.3"/>
  <pageSetup orientation="portrait" r:id="rId1"/>
  <ignoredErrors>
    <ignoredError sqref="E24:E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H27" sqref="H27"/>
    </sheetView>
  </sheetViews>
  <sheetFormatPr defaultRowHeight="14.2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4" workbookViewId="0">
      <selection activeCell="E35" sqref="E35"/>
    </sheetView>
  </sheetViews>
  <sheetFormatPr defaultRowHeight="14.25"/>
  <cols>
    <col min="1" max="1" width="23.265625" customWidth="1"/>
    <col min="2" max="7" width="12.73046875" customWidth="1"/>
    <col min="8" max="8" width="12" customWidth="1"/>
  </cols>
  <sheetData>
    <row r="1" spans="1:8">
      <c r="A1" t="s">
        <v>769</v>
      </c>
    </row>
    <row r="2" spans="1:8">
      <c r="A2" t="s">
        <v>770</v>
      </c>
    </row>
    <row r="3" spans="1:8">
      <c r="A3" t="s">
        <v>771</v>
      </c>
    </row>
    <row r="4" spans="1:8">
      <c r="A4" t="s">
        <v>772</v>
      </c>
    </row>
    <row r="6" spans="1:8">
      <c r="A6" s="20" t="s">
        <v>672</v>
      </c>
      <c r="B6" s="21"/>
      <c r="D6" s="20" t="s">
        <v>677</v>
      </c>
    </row>
    <row r="7" spans="1:8">
      <c r="A7" t="s">
        <v>676</v>
      </c>
      <c r="B7" s="54">
        <v>0.68595041322314043</v>
      </c>
      <c r="D7" s="26" t="s">
        <v>817</v>
      </c>
    </row>
    <row r="8" spans="1:8">
      <c r="A8" t="s">
        <v>587</v>
      </c>
      <c r="B8" s="54">
        <f>B7</f>
        <v>0.68595041322314043</v>
      </c>
    </row>
    <row r="9" spans="1:8">
      <c r="A9" t="s">
        <v>820</v>
      </c>
      <c r="B9" s="54">
        <v>0.44700000000000001</v>
      </c>
    </row>
    <row r="10" spans="1:8">
      <c r="B10" s="54"/>
      <c r="D10" s="54"/>
    </row>
    <row r="11" spans="1:8">
      <c r="A11" s="20" t="s">
        <v>673</v>
      </c>
      <c r="B11" s="21"/>
      <c r="D11" s="20" t="s">
        <v>677</v>
      </c>
    </row>
    <row r="12" spans="1:8">
      <c r="A12" t="s">
        <v>674</v>
      </c>
      <c r="B12">
        <v>0.55000000000000004</v>
      </c>
      <c r="D12" s="26" t="s">
        <v>675</v>
      </c>
    </row>
    <row r="14" spans="1:8" s="57" customFormat="1">
      <c r="B14" s="57" t="s">
        <v>763</v>
      </c>
      <c r="C14" s="57" t="s">
        <v>764</v>
      </c>
      <c r="D14" s="57" t="s">
        <v>765</v>
      </c>
      <c r="E14" s="57" t="s">
        <v>766</v>
      </c>
      <c r="F14" s="57" t="s">
        <v>767</v>
      </c>
      <c r="G14" s="57" t="s">
        <v>768</v>
      </c>
      <c r="H14" s="57" t="s">
        <v>821</v>
      </c>
    </row>
    <row r="15" spans="1:8">
      <c r="A15" t="s">
        <v>139</v>
      </c>
      <c r="B15" s="58">
        <f>1/(1-$B$7)</f>
        <v>3.1842105263157889</v>
      </c>
      <c r="C15" s="58">
        <f>1/(1-$B$7)</f>
        <v>3.1842105263157889</v>
      </c>
      <c r="D15" s="58">
        <f>1/(1-$B$8)</f>
        <v>3.1842105263157889</v>
      </c>
      <c r="E15" s="58">
        <f>1/(1-$B$8)</f>
        <v>3.1842105263157889</v>
      </c>
      <c r="F15" s="58">
        <f>1/(1-$B$7)</f>
        <v>3.1842105263157889</v>
      </c>
      <c r="G15" s="58">
        <f>1/(1-$B$7)</f>
        <v>3.1842105263157889</v>
      </c>
      <c r="H15" s="58">
        <f>1/(1-$B$9)</f>
        <v>1.8083182640144668</v>
      </c>
    </row>
    <row r="16" spans="1:8">
      <c r="A16" t="s">
        <v>140</v>
      </c>
      <c r="B16" s="60">
        <v>1</v>
      </c>
      <c r="C16" s="60">
        <v>1</v>
      </c>
      <c r="D16" s="60">
        <v>1</v>
      </c>
      <c r="E16" s="60">
        <v>1</v>
      </c>
      <c r="F16" s="60">
        <v>1</v>
      </c>
      <c r="G16" s="60">
        <v>1</v>
      </c>
      <c r="H16" s="60">
        <v>1</v>
      </c>
    </row>
    <row r="17" spans="1:8">
      <c r="A17" t="s">
        <v>141</v>
      </c>
      <c r="B17" s="60">
        <v>1</v>
      </c>
      <c r="C17" s="60">
        <v>1</v>
      </c>
      <c r="D17" s="60">
        <v>1</v>
      </c>
      <c r="E17" s="60">
        <v>1</v>
      </c>
      <c r="F17" s="60">
        <v>1</v>
      </c>
      <c r="G17" s="60">
        <v>1</v>
      </c>
      <c r="H17" s="60">
        <v>1</v>
      </c>
    </row>
    <row r="18" spans="1:8">
      <c r="A18" t="s">
        <v>142</v>
      </c>
      <c r="B18" s="60">
        <v>1</v>
      </c>
      <c r="C18" s="60">
        <v>1</v>
      </c>
      <c r="D18" s="60">
        <v>1</v>
      </c>
      <c r="E18" s="60">
        <v>1</v>
      </c>
      <c r="F18" s="60">
        <v>1</v>
      </c>
      <c r="G18" s="60">
        <v>1</v>
      </c>
      <c r="H18" s="60">
        <v>1</v>
      </c>
    </row>
    <row r="19" spans="1:8">
      <c r="A19" t="s">
        <v>143</v>
      </c>
      <c r="B19" s="58">
        <f>1/((1-$B$7)*$B$12+(1-$B$12))</f>
        <v>1.605839416058394</v>
      </c>
      <c r="C19" s="58">
        <f>1/((1-$B$7)*$B$12+(1-$B$12))</f>
        <v>1.605839416058394</v>
      </c>
      <c r="D19" s="58">
        <f>1/((1-$B$8)*$B$12+(1-$B$12))</f>
        <v>1.605839416058394</v>
      </c>
      <c r="E19" s="58">
        <f>1/((1-$B$8)*$B$12+(1-$B$12))</f>
        <v>1.605839416058394</v>
      </c>
      <c r="F19" s="58">
        <f>1/((1-$B$7)*$B$12+(1-$B$12))</f>
        <v>1.605839416058394</v>
      </c>
      <c r="G19" s="58">
        <f>1/((1-$B$7)*$B$12+(1-$B$12))</f>
        <v>1.605839416058394</v>
      </c>
      <c r="H19" s="58">
        <f>1/((1-$B$9)*$B$12+(1-$B$12))</f>
        <v>1.3259961546111518</v>
      </c>
    </row>
    <row r="20" spans="1:8">
      <c r="A20" t="s">
        <v>807</v>
      </c>
      <c r="B20" s="60">
        <v>1</v>
      </c>
      <c r="C20" s="60">
        <v>1</v>
      </c>
      <c r="D20" s="60">
        <v>1</v>
      </c>
      <c r="E20" s="60">
        <v>1</v>
      </c>
      <c r="F20" s="60">
        <v>1</v>
      </c>
      <c r="G20" s="60">
        <v>1</v>
      </c>
      <c r="H20" s="60">
        <v>1</v>
      </c>
    </row>
    <row r="21" spans="1:8">
      <c r="A21" t="s">
        <v>808</v>
      </c>
      <c r="B21">
        <v>0</v>
      </c>
      <c r="C21">
        <v>0</v>
      </c>
      <c r="D21">
        <v>0</v>
      </c>
      <c r="E21">
        <v>0</v>
      </c>
      <c r="F21">
        <v>0</v>
      </c>
      <c r="G21">
        <v>0</v>
      </c>
      <c r="H21" s="60">
        <v>0</v>
      </c>
    </row>
    <row r="24" spans="1:8">
      <c r="B24"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A12" sqref="A12"/>
    </sheetView>
  </sheetViews>
  <sheetFormatPr defaultRowHeight="14.25"/>
  <cols>
    <col min="1" max="1" width="15.59765625" customWidth="1"/>
  </cols>
  <sheetData>
    <row r="1" spans="1:36">
      <c r="A1" t="s">
        <v>773</v>
      </c>
    </row>
    <row r="2" spans="1:36">
      <c r="A2" t="s">
        <v>774</v>
      </c>
    </row>
    <row r="3" spans="1:36">
      <c r="A3" t="s">
        <v>775</v>
      </c>
    </row>
    <row r="4" spans="1:36">
      <c r="A4" t="s">
        <v>776</v>
      </c>
    </row>
    <row r="5" spans="1:36">
      <c r="A5" t="s">
        <v>777</v>
      </c>
    </row>
    <row r="7" spans="1:36">
      <c r="A7" s="26" t="s">
        <v>778</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758</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59" activePane="bottomRight" state="frozen"/>
      <selection pane="topRight" activeCell="C1" sqref="C1"/>
      <selection pane="bottomLeft" activeCell="A2" sqref="A2"/>
      <selection pane="bottomRight" activeCell="D57" sqref="D57"/>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75" t="s">
        <v>20</v>
      </c>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65625" defaultRowHeight="15" customHeight="1"/>
  <cols>
    <col min="1" max="1" width="20.73046875" style="2" hidden="1" customWidth="1"/>
    <col min="2" max="2" width="45.73046875" style="2" customWidth="1"/>
    <col min="3" max="16384" width="9.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75" t="s">
        <v>152</v>
      </c>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U.S. Aircraft Calcs</vt:lpstr>
      <vt:lpstr>Hydrogen vehicles - US data</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2020-11-15T17:05:53Z</dcterms:modified>
</cp:coreProperties>
</file>