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bldgs\PEUDfSbQL\"/>
    </mc:Choice>
  </mc:AlternateContent>
  <bookViews>
    <workbookView xWindow="480" yWindow="120" windowWidth="20115" windowHeight="11310"/>
  </bookViews>
  <sheets>
    <sheet name="About" sheetId="1" r:id="rId1"/>
    <sheet name="Sales Shares" sheetId="9" r:id="rId2"/>
    <sheet name="Energy Use &amp; Calcs" sheetId="6" r:id="rId3"/>
    <sheet name="PEUDfSbQL" sheetId="5" r:id="rId4"/>
  </sheets>
  <calcPr calcId="162913"/>
</workbook>
</file>

<file path=xl/calcChain.xml><?xml version="1.0" encoding="utf-8"?>
<calcChain xmlns="http://schemas.openxmlformats.org/spreadsheetml/2006/main">
  <c r="D2" i="5" l="1"/>
  <c r="D4" i="5"/>
  <c r="D7" i="5"/>
  <c r="C4" i="5"/>
  <c r="C7" i="5"/>
  <c r="C2" i="5"/>
  <c r="C27" i="6"/>
  <c r="D24" i="6"/>
  <c r="C24" i="6"/>
  <c r="B24" i="6"/>
  <c r="C17" i="6"/>
  <c r="C14" i="6"/>
  <c r="D14" i="6"/>
  <c r="E14" i="6"/>
  <c r="F14" i="6"/>
  <c r="B14" i="6"/>
  <c r="B17" i="6" s="1"/>
  <c r="C7" i="6"/>
  <c r="C4" i="6"/>
  <c r="D4" i="6"/>
  <c r="E4" i="6"/>
  <c r="F4" i="6"/>
  <c r="B4" i="6"/>
  <c r="B7" i="6" s="1"/>
  <c r="B9" i="6" s="1"/>
  <c r="B3" i="5" s="1"/>
  <c r="B27" i="6" l="1"/>
  <c r="B29" i="6" s="1"/>
  <c r="B5" i="5" s="1"/>
  <c r="C5" i="5" s="1"/>
  <c r="D3" i="5"/>
  <c r="C3" i="5"/>
  <c r="B19" i="6"/>
  <c r="B6" i="5" s="1"/>
  <c r="D5" i="5" l="1"/>
  <c r="C6" i="5"/>
  <c r="D6" i="5"/>
</calcChain>
</file>

<file path=xl/sharedStrings.xml><?xml version="1.0" encoding="utf-8"?>
<sst xmlns="http://schemas.openxmlformats.org/spreadsheetml/2006/main" count="111" uniqueCount="87">
  <si>
    <t>PEUDfSbQL Perc E Use Difference from Std by Quality Level</t>
  </si>
  <si>
    <t>https://consumeraffairs.nic.in/consumer/WriteReadData/SplitAC.pdf</t>
  </si>
  <si>
    <t>1 star</t>
  </si>
  <si>
    <t>Mandatory Appliances Produced in Financial Year 2017-2018</t>
  </si>
  <si>
    <t>Sl. No</t>
  </si>
  <si>
    <t>Appliances</t>
  </si>
  <si>
    <t>Star 1</t>
  </si>
  <si>
    <t>Star 2</t>
  </si>
  <si>
    <t>Star 3</t>
  </si>
  <si>
    <t>Star 4</t>
  </si>
  <si>
    <t>Star 5</t>
  </si>
  <si>
    <t>Total</t>
  </si>
  <si>
    <t>Room Air Conditioners(WindowHigh Wall Split Ceiling Mounted)</t>
  </si>
  <si>
    <t>Colour Television</t>
  </si>
  <si>
    <t>Direct Cool Refrigerator</t>
  </si>
  <si>
    <t>Distribution Transformer</t>
  </si>
  <si>
    <t>Frost Free Refrigerator</t>
  </si>
  <si>
    <t>Stationary Type Water Heater</t>
  </si>
  <si>
    <t>Tubular Fluorescent Lamp(TFL)</t>
  </si>
  <si>
    <t>LED LAMPS</t>
  </si>
  <si>
    <t>Room Air Conditioner (Variable Speed)</t>
  </si>
  <si>
    <t>heating</t>
  </si>
  <si>
    <t>cooling and ventilation</t>
  </si>
  <si>
    <t>envelope</t>
  </si>
  <si>
    <t>lighting</t>
  </si>
  <si>
    <t>appliances</t>
  </si>
  <si>
    <t>other</t>
  </si>
  <si>
    <t>Urban Residential</t>
  </si>
  <si>
    <t>Rural Residential</t>
  </si>
  <si>
    <t>Commercial</t>
  </si>
  <si>
    <t>Sources:</t>
  </si>
  <si>
    <t>Sales Share by Quality Tier (Cooling, Appliances)</t>
  </si>
  <si>
    <t>1 &amp; 2</t>
  </si>
  <si>
    <t>Voluntary Appliances Produced in Financial Year 2017-2018</t>
  </si>
  <si>
    <t>Ceiling Fan</t>
  </si>
  <si>
    <t>Monoset Pump</t>
  </si>
  <si>
    <t>Openwell Submersible Pump Set</t>
  </si>
  <si>
    <t>Submersible Pump Set</t>
  </si>
  <si>
    <t>Bureau of Energy Efficiency, Ministry of Power</t>
  </si>
  <si>
    <t>2017-2018</t>
  </si>
  <si>
    <t>https://beestarlabel.com/Home/EnergySavings</t>
  </si>
  <si>
    <t>Sheet ref:BEE</t>
  </si>
  <si>
    <t>Sales trend-light bulbs-2016</t>
  </si>
  <si>
    <t>Lighting Appliance</t>
  </si>
  <si>
    <t>Quantity(millions)</t>
  </si>
  <si>
    <t>Tubelight</t>
  </si>
  <si>
    <t>incandescent bulbs</t>
  </si>
  <si>
    <t>CFLs</t>
  </si>
  <si>
    <t>LED bulbs</t>
  </si>
  <si>
    <t>Prayas (Energy Group)</t>
  </si>
  <si>
    <t>Understanding the impacts of India’s LED bulb programme, “UJALA”</t>
  </si>
  <si>
    <t>http://www.prayaspune.org/peg/publications/item/354.html</t>
  </si>
  <si>
    <t>Sales Share by Quality Tier (Lighting)</t>
  </si>
  <si>
    <t>Figure 4, Page 12</t>
  </si>
  <si>
    <t>Energy Use by Star Rating (Lighting)</t>
  </si>
  <si>
    <t>Page 1907, Table 1</t>
  </si>
  <si>
    <t>https://pdfs.semanticscholar.org/e873/3c77e0741770dc19fc0d90e89d36c7526fb2.pdf</t>
  </si>
  <si>
    <t>Menaria, Durga Shanker</t>
  </si>
  <si>
    <t>Study of Energy Efficient LED Lighting Schemes Context for India</t>
  </si>
  <si>
    <t>Cooling and Appliances</t>
  </si>
  <si>
    <t>Lighting</t>
  </si>
  <si>
    <t>Energy Use by Star Rating (Air Conditioners)</t>
  </si>
  <si>
    <t>Page 22</t>
  </si>
  <si>
    <t>Split Air Conditioners: More efficiency for the energy</t>
  </si>
  <si>
    <t>Government of India, Department of Consumer Affairs</t>
  </si>
  <si>
    <t>2 stars</t>
  </si>
  <si>
    <t>3 stars</t>
  </si>
  <si>
    <t>4 stars</t>
  </si>
  <si>
    <t>5 stars</t>
  </si>
  <si>
    <t>Energy Use (kWh/day)</t>
  </si>
  <si>
    <t>Air Conditioners</t>
  </si>
  <si>
    <t>Sales (2017-2018)</t>
  </si>
  <si>
    <t>Weighted Avg Energy Use</t>
  </si>
  <si>
    <t>1-4 stars</t>
  </si>
  <si>
    <t>Perc Difference for 5 stars</t>
  </si>
  <si>
    <t>Refrigerators</t>
  </si>
  <si>
    <t>Energy Use (kWh/year)</t>
  </si>
  <si>
    <t>Incandescent</t>
  </si>
  <si>
    <t>Fluorescent</t>
  </si>
  <si>
    <t>LED</t>
  </si>
  <si>
    <t>non-LED</t>
  </si>
  <si>
    <t>Perc Difference for LEDs</t>
  </si>
  <si>
    <t>Energy Use by Star Rating (Refrigerators)</t>
  </si>
  <si>
    <t>Table 1</t>
  </si>
  <si>
    <t>http://www.keralaenergy.gov.in/emc_downloads/bee/Guide%20on%20Energy-Efficient%20Home%20Refrigerator.pdf</t>
  </si>
  <si>
    <t>Energy Efficiency Guide: Buying and Maintaining an Energy-Efficient Home Refrigerator</t>
  </si>
  <si>
    <t>West Bengal Renewable Energy Development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</si>
</sst>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/>
    <xf numFmtId="0" fontId="3" fillId="0" borderId="0" xfId="2"/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 vertical="top"/>
    </xf>
    <xf numFmtId="164" fontId="0" fillId="0" borderId="0" xfId="1" applyNumberFormat="1" applyFont="1" applyAlignment="1">
      <alignment horizontal="right" vertical="top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2" borderId="0" xfId="0" applyFont="1" applyFill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828675</xdr:colOff>
      <xdr:row>25</xdr:row>
      <xdr:rowOff>28575</xdr:rowOff>
    </xdr:from>
    <xdr:to>
      <xdr:col>11</xdr:col>
      <xdr:colOff>390525</xdr:colOff>
      <xdr:row>44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3845CF-6B5E-43B5-BB12-3BDDB27D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5362575"/>
          <a:ext cx="5581650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dfs.semanticscholar.org/e873/3c77e0741770dc19fc0d90e89d36c7526fb2.pdf" TargetMode="External"/><Relationship Id="rId2" Type="http://schemas.openxmlformats.org/officeDocument/2006/relationships/hyperlink" Target="http://www.prayaspune.org/peg/publications/item/354.html" TargetMode="External"/><Relationship Id="rId1" Type="http://schemas.openxmlformats.org/officeDocument/2006/relationships/hyperlink" Target="https://beestarlabel.com/Home/EnergySaving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nsumeraffairs.nic.in/consumer/WriteReadData/SplitAC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9.7109375" customWidth="1"/>
    <col min="2" max="2" width="79.28515625" customWidth="1"/>
  </cols>
  <sheetData>
    <row r="1" spans="1:2" x14ac:dyDescent="0.25">
      <c r="A1" s="3" t="s">
        <v>0</v>
      </c>
      <c r="B1" s="4"/>
    </row>
    <row r="3" spans="1:2" x14ac:dyDescent="0.25">
      <c r="A3" s="3" t="s">
        <v>30</v>
      </c>
      <c r="B3" s="8" t="s">
        <v>31</v>
      </c>
    </row>
    <row r="4" spans="1:2" x14ac:dyDescent="0.25">
      <c r="A4" s="4"/>
      <c r="B4" s="4" t="s">
        <v>38</v>
      </c>
    </row>
    <row r="5" spans="1:2" x14ac:dyDescent="0.25">
      <c r="A5" s="4"/>
      <c r="B5" s="2" t="s">
        <v>39</v>
      </c>
    </row>
    <row r="6" spans="1:2" x14ac:dyDescent="0.25">
      <c r="A6" s="4"/>
      <c r="B6" s="5" t="s">
        <v>40</v>
      </c>
    </row>
    <row r="7" spans="1:2" x14ac:dyDescent="0.25">
      <c r="B7" s="4" t="s">
        <v>41</v>
      </c>
    </row>
    <row r="9" spans="1:2" x14ac:dyDescent="0.25">
      <c r="B9" s="13" t="s">
        <v>52</v>
      </c>
    </row>
    <row r="10" spans="1:2" x14ac:dyDescent="0.25">
      <c r="B10" s="4" t="s">
        <v>49</v>
      </c>
    </row>
    <row r="11" spans="1:2" x14ac:dyDescent="0.25">
      <c r="B11" s="2">
        <v>2016</v>
      </c>
    </row>
    <row r="12" spans="1:2" x14ac:dyDescent="0.25">
      <c r="B12" s="4" t="s">
        <v>50</v>
      </c>
    </row>
    <row r="13" spans="1:2" x14ac:dyDescent="0.25">
      <c r="B13" s="5" t="s">
        <v>51</v>
      </c>
    </row>
    <row r="14" spans="1:2" x14ac:dyDescent="0.25">
      <c r="B14" s="4" t="s">
        <v>53</v>
      </c>
    </row>
    <row r="16" spans="1:2" x14ac:dyDescent="0.25">
      <c r="B16" s="8" t="s">
        <v>61</v>
      </c>
    </row>
    <row r="17" spans="2:2" x14ac:dyDescent="0.25">
      <c r="B17" t="s">
        <v>64</v>
      </c>
    </row>
    <row r="18" spans="2:2" x14ac:dyDescent="0.25">
      <c r="B18" s="2">
        <v>2014</v>
      </c>
    </row>
    <row r="19" spans="2:2" x14ac:dyDescent="0.25">
      <c r="B19" t="s">
        <v>63</v>
      </c>
    </row>
    <row r="20" spans="2:2" x14ac:dyDescent="0.25">
      <c r="B20" s="5" t="s">
        <v>1</v>
      </c>
    </row>
    <row r="21" spans="2:2" x14ac:dyDescent="0.25">
      <c r="B21" t="s">
        <v>62</v>
      </c>
    </row>
    <row r="23" spans="2:2" x14ac:dyDescent="0.25">
      <c r="B23" s="8" t="s">
        <v>54</v>
      </c>
    </row>
    <row r="24" spans="2:2" x14ac:dyDescent="0.25">
      <c r="B24" t="s">
        <v>57</v>
      </c>
    </row>
    <row r="25" spans="2:2" x14ac:dyDescent="0.25">
      <c r="B25" s="2">
        <v>2014</v>
      </c>
    </row>
    <row r="26" spans="2:2" x14ac:dyDescent="0.25">
      <c r="B26" t="s">
        <v>58</v>
      </c>
    </row>
    <row r="27" spans="2:2" x14ac:dyDescent="0.25">
      <c r="B27" s="5" t="s">
        <v>56</v>
      </c>
    </row>
    <row r="28" spans="2:2" x14ac:dyDescent="0.25">
      <c r="B28" t="s">
        <v>55</v>
      </c>
    </row>
    <row r="30" spans="2:2" x14ac:dyDescent="0.25">
      <c r="B30" s="8" t="s">
        <v>82</v>
      </c>
    </row>
    <row r="31" spans="2:2" x14ac:dyDescent="0.25">
      <c r="B31" t="s">
        <v>86</v>
      </c>
    </row>
    <row r="32" spans="2:2" x14ac:dyDescent="0.25">
      <c r="B32" s="2">
        <v>2010</v>
      </c>
    </row>
    <row r="33" spans="2:2" x14ac:dyDescent="0.25">
      <c r="B33" s="4" t="s">
        <v>85</v>
      </c>
    </row>
    <row r="34" spans="2:2" x14ac:dyDescent="0.25">
      <c r="B34" s="5" t="s">
        <v>84</v>
      </c>
    </row>
    <row r="35" spans="2:2" x14ac:dyDescent="0.25">
      <c r="B35" s="4" t="s">
        <v>83</v>
      </c>
    </row>
  </sheetData>
  <hyperlinks>
    <hyperlink ref="B6" r:id="rId1"/>
    <hyperlink ref="B13" r:id="rId2"/>
    <hyperlink ref="B27" r:id="rId3"/>
    <hyperlink ref="B20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cols>
    <col min="1" max="1" width="8" style="4" customWidth="1"/>
    <col min="2" max="2" width="59" style="4" customWidth="1"/>
    <col min="3" max="8" width="12.5703125" style="12" customWidth="1"/>
    <col min="9" max="16384" width="9.140625" style="4"/>
  </cols>
  <sheetData>
    <row r="1" spans="1:8" x14ac:dyDescent="0.25">
      <c r="A1" s="14" t="s">
        <v>59</v>
      </c>
      <c r="B1" s="15"/>
      <c r="C1" s="16"/>
      <c r="D1" s="16"/>
      <c r="E1" s="16"/>
      <c r="F1" s="16"/>
      <c r="G1" s="16"/>
      <c r="H1" s="16"/>
    </row>
    <row r="3" spans="1:8" s="3" customFormat="1" x14ac:dyDescent="0.25">
      <c r="A3" s="3" t="s">
        <v>3</v>
      </c>
      <c r="C3" s="10"/>
      <c r="D3" s="10"/>
      <c r="E3" s="10"/>
      <c r="F3" s="10"/>
      <c r="G3" s="10"/>
      <c r="H3" s="10"/>
    </row>
    <row r="4" spans="1:8" s="3" customFormat="1" x14ac:dyDescent="0.25">
      <c r="A4" s="3" t="s">
        <v>4</v>
      </c>
      <c r="B4" s="3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</row>
    <row r="5" spans="1:8" x14ac:dyDescent="0.25">
      <c r="A5" s="4" t="s">
        <v>32</v>
      </c>
      <c r="B5" s="4" t="s">
        <v>12</v>
      </c>
      <c r="C5" s="11">
        <v>380263</v>
      </c>
      <c r="D5" s="11">
        <v>455207</v>
      </c>
      <c r="E5" s="11">
        <v>2144757</v>
      </c>
      <c r="F5" s="11">
        <v>71880</v>
      </c>
      <c r="G5" s="11">
        <v>866679</v>
      </c>
      <c r="H5" s="11">
        <v>3918786</v>
      </c>
    </row>
    <row r="6" spans="1:8" x14ac:dyDescent="0.25">
      <c r="A6" s="4">
        <v>3</v>
      </c>
      <c r="B6" s="4" t="s">
        <v>13</v>
      </c>
      <c r="C6" s="11">
        <v>1140585</v>
      </c>
      <c r="D6" s="11">
        <v>729420</v>
      </c>
      <c r="E6" s="11">
        <v>581579</v>
      </c>
      <c r="F6" s="11">
        <v>1733547</v>
      </c>
      <c r="G6" s="11">
        <v>1158012</v>
      </c>
      <c r="H6" s="11">
        <v>5343143</v>
      </c>
    </row>
    <row r="7" spans="1:8" x14ac:dyDescent="0.25">
      <c r="A7" s="4">
        <v>4</v>
      </c>
      <c r="B7" s="4" t="s">
        <v>14</v>
      </c>
      <c r="C7" s="11">
        <v>656238</v>
      </c>
      <c r="D7" s="11">
        <v>719155</v>
      </c>
      <c r="E7" s="11">
        <v>2317850</v>
      </c>
      <c r="F7" s="11">
        <v>1093289</v>
      </c>
      <c r="G7" s="11">
        <v>251736</v>
      </c>
      <c r="H7" s="11">
        <v>5038268</v>
      </c>
    </row>
    <row r="8" spans="1:8" x14ac:dyDescent="0.25">
      <c r="A8" s="4">
        <v>5</v>
      </c>
      <c r="B8" s="4" t="s">
        <v>15</v>
      </c>
      <c r="C8" s="11">
        <v>63923</v>
      </c>
      <c r="D8" s="11">
        <v>12291</v>
      </c>
      <c r="E8" s="11">
        <v>62206</v>
      </c>
      <c r="F8" s="11">
        <v>4397</v>
      </c>
      <c r="G8" s="11">
        <v>2405</v>
      </c>
      <c r="H8" s="11">
        <v>145222</v>
      </c>
    </row>
    <row r="9" spans="1:8" x14ac:dyDescent="0.25">
      <c r="A9" s="4">
        <v>6</v>
      </c>
      <c r="B9" s="4" t="s">
        <v>16</v>
      </c>
      <c r="C9" s="11">
        <v>69489</v>
      </c>
      <c r="D9" s="11">
        <v>255163</v>
      </c>
      <c r="E9" s="11">
        <v>1009920</v>
      </c>
      <c r="F9" s="11">
        <v>156963</v>
      </c>
      <c r="G9" s="11">
        <v>1591</v>
      </c>
      <c r="H9" s="11">
        <v>1493126</v>
      </c>
    </row>
    <row r="10" spans="1:8" x14ac:dyDescent="0.25">
      <c r="A10" s="4">
        <v>7</v>
      </c>
      <c r="B10" s="4" t="s">
        <v>17</v>
      </c>
      <c r="C10" s="11">
        <v>3689</v>
      </c>
      <c r="D10" s="11">
        <v>678</v>
      </c>
      <c r="E10" s="11">
        <v>137009</v>
      </c>
      <c r="F10" s="11">
        <v>396350</v>
      </c>
      <c r="G10" s="11">
        <v>1861647</v>
      </c>
      <c r="H10" s="11">
        <v>2399373</v>
      </c>
    </row>
    <row r="11" spans="1:8" x14ac:dyDescent="0.25">
      <c r="A11" s="4">
        <v>8</v>
      </c>
      <c r="B11" s="4" t="s">
        <v>18</v>
      </c>
      <c r="C11" s="11">
        <v>0</v>
      </c>
      <c r="D11" s="11">
        <v>0</v>
      </c>
      <c r="E11" s="11">
        <v>66178149</v>
      </c>
      <c r="F11" s="11">
        <v>506875</v>
      </c>
      <c r="G11" s="11">
        <v>4835145</v>
      </c>
      <c r="H11" s="11">
        <v>71520169</v>
      </c>
    </row>
    <row r="12" spans="1:8" x14ac:dyDescent="0.25">
      <c r="A12" s="4">
        <v>9</v>
      </c>
      <c r="B12" s="4" t="s">
        <v>19</v>
      </c>
      <c r="C12" s="11">
        <v>0</v>
      </c>
      <c r="D12" s="11">
        <v>0</v>
      </c>
      <c r="E12" s="11">
        <v>17519180</v>
      </c>
      <c r="F12" s="11">
        <v>0</v>
      </c>
      <c r="G12" s="11">
        <v>0</v>
      </c>
      <c r="H12" s="11">
        <v>17519180</v>
      </c>
    </row>
    <row r="13" spans="1:8" x14ac:dyDescent="0.25">
      <c r="A13" s="4">
        <v>10</v>
      </c>
      <c r="B13" s="4" t="s">
        <v>20</v>
      </c>
      <c r="C13" s="11">
        <v>0</v>
      </c>
      <c r="D13" s="11">
        <v>0</v>
      </c>
      <c r="E13" s="11">
        <v>1084189</v>
      </c>
      <c r="F13" s="11">
        <v>66710</v>
      </c>
      <c r="G13" s="11">
        <v>138509</v>
      </c>
      <c r="H13" s="11">
        <v>1289408</v>
      </c>
    </row>
    <row r="15" spans="1:8" x14ac:dyDescent="0.25">
      <c r="A15" s="3" t="s">
        <v>33</v>
      </c>
      <c r="B15" s="3"/>
      <c r="C15" s="10"/>
      <c r="D15" s="10"/>
      <c r="E15" s="10"/>
      <c r="F15" s="10"/>
      <c r="G15" s="10"/>
      <c r="H15" s="10"/>
    </row>
    <row r="16" spans="1:8" x14ac:dyDescent="0.25">
      <c r="A16" s="3" t="s">
        <v>4</v>
      </c>
      <c r="B16" s="3" t="s">
        <v>5</v>
      </c>
      <c r="C16" s="10" t="s">
        <v>6</v>
      </c>
      <c r="D16" s="10" t="s">
        <v>7</v>
      </c>
      <c r="E16" s="10" t="s">
        <v>8</v>
      </c>
      <c r="F16" s="10" t="s">
        <v>9</v>
      </c>
      <c r="G16" s="10" t="s">
        <v>10</v>
      </c>
      <c r="H16" s="10" t="s">
        <v>11</v>
      </c>
    </row>
    <row r="17" spans="1:8" x14ac:dyDescent="0.25">
      <c r="A17" s="4">
        <v>1</v>
      </c>
      <c r="B17" s="4" t="s">
        <v>34</v>
      </c>
      <c r="C17" s="11">
        <v>0</v>
      </c>
      <c r="D17" s="11">
        <v>0</v>
      </c>
      <c r="E17" s="11">
        <v>0</v>
      </c>
      <c r="F17" s="11">
        <v>800</v>
      </c>
      <c r="G17" s="11">
        <v>2328172</v>
      </c>
      <c r="H17" s="11">
        <v>2328972</v>
      </c>
    </row>
    <row r="18" spans="1:8" x14ac:dyDescent="0.25">
      <c r="A18" s="4">
        <v>2</v>
      </c>
      <c r="B18" s="4" t="s">
        <v>35</v>
      </c>
      <c r="C18" s="11">
        <v>368</v>
      </c>
      <c r="D18" s="11">
        <v>4</v>
      </c>
      <c r="E18" s="11">
        <v>1134</v>
      </c>
      <c r="F18" s="11">
        <v>8108</v>
      </c>
      <c r="G18" s="11">
        <v>31668</v>
      </c>
      <c r="H18" s="11">
        <v>41282</v>
      </c>
    </row>
    <row r="19" spans="1:8" x14ac:dyDescent="0.25">
      <c r="A19" s="4">
        <v>3</v>
      </c>
      <c r="B19" s="4" t="s">
        <v>36</v>
      </c>
      <c r="C19" s="11">
        <v>0</v>
      </c>
      <c r="D19" s="11">
        <v>2434</v>
      </c>
      <c r="E19" s="11">
        <v>2605</v>
      </c>
      <c r="F19" s="11">
        <v>5426</v>
      </c>
      <c r="G19" s="11">
        <v>121669</v>
      </c>
      <c r="H19" s="11">
        <v>132134</v>
      </c>
    </row>
    <row r="20" spans="1:8" x14ac:dyDescent="0.25">
      <c r="A20" s="4">
        <v>4</v>
      </c>
      <c r="B20" s="4" t="s">
        <v>37</v>
      </c>
      <c r="C20" s="11">
        <v>20</v>
      </c>
      <c r="D20" s="11">
        <v>106</v>
      </c>
      <c r="E20" s="11">
        <v>40401</v>
      </c>
      <c r="F20" s="11">
        <v>36895</v>
      </c>
      <c r="G20" s="11">
        <v>641494</v>
      </c>
      <c r="H20" s="11">
        <v>718916</v>
      </c>
    </row>
    <row r="23" spans="1:8" x14ac:dyDescent="0.25">
      <c r="A23" s="14" t="s">
        <v>60</v>
      </c>
      <c r="B23" s="15"/>
      <c r="C23" s="16"/>
      <c r="D23" s="16"/>
      <c r="E23" s="16"/>
      <c r="F23" s="16"/>
      <c r="G23" s="16"/>
      <c r="H23" s="16"/>
    </row>
    <row r="25" spans="1:8" x14ac:dyDescent="0.25">
      <c r="B25" s="21" t="s">
        <v>42</v>
      </c>
      <c r="C25" s="21"/>
    </row>
    <row r="26" spans="1:8" x14ac:dyDescent="0.25">
      <c r="B26" s="3" t="s">
        <v>43</v>
      </c>
      <c r="C26" s="3" t="s">
        <v>44</v>
      </c>
    </row>
    <row r="27" spans="1:8" x14ac:dyDescent="0.25">
      <c r="B27" s="4" t="s">
        <v>45</v>
      </c>
      <c r="C27" s="4">
        <v>225</v>
      </c>
    </row>
    <row r="28" spans="1:8" x14ac:dyDescent="0.25">
      <c r="B28" s="4" t="s">
        <v>46</v>
      </c>
      <c r="C28" s="4">
        <v>812</v>
      </c>
    </row>
    <row r="29" spans="1:8" x14ac:dyDescent="0.25">
      <c r="B29" s="4" t="s">
        <v>47</v>
      </c>
      <c r="C29" s="4">
        <v>285</v>
      </c>
    </row>
    <row r="30" spans="1:8" s="12" customFormat="1" x14ac:dyDescent="0.25">
      <c r="A30" s="4"/>
      <c r="B30" s="4" t="s">
        <v>48</v>
      </c>
      <c r="C30" s="4">
        <v>251</v>
      </c>
    </row>
    <row r="34" spans="1:3" s="12" customFormat="1" x14ac:dyDescent="0.25">
      <c r="A34" s="4"/>
      <c r="B34" s="4"/>
      <c r="C34" s="1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31.140625" customWidth="1"/>
    <col min="2" max="4" width="14.140625" customWidth="1"/>
  </cols>
  <sheetData>
    <row r="1" spans="1:6" x14ac:dyDescent="0.25">
      <c r="A1" s="8" t="s">
        <v>70</v>
      </c>
      <c r="B1" s="9"/>
      <c r="C1" s="9"/>
      <c r="D1" s="9"/>
      <c r="E1" s="9"/>
      <c r="F1" s="9"/>
    </row>
    <row r="2" spans="1:6" x14ac:dyDescent="0.25">
      <c r="B2" s="1" t="s">
        <v>2</v>
      </c>
      <c r="C2" s="1" t="s">
        <v>65</v>
      </c>
      <c r="D2" s="1" t="s">
        <v>66</v>
      </c>
      <c r="E2" s="1" t="s">
        <v>67</v>
      </c>
      <c r="F2" s="1" t="s">
        <v>68</v>
      </c>
    </row>
    <row r="3" spans="1:6" x14ac:dyDescent="0.25">
      <c r="A3" t="s">
        <v>69</v>
      </c>
      <c r="B3" s="4">
        <v>15.4</v>
      </c>
      <c r="C3" s="4">
        <v>14.34</v>
      </c>
      <c r="D3" s="4">
        <v>13.42</v>
      </c>
      <c r="E3" s="4">
        <v>12.6</v>
      </c>
      <c r="F3" s="4">
        <v>11.89</v>
      </c>
    </row>
    <row r="4" spans="1:6" x14ac:dyDescent="0.25">
      <c r="A4" t="s">
        <v>71</v>
      </c>
      <c r="B4" s="18">
        <f>'Sales Shares'!C5+'Sales Shares'!C13</f>
        <v>380263</v>
      </c>
      <c r="C4" s="18">
        <f>'Sales Shares'!D5+'Sales Shares'!D13</f>
        <v>455207</v>
      </c>
      <c r="D4" s="18">
        <f>'Sales Shares'!E5+'Sales Shares'!E13</f>
        <v>3228946</v>
      </c>
      <c r="E4" s="18">
        <f>'Sales Shares'!F5+'Sales Shares'!F13</f>
        <v>138590</v>
      </c>
      <c r="F4" s="18">
        <f>'Sales Shares'!G5+'Sales Shares'!G13</f>
        <v>1005188</v>
      </c>
    </row>
    <row r="6" spans="1:6" x14ac:dyDescent="0.25">
      <c r="B6" s="1" t="s">
        <v>73</v>
      </c>
      <c r="C6" s="1" t="s">
        <v>68</v>
      </c>
    </row>
    <row r="7" spans="1:6" x14ac:dyDescent="0.25">
      <c r="A7" t="s">
        <v>72</v>
      </c>
      <c r="B7" s="20">
        <f>SUMPRODUCT(B3:E3,B4:E4)/SUM(B4:E4)</f>
        <v>13.671740630396435</v>
      </c>
      <c r="C7">
        <f>F3</f>
        <v>11.89</v>
      </c>
    </row>
    <row r="9" spans="1:6" x14ac:dyDescent="0.25">
      <c r="A9" t="s">
        <v>74</v>
      </c>
      <c r="B9" s="19">
        <f>(C7-B7)/B7</f>
        <v>-0.13032288123101776</v>
      </c>
    </row>
    <row r="11" spans="1:6" x14ac:dyDescent="0.25">
      <c r="A11" s="8" t="s">
        <v>75</v>
      </c>
      <c r="B11" s="9"/>
      <c r="C11" s="9"/>
      <c r="D11" s="9"/>
      <c r="E11" s="9"/>
      <c r="F11" s="9"/>
    </row>
    <row r="12" spans="1:6" x14ac:dyDescent="0.25">
      <c r="A12" s="4"/>
      <c r="B12" s="1" t="s">
        <v>2</v>
      </c>
      <c r="C12" s="1" t="s">
        <v>65</v>
      </c>
      <c r="D12" s="1" t="s">
        <v>66</v>
      </c>
      <c r="E12" s="1" t="s">
        <v>67</v>
      </c>
      <c r="F12" s="1" t="s">
        <v>68</v>
      </c>
    </row>
    <row r="13" spans="1:6" x14ac:dyDescent="0.25">
      <c r="A13" s="4" t="s">
        <v>76</v>
      </c>
      <c r="B13" s="4">
        <v>977</v>
      </c>
      <c r="C13" s="4">
        <v>782</v>
      </c>
      <c r="D13" s="4">
        <v>626</v>
      </c>
      <c r="E13" s="4">
        <v>501</v>
      </c>
      <c r="F13" s="4">
        <v>400</v>
      </c>
    </row>
    <row r="14" spans="1:6" x14ac:dyDescent="0.25">
      <c r="A14" s="4" t="s">
        <v>71</v>
      </c>
      <c r="B14" s="18">
        <f>SUM('Sales Shares'!C7,'Sales Shares'!C9)</f>
        <v>725727</v>
      </c>
      <c r="C14" s="18">
        <f>SUM('Sales Shares'!D7,'Sales Shares'!D9)</f>
        <v>974318</v>
      </c>
      <c r="D14" s="18">
        <f>SUM('Sales Shares'!E7,'Sales Shares'!E9)</f>
        <v>3327770</v>
      </c>
      <c r="E14" s="18">
        <f>SUM('Sales Shares'!F7,'Sales Shares'!F9)</f>
        <v>1250252</v>
      </c>
      <c r="F14" s="18">
        <f>SUM('Sales Shares'!G7,'Sales Shares'!G9)</f>
        <v>253327</v>
      </c>
    </row>
    <row r="16" spans="1:6" x14ac:dyDescent="0.25">
      <c r="A16" s="4"/>
      <c r="B16" s="1" t="s">
        <v>73</v>
      </c>
      <c r="C16" s="1" t="s">
        <v>68</v>
      </c>
    </row>
    <row r="17" spans="1:4" x14ac:dyDescent="0.25">
      <c r="A17" s="4" t="s">
        <v>72</v>
      </c>
      <c r="B17" s="18">
        <f>SUMPRODUCT(B13:E13,B14:E14)/SUM(B14:E14)</f>
        <v>665.89162348856746</v>
      </c>
      <c r="C17" s="4">
        <f>F13</f>
        <v>400</v>
      </c>
    </row>
    <row r="18" spans="1:4" x14ac:dyDescent="0.25">
      <c r="A18" s="4"/>
      <c r="B18" s="4"/>
      <c r="C18" s="4"/>
    </row>
    <row r="19" spans="1:4" x14ac:dyDescent="0.25">
      <c r="A19" s="4" t="s">
        <v>74</v>
      </c>
      <c r="B19" s="19">
        <f>(C17-B17)/B17</f>
        <v>-0.39930164926174733</v>
      </c>
      <c r="C19" s="4"/>
    </row>
    <row r="21" spans="1:4" x14ac:dyDescent="0.25">
      <c r="A21" s="8" t="s">
        <v>60</v>
      </c>
      <c r="B21" s="9"/>
      <c r="C21" s="9"/>
      <c r="D21" s="9"/>
    </row>
    <row r="22" spans="1:4" x14ac:dyDescent="0.25">
      <c r="B22" s="1" t="s">
        <v>77</v>
      </c>
      <c r="C22" s="1" t="s">
        <v>78</v>
      </c>
      <c r="D22" s="1" t="s">
        <v>79</v>
      </c>
    </row>
    <row r="23" spans="1:4" x14ac:dyDescent="0.25">
      <c r="A23" s="4" t="s">
        <v>76</v>
      </c>
      <c r="B23">
        <v>3285</v>
      </c>
      <c r="C23">
        <v>767</v>
      </c>
      <c r="D23">
        <v>329</v>
      </c>
    </row>
    <row r="24" spans="1:4" x14ac:dyDescent="0.25">
      <c r="A24" s="4" t="s">
        <v>71</v>
      </c>
      <c r="B24">
        <f>'Sales Shares'!C28</f>
        <v>812</v>
      </c>
      <c r="C24">
        <f>SUM('Sales Shares'!C27,'Sales Shares'!C29)</f>
        <v>510</v>
      </c>
      <c r="D24">
        <f>'Sales Shares'!C30</f>
        <v>251</v>
      </c>
    </row>
    <row r="26" spans="1:4" x14ac:dyDescent="0.25">
      <c r="B26" s="1" t="s">
        <v>80</v>
      </c>
      <c r="C26" s="1" t="s">
        <v>79</v>
      </c>
    </row>
    <row r="27" spans="1:4" x14ac:dyDescent="0.25">
      <c r="A27" s="4" t="s">
        <v>72</v>
      </c>
      <c r="B27" s="18">
        <f>(B23*B24+C23*C24)/SUM(B24:C24)</f>
        <v>2313.6081694402419</v>
      </c>
      <c r="C27">
        <f>D23</f>
        <v>329</v>
      </c>
    </row>
    <row r="29" spans="1:4" x14ac:dyDescent="0.25">
      <c r="A29" s="4" t="s">
        <v>81</v>
      </c>
      <c r="B29" s="19">
        <f>(C27-B27)/B27</f>
        <v>-0.857797874183856</v>
      </c>
    </row>
  </sheetData>
  <pageMargins left="0.7" right="0.7" top="0.75" bottom="0.75" header="0.3" footer="0.3"/>
  <ignoredErrors>
    <ignoredError sqref="B7 B1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5" x14ac:dyDescent="0.25"/>
  <cols>
    <col min="1" max="1" width="26.42578125" customWidth="1"/>
    <col min="2" max="3" width="19" style="1" customWidth="1"/>
    <col min="4" max="4" width="15.85546875" style="1" customWidth="1"/>
  </cols>
  <sheetData>
    <row r="1" spans="1:4" x14ac:dyDescent="0.25">
      <c r="A1" s="4"/>
      <c r="B1" s="7" t="s">
        <v>27</v>
      </c>
      <c r="C1" s="7" t="s">
        <v>28</v>
      </c>
      <c r="D1" s="7" t="s">
        <v>29</v>
      </c>
    </row>
    <row r="2" spans="1:4" x14ac:dyDescent="0.25">
      <c r="A2" s="3" t="s">
        <v>21</v>
      </c>
      <c r="B2" s="6">
        <v>0</v>
      </c>
      <c r="C2" s="6">
        <f>$B2</f>
        <v>0</v>
      </c>
      <c r="D2" s="6">
        <f>$B2</f>
        <v>0</v>
      </c>
    </row>
    <row r="3" spans="1:4" x14ac:dyDescent="0.25">
      <c r="A3" s="3" t="s">
        <v>22</v>
      </c>
      <c r="B3" s="6">
        <f>'Energy Use &amp; Calcs'!B9</f>
        <v>-0.13032288123101776</v>
      </c>
      <c r="C3" s="6">
        <f t="shared" ref="C3:D7" si="0">$B3</f>
        <v>-0.13032288123101776</v>
      </c>
      <c r="D3" s="6">
        <f t="shared" si="0"/>
        <v>-0.13032288123101776</v>
      </c>
    </row>
    <row r="4" spans="1:4" x14ac:dyDescent="0.25">
      <c r="A4" s="3" t="s">
        <v>23</v>
      </c>
      <c r="B4" s="6">
        <v>0</v>
      </c>
      <c r="C4" s="6">
        <f t="shared" si="0"/>
        <v>0</v>
      </c>
      <c r="D4" s="6">
        <f t="shared" si="0"/>
        <v>0</v>
      </c>
    </row>
    <row r="5" spans="1:4" x14ac:dyDescent="0.25">
      <c r="A5" s="3" t="s">
        <v>24</v>
      </c>
      <c r="B5" s="6">
        <f>'Energy Use &amp; Calcs'!B29</f>
        <v>-0.857797874183856</v>
      </c>
      <c r="C5" s="6">
        <f t="shared" si="0"/>
        <v>-0.857797874183856</v>
      </c>
      <c r="D5" s="6">
        <f t="shared" si="0"/>
        <v>-0.857797874183856</v>
      </c>
    </row>
    <row r="6" spans="1:4" x14ac:dyDescent="0.25">
      <c r="A6" s="3" t="s">
        <v>25</v>
      </c>
      <c r="B6" s="6">
        <f>'Energy Use &amp; Calcs'!B19</f>
        <v>-0.39930164926174733</v>
      </c>
      <c r="C6" s="6">
        <f t="shared" si="0"/>
        <v>-0.39930164926174733</v>
      </c>
      <c r="D6" s="6">
        <f t="shared" si="0"/>
        <v>-0.39930164926174733</v>
      </c>
    </row>
    <row r="7" spans="1:4" x14ac:dyDescent="0.25">
      <c r="A7" s="3" t="s">
        <v>26</v>
      </c>
      <c r="B7" s="6">
        <v>0</v>
      </c>
      <c r="C7" s="6">
        <f t="shared" si="0"/>
        <v>0</v>
      </c>
      <c r="D7" s="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Sales Shares</vt:lpstr>
      <vt:lpstr>Energy Use &amp; Calcs</vt:lpstr>
      <vt:lpstr>PEUDfSbQL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Jeffrey Rissman</cp:lastModifiedBy>
  <cp:revision/>
  <dcterms:created xsi:type="dcterms:W3CDTF">2014-04-24T00:20:22Z</dcterms:created>
  <dcterms:modified xsi:type="dcterms:W3CDTF">2018-04-16T22:23:09Z</dcterms:modified>
  <cp:category/>
  <cp:contentStatus/>
</cp:coreProperties>
</file>