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 (Energy Innovation)\EI-PlcyMdl\eps-1.3.3-india-wipC\InputData\elec\BGrBSC\"/>
    </mc:Choice>
  </mc:AlternateContent>
  <bookViews>
    <workbookView xWindow="480" yWindow="45" windowWidth="22035" windowHeight="11565"/>
  </bookViews>
  <sheets>
    <sheet name="About" sheetId="1" r:id="rId1"/>
    <sheet name="IESS" sheetId="5" r:id="rId2"/>
    <sheet name="Calcs" sheetId="6" r:id="rId3"/>
    <sheet name="BGrBSC" sheetId="3" r:id="rId4"/>
  </sheets>
  <calcPr calcId="162913"/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2" i="3"/>
  <c r="C2" i="6"/>
  <c r="H2" i="6" s="1"/>
  <c r="C2" i="5"/>
  <c r="D2" i="5"/>
  <c r="E2" i="5"/>
  <c r="F2" i="5"/>
  <c r="G2" i="5"/>
  <c r="H2" i="5"/>
  <c r="B2" i="5"/>
  <c r="M2" i="6" l="1"/>
  <c r="D2" i="6"/>
  <c r="B2" i="6" s="1"/>
  <c r="I2" i="6" l="1"/>
  <c r="J2" i="6" s="1"/>
  <c r="K2" i="6" s="1"/>
  <c r="L2" i="6" s="1"/>
  <c r="R2" i="6"/>
  <c r="E2" i="6"/>
  <c r="F2" i="6" s="1"/>
  <c r="G2" i="6" s="1"/>
  <c r="W2" i="6" l="1"/>
  <c r="N2" i="6"/>
  <c r="O2" i="6" s="1"/>
  <c r="P2" i="6" s="1"/>
  <c r="Q2" i="6" s="1"/>
  <c r="S2" i="6" l="1"/>
  <c r="T2" i="6" s="1"/>
  <c r="U2" i="6" s="1"/>
  <c r="V2" i="6" s="1"/>
  <c r="AB2" i="6"/>
  <c r="AG2" i="6" s="1"/>
  <c r="X2" i="6" l="1"/>
  <c r="Y2" i="6" s="1"/>
  <c r="Z2" i="6" s="1"/>
  <c r="AA2" i="6" s="1"/>
  <c r="AH2" i="6" l="1"/>
  <c r="AI2" i="6" s="1"/>
  <c r="AJ2" i="6" s="1"/>
  <c r="AC2" i="6"/>
  <c r="AD2" i="6" s="1"/>
  <c r="AE2" i="6" s="1"/>
  <c r="AF2" i="6" s="1"/>
</calcChain>
</file>

<file path=xl/sharedStrings.xml><?xml version="1.0" encoding="utf-8"?>
<sst xmlns="http://schemas.openxmlformats.org/spreadsheetml/2006/main" count="41" uniqueCount="26">
  <si>
    <t>Source:</t>
  </si>
  <si>
    <t>Notes</t>
  </si>
  <si>
    <t>Battery Storage Capacity (MW)</t>
  </si>
  <si>
    <t>hard coal</t>
  </si>
  <si>
    <t>Trajectory assumptions</t>
  </si>
  <si>
    <t>Cumulative-Storage -- Overall Scenario</t>
  </si>
  <si>
    <t>GW</t>
  </si>
  <si>
    <t>Trajectory</t>
  </si>
  <si>
    <t>Comment</t>
  </si>
  <si>
    <t>Chosen</t>
  </si>
  <si>
    <t>Cumulative:Storage -- Energy Applications</t>
  </si>
  <si>
    <t>Twh</t>
  </si>
  <si>
    <t>Cumulative Storage -- Power Applications</t>
  </si>
  <si>
    <t>Fixed Assumptions</t>
  </si>
  <si>
    <t>Share of pumped hydro storage, battery storage and other types of storage</t>
  </si>
  <si>
    <t>%</t>
  </si>
  <si>
    <t>Pumped Hydro</t>
  </si>
  <si>
    <t>Battery Storage</t>
  </si>
  <si>
    <t>Others</t>
  </si>
  <si>
    <t>Efficiency</t>
  </si>
  <si>
    <t>battery storage forecast</t>
  </si>
  <si>
    <t>NITI Aayog</t>
  </si>
  <si>
    <t>India Energy Security Scenarios</t>
  </si>
  <si>
    <t>http://indiaenergy.gov.in/iess/docs/IESS_Version2.2.xlsx</t>
  </si>
  <si>
    <t>Table VII.c.</t>
  </si>
  <si>
    <t>BGrBSC BAU Grid Battery Storage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</si>
</sst>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[$€-2]* #,##0.00_);_([$€-2]* \(#,##0.00\);_([$€-2]* &quot;-&quot;??_)"/>
    <numFmt numFmtId="165" formatCode="0.000"/>
    <numFmt numFmtId="166" formatCode="_ * #,##0.00_ ;_ * \-#,##0.00_ ;_ * &quot;-&quot;??_ ;_ @_ "/>
    <numFmt numFmtId="167" formatCode="#,##0.0_);\(#,##0.0\);&quot;-&quot;_);@"/>
    <numFmt numFmtId="168" formatCode="_ * #,##0.0_ ;_ * \-#,##0.0_ ;_ * &quot;-&quot;??_ ;_ @_ 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b/>
      <sz val="9"/>
      <color theme="1"/>
      <name val="Cambria"/>
      <family val="2"/>
      <scheme val="maj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sz val="9"/>
      <color theme="1"/>
      <name val="Calibri"/>
      <family val="1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/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auto="1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6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8" borderId="0" applyNumberFormat="0" applyBorder="0" applyAlignment="0" applyProtection="0"/>
    <xf numFmtId="0" fontId="5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2" borderId="1" applyNumberFormat="0" applyAlignment="0" applyProtection="0"/>
    <xf numFmtId="0" fontId="8" fillId="14" borderId="2" applyNumberFormat="0" applyAlignment="0" applyProtection="0"/>
    <xf numFmtId="164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4" borderId="0" applyNumberFormat="0" applyBorder="0" applyAlignment="0" applyProtection="0"/>
    <xf numFmtId="0" fontId="3" fillId="4" borderId="7" applyNumberFormat="0" applyFont="0" applyAlignment="0" applyProtection="0"/>
    <xf numFmtId="0" fontId="17" fillId="2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0" borderId="0"/>
    <xf numFmtId="166" fontId="21" fillId="0" borderId="0" applyFon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22" fillId="16" borderId="10" xfId="52" applyFont="1" applyFill="1" applyBorder="1" applyAlignment="1">
      <alignment horizontal="left" vertical="center" indent="1"/>
    </xf>
    <xf numFmtId="0" fontId="23" fillId="16" borderId="11" xfId="52" applyFont="1" applyFill="1" applyBorder="1" applyAlignment="1">
      <alignment vertical="center"/>
    </xf>
    <xf numFmtId="0" fontId="23" fillId="16" borderId="12" xfId="52" applyFont="1" applyFill="1" applyBorder="1" applyAlignment="1">
      <alignment vertical="center"/>
    </xf>
    <xf numFmtId="0" fontId="23" fillId="17" borderId="13" xfId="52" applyFont="1" applyFill="1" applyBorder="1"/>
    <xf numFmtId="0" fontId="23" fillId="17" borderId="0" xfId="52" applyFont="1" applyFill="1" applyBorder="1"/>
    <xf numFmtId="0" fontId="23" fillId="17" borderId="14" xfId="52" applyFont="1" applyFill="1" applyBorder="1"/>
    <xf numFmtId="0" fontId="24" fillId="17" borderId="0" xfId="52" applyFont="1" applyFill="1" applyBorder="1"/>
    <xf numFmtId="0" fontId="23" fillId="17" borderId="0" xfId="52" quotePrefix="1" applyFont="1" applyFill="1" applyBorder="1" applyAlignment="1">
      <alignment horizontal="right"/>
    </xf>
    <xf numFmtId="0" fontId="23" fillId="17" borderId="0" xfId="52" applyFont="1" applyFill="1" applyBorder="1" applyAlignment="1">
      <alignment horizontal="right"/>
    </xf>
    <xf numFmtId="0" fontId="22" fillId="17" borderId="15" xfId="52" applyFont="1" applyFill="1" applyBorder="1" applyAlignment="1">
      <alignment vertical="center"/>
    </xf>
    <xf numFmtId="0" fontId="22" fillId="17" borderId="15" xfId="52" applyNumberFormat="1" applyFont="1" applyFill="1" applyBorder="1" applyAlignment="1">
      <alignment horizontal="right" vertical="center"/>
    </xf>
    <xf numFmtId="0" fontId="22" fillId="17" borderId="16" xfId="52" applyNumberFormat="1" applyFont="1" applyFill="1" applyBorder="1" applyAlignment="1">
      <alignment horizontal="right" vertical="center"/>
    </xf>
    <xf numFmtId="0" fontId="23" fillId="17" borderId="0" xfId="52" applyNumberFormat="1" applyFont="1" applyFill="1" applyBorder="1" applyAlignment="1">
      <alignment vertical="center"/>
    </xf>
    <xf numFmtId="0" fontId="23" fillId="17" borderId="0" xfId="52" applyFont="1" applyFill="1" applyBorder="1" applyAlignment="1">
      <alignment vertical="center"/>
    </xf>
    <xf numFmtId="166" fontId="23" fillId="17" borderId="0" xfId="53" applyFont="1" applyFill="1" applyBorder="1" applyAlignment="1">
      <alignment vertical="center"/>
    </xf>
    <xf numFmtId="0" fontId="23" fillId="17" borderId="17" xfId="52" applyNumberFormat="1" applyFont="1" applyFill="1" applyBorder="1" applyAlignment="1">
      <alignment vertical="center"/>
    </xf>
    <xf numFmtId="0" fontId="23" fillId="17" borderId="17" xfId="52" applyFont="1" applyFill="1" applyBorder="1" applyAlignment="1">
      <alignment vertical="center"/>
    </xf>
    <xf numFmtId="166" fontId="23" fillId="17" borderId="17" xfId="53" applyFont="1" applyFill="1" applyBorder="1" applyAlignment="1">
      <alignment vertical="center"/>
    </xf>
    <xf numFmtId="0" fontId="23" fillId="17" borderId="18" xfId="52" applyNumberFormat="1" applyFont="1" applyFill="1" applyBorder="1" applyAlignment="1">
      <alignment horizontal="center" vertical="center"/>
    </xf>
    <xf numFmtId="0" fontId="23" fillId="17" borderId="18" xfId="52" applyFont="1" applyFill="1" applyBorder="1" applyAlignment="1">
      <alignment vertical="center"/>
    </xf>
    <xf numFmtId="167" fontId="23" fillId="17" borderId="18" xfId="53" applyNumberFormat="1" applyFont="1" applyFill="1" applyBorder="1" applyAlignment="1">
      <alignment vertical="center"/>
    </xf>
    <xf numFmtId="167" fontId="23" fillId="17" borderId="19" xfId="53" applyNumberFormat="1" applyFont="1" applyFill="1" applyBorder="1" applyAlignment="1">
      <alignment vertical="center"/>
    </xf>
    <xf numFmtId="0" fontId="25" fillId="17" borderId="13" xfId="52" applyFont="1" applyFill="1" applyBorder="1"/>
    <xf numFmtId="166" fontId="23" fillId="17" borderId="0" xfId="53" applyFont="1" applyFill="1" applyBorder="1" applyAlignment="1">
      <alignment horizontal="right" vertical="center"/>
    </xf>
    <xf numFmtId="168" fontId="23" fillId="17" borderId="20" xfId="53" applyNumberFormat="1" applyFont="1" applyFill="1" applyBorder="1" applyAlignment="1">
      <alignment vertical="center"/>
    </xf>
    <xf numFmtId="0" fontId="23" fillId="0" borderId="0" xfId="52" applyFont="1"/>
    <xf numFmtId="0" fontId="24" fillId="16" borderId="0" xfId="52" applyFont="1" applyFill="1"/>
    <xf numFmtId="0" fontId="23" fillId="16" borderId="0" xfId="52" applyFont="1" applyFill="1"/>
    <xf numFmtId="0" fontId="23" fillId="17" borderId="0" xfId="52" applyFont="1" applyFill="1"/>
    <xf numFmtId="0" fontId="24" fillId="17" borderId="0" xfId="52" applyFont="1" applyFill="1"/>
    <xf numFmtId="9" fontId="23" fillId="17" borderId="21" xfId="0" applyNumberFormat="1" applyFont="1" applyFill="1" applyBorder="1"/>
    <xf numFmtId="9" fontId="23" fillId="17" borderId="22" xfId="0" applyNumberFormat="1" applyFont="1" applyFill="1" applyBorder="1"/>
    <xf numFmtId="9" fontId="23" fillId="17" borderId="0" xfId="0" applyNumberFormat="1" applyFont="1" applyFill="1" applyBorder="1"/>
    <xf numFmtId="0" fontId="23" fillId="17" borderId="23" xfId="52" applyNumberFormat="1" applyFont="1" applyFill="1" applyBorder="1" applyAlignment="1">
      <alignment vertical="center"/>
    </xf>
    <xf numFmtId="0" fontId="23" fillId="17" borderId="23" xfId="52" applyFont="1" applyFill="1" applyBorder="1"/>
    <xf numFmtId="9" fontId="23" fillId="17" borderId="23" xfId="52" applyNumberFormat="1" applyFont="1" applyFill="1" applyBorder="1"/>
    <xf numFmtId="9" fontId="23" fillId="17" borderId="0" xfId="52" applyNumberFormat="1" applyFont="1" applyFill="1" applyBorder="1"/>
    <xf numFmtId="0" fontId="23" fillId="17" borderId="24" xfId="52" applyNumberFormat="1" applyFont="1" applyFill="1" applyBorder="1" applyAlignment="1">
      <alignment vertical="center"/>
    </xf>
    <xf numFmtId="0" fontId="23" fillId="17" borderId="24" xfId="52" applyFont="1" applyFill="1" applyBorder="1"/>
    <xf numFmtId="9" fontId="23" fillId="17" borderId="24" xfId="52" applyNumberFormat="1" applyFont="1" applyFill="1" applyBorder="1"/>
  </cellXfs>
  <cellStyles count="54">
    <cellStyle name="20% - Accent1 2" xfId="3"/>
    <cellStyle name="20% - Accent2 2" xfId="4"/>
    <cellStyle name="20% - Accent3 2" xfId="5"/>
    <cellStyle name="20% - Accent4 2" xfId="6"/>
    <cellStyle name="20% - Accent5 2" xfId="7"/>
    <cellStyle name="20% - Accent6 2" xfId="8"/>
    <cellStyle name="40% - Accent1 2" xfId="9"/>
    <cellStyle name="40% - Accent2 2" xfId="10"/>
    <cellStyle name="40% - Accent3 2" xfId="11"/>
    <cellStyle name="40% - Accent4 2" xfId="12"/>
    <cellStyle name="40% - Accent5 2" xfId="13"/>
    <cellStyle name="40% - Accent6 2" xfId="14"/>
    <cellStyle name="60% - Accent1 2" xfId="15"/>
    <cellStyle name="60% - Accent2 2" xfId="16"/>
    <cellStyle name="60% - Accent3 2" xfId="17"/>
    <cellStyle name="60% - Accent4 2" xfId="18"/>
    <cellStyle name="60% - Accent5 2" xfId="19"/>
    <cellStyle name="60% - Accent6 2" xfId="20"/>
    <cellStyle name="Accent1 2" xfId="21"/>
    <cellStyle name="Accent2 2" xfId="22"/>
    <cellStyle name="Accent3 2" xfId="23"/>
    <cellStyle name="Accent4 2" xfId="24"/>
    <cellStyle name="Accent5 2" xfId="25"/>
    <cellStyle name="Accent6 2" xfId="26"/>
    <cellStyle name="Bad 2" xfId="27"/>
    <cellStyle name="Calculation 2" xfId="28"/>
    <cellStyle name="Check Cell 2" xfId="29"/>
    <cellStyle name="Comma 8" xfId="53"/>
    <cellStyle name="Euro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" xfId="1" builtinId="8"/>
    <cellStyle name="Input 2" xfId="37"/>
    <cellStyle name="Linked Cell 2" xfId="38"/>
    <cellStyle name="Neutral 2" xfId="39"/>
    <cellStyle name="Normal" xfId="0" builtinId="0"/>
    <cellStyle name="Normal 15" xfId="52"/>
    <cellStyle name="Normal 2" xfId="2"/>
    <cellStyle name="Normal 2 2" xfId="45"/>
    <cellStyle name="Normal 2 3" xfId="48"/>
    <cellStyle name="Normal 2 4" xfId="49"/>
    <cellStyle name="Normal 2 5" xfId="50"/>
    <cellStyle name="Normal 2 6" xfId="51"/>
    <cellStyle name="Normal 3" xfId="46"/>
    <cellStyle name="Normal 4" xfId="47"/>
    <cellStyle name="Note 2" xfId="40"/>
    <cellStyle name="Output 2" xfId="41"/>
    <cellStyle name="Title 2" xfId="42"/>
    <cellStyle name="Total 2" xfId="43"/>
    <cellStyle name="Warning Text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pti.in/Download/Renewable/POWERGEN%20PRSTN_Renewable%20April2012/Solar%20Resource%20CUF%20Assess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/>
  </sheetViews>
  <sheetFormatPr defaultRowHeight="15" x14ac:dyDescent="0.25"/>
  <cols>
    <col min="2" max="2" width="54" customWidth="1"/>
  </cols>
  <sheetData>
    <row r="1" spans="1:2" x14ac:dyDescent="0.25">
      <c r="A1" s="5" t="s">
        <v>25</v>
      </c>
      <c r="B1" s="4"/>
    </row>
    <row r="3" spans="1:2" x14ac:dyDescent="0.25">
      <c r="A3" s="5" t="s">
        <v>0</v>
      </c>
      <c r="B3" s="1" t="s">
        <v>21</v>
      </c>
    </row>
    <row r="4" spans="1:2" x14ac:dyDescent="0.25">
      <c r="A4" s="4"/>
      <c r="B4" s="1">
        <v>2015</v>
      </c>
    </row>
    <row r="5" spans="1:2" x14ac:dyDescent="0.25">
      <c r="A5" s="4"/>
      <c r="B5" s="7" t="s">
        <v>22</v>
      </c>
    </row>
    <row r="6" spans="1:2" x14ac:dyDescent="0.25">
      <c r="A6" s="4"/>
      <c r="B6" s="7" t="s">
        <v>23</v>
      </c>
    </row>
    <row r="7" spans="1:2" x14ac:dyDescent="0.25">
      <c r="A7" s="4"/>
      <c r="B7" s="4" t="s">
        <v>24</v>
      </c>
    </row>
    <row r="8" spans="1:2" x14ac:dyDescent="0.25">
      <c r="A8" s="4"/>
      <c r="B8" s="4"/>
    </row>
    <row r="9" spans="1:2" x14ac:dyDescent="0.25"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1"/>
    </row>
    <row r="13" spans="1:2" x14ac:dyDescent="0.25">
      <c r="A13" s="4"/>
      <c r="B13" s="4"/>
    </row>
    <row r="14" spans="1:2" x14ac:dyDescent="0.25">
      <c r="A14" s="4"/>
      <c r="B14" s="2"/>
    </row>
    <row r="15" spans="1:2" x14ac:dyDescent="0.25">
      <c r="A15" s="4"/>
      <c r="B15" s="4"/>
    </row>
    <row r="17" spans="1:2" x14ac:dyDescent="0.25">
      <c r="A17" s="5"/>
      <c r="B17" s="4"/>
    </row>
    <row r="18" spans="1:2" s="4" customFormat="1" x14ac:dyDescent="0.25">
      <c r="A18" s="3"/>
      <c r="B18" s="5"/>
    </row>
    <row r="19" spans="1:2" x14ac:dyDescent="0.25">
      <c r="A19" s="4"/>
      <c r="B19" s="1"/>
    </row>
    <row r="20" spans="1:2" s="4" customFormat="1" x14ac:dyDescent="0.25">
      <c r="B20" s="1"/>
    </row>
    <row r="21" spans="1:2" s="4" customFormat="1" x14ac:dyDescent="0.25">
      <c r="B21" s="1"/>
    </row>
    <row r="22" spans="1:2" s="4" customFormat="1" x14ac:dyDescent="0.25">
      <c r="B22" s="1"/>
    </row>
    <row r="23" spans="1:2" s="4" customFormat="1" x14ac:dyDescent="0.25">
      <c r="B23" s="1"/>
    </row>
    <row r="24" spans="1:2" x14ac:dyDescent="0.25">
      <c r="A24" s="4"/>
      <c r="B24" s="4"/>
    </row>
  </sheetData>
  <hyperlinks>
    <hyperlink ref="B5" r:id="rId1" display="http://www.npti.in/Download/Renewable/POWERGEN%20PRSTN_Renewable%20April2012/Solar%20Resource%20CUF%20Assessment.pdf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workbookViewId="0"/>
  </sheetViews>
  <sheetFormatPr defaultRowHeight="15" x14ac:dyDescent="0.25"/>
  <cols>
    <col min="1" max="1" width="20.85546875" style="4" bestFit="1" customWidth="1"/>
    <col min="2" max="2" width="9.28515625" style="4" customWidth="1"/>
    <col min="3" max="16384" width="9.140625" style="4"/>
  </cols>
  <sheetData>
    <row r="1" spans="1:14" x14ac:dyDescent="0.25">
      <c r="B1" s="4">
        <v>2017</v>
      </c>
      <c r="C1" s="4">
        <v>2022</v>
      </c>
      <c r="D1" s="4">
        <v>2027</v>
      </c>
      <c r="E1" s="4">
        <v>2032</v>
      </c>
      <c r="F1" s="4">
        <v>2037</v>
      </c>
      <c r="G1" s="4">
        <v>2042</v>
      </c>
      <c r="H1" s="4">
        <v>2047</v>
      </c>
    </row>
    <row r="2" spans="1:14" x14ac:dyDescent="0.25">
      <c r="A2" s="4" t="s">
        <v>3</v>
      </c>
      <c r="B2" s="4">
        <f>G13*G48</f>
        <v>0.5</v>
      </c>
      <c r="C2" s="4">
        <f t="shared" ref="C2:H2" si="0">H13*H48</f>
        <v>1.25</v>
      </c>
      <c r="D2" s="4">
        <f t="shared" si="0"/>
        <v>2.0999999999999996</v>
      </c>
      <c r="E2" s="4">
        <f t="shared" si="0"/>
        <v>3.6</v>
      </c>
      <c r="F2" s="4">
        <f t="shared" si="0"/>
        <v>4.5</v>
      </c>
      <c r="G2" s="4">
        <f t="shared" si="0"/>
        <v>5</v>
      </c>
      <c r="H2" s="4">
        <f t="shared" si="0"/>
        <v>7.5</v>
      </c>
    </row>
    <row r="7" spans="1:14" x14ac:dyDescent="0.25">
      <c r="A7" s="9" t="s">
        <v>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1"/>
    </row>
    <row r="8" spans="1:14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</row>
    <row r="9" spans="1:14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</row>
    <row r="10" spans="1:14" x14ac:dyDescent="0.25">
      <c r="A10" s="12"/>
      <c r="B10" s="15" t="s">
        <v>5</v>
      </c>
      <c r="C10" s="13"/>
      <c r="D10" s="16"/>
      <c r="E10" s="13"/>
      <c r="F10" s="13"/>
      <c r="G10" s="13"/>
      <c r="H10" s="13"/>
      <c r="I10" s="13"/>
      <c r="J10" s="13"/>
      <c r="K10" s="13"/>
      <c r="L10" s="13"/>
      <c r="M10" s="13"/>
      <c r="N10" s="14"/>
    </row>
    <row r="11" spans="1:14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7" t="s">
        <v>6</v>
      </c>
      <c r="N11" s="14"/>
    </row>
    <row r="12" spans="1:14" x14ac:dyDescent="0.25">
      <c r="A12" s="12"/>
      <c r="B12" s="18" t="s">
        <v>7</v>
      </c>
      <c r="C12" s="18" t="s">
        <v>8</v>
      </c>
      <c r="D12" s="18" t="s">
        <v>1</v>
      </c>
      <c r="E12" s="19"/>
      <c r="F12" s="20">
        <v>2012</v>
      </c>
      <c r="G12" s="19">
        <v>2017</v>
      </c>
      <c r="H12" s="19">
        <v>2022</v>
      </c>
      <c r="I12" s="19">
        <v>2027</v>
      </c>
      <c r="J12" s="19">
        <v>2032</v>
      </c>
      <c r="K12" s="19">
        <v>2037</v>
      </c>
      <c r="L12" s="19">
        <v>2042</v>
      </c>
      <c r="M12" s="19">
        <v>2047</v>
      </c>
      <c r="N12" s="14"/>
    </row>
    <row r="13" spans="1:14" x14ac:dyDescent="0.25">
      <c r="A13" s="12"/>
      <c r="B13" s="21">
        <v>1</v>
      </c>
      <c r="C13" s="22"/>
      <c r="D13" s="22"/>
      <c r="E13" s="23"/>
      <c r="F13" s="13">
        <v>4</v>
      </c>
      <c r="G13" s="13">
        <v>5</v>
      </c>
      <c r="H13" s="13">
        <v>5</v>
      </c>
      <c r="I13" s="13">
        <v>6</v>
      </c>
      <c r="J13" s="13">
        <v>8</v>
      </c>
      <c r="K13" s="13">
        <v>9</v>
      </c>
      <c r="L13" s="13">
        <v>10</v>
      </c>
      <c r="M13" s="13">
        <v>15</v>
      </c>
      <c r="N13" s="14"/>
    </row>
    <row r="14" spans="1:14" x14ac:dyDescent="0.25">
      <c r="A14" s="12"/>
      <c r="B14" s="21">
        <v>2</v>
      </c>
      <c r="C14" s="22"/>
      <c r="D14" s="22"/>
      <c r="E14" s="23"/>
      <c r="F14" s="13">
        <v>4</v>
      </c>
      <c r="G14" s="13">
        <v>10</v>
      </c>
      <c r="H14" s="13">
        <v>20</v>
      </c>
      <c r="I14" s="13">
        <v>25</v>
      </c>
      <c r="J14" s="13">
        <v>35</v>
      </c>
      <c r="K14" s="13">
        <v>45</v>
      </c>
      <c r="L14" s="13">
        <v>55</v>
      </c>
      <c r="M14" s="13">
        <v>75</v>
      </c>
      <c r="N14" s="14"/>
    </row>
    <row r="15" spans="1:14" x14ac:dyDescent="0.25">
      <c r="A15" s="12"/>
      <c r="B15" s="21">
        <v>3</v>
      </c>
      <c r="C15" s="22"/>
      <c r="D15" s="22"/>
      <c r="E15" s="23"/>
      <c r="F15" s="13">
        <v>4</v>
      </c>
      <c r="G15" s="13">
        <v>12</v>
      </c>
      <c r="H15" s="13">
        <v>25</v>
      </c>
      <c r="I15" s="13">
        <v>30</v>
      </c>
      <c r="J15" s="13">
        <v>40</v>
      </c>
      <c r="K15" s="13">
        <v>60</v>
      </c>
      <c r="L15" s="13">
        <v>80</v>
      </c>
      <c r="M15" s="13">
        <v>100</v>
      </c>
      <c r="N15" s="14"/>
    </row>
    <row r="16" spans="1:14" x14ac:dyDescent="0.25">
      <c r="A16" s="12"/>
      <c r="B16" s="24">
        <v>4</v>
      </c>
      <c r="C16" s="25"/>
      <c r="D16" s="25"/>
      <c r="E16" s="26"/>
      <c r="F16" s="13">
        <v>4</v>
      </c>
      <c r="G16" s="13">
        <v>20</v>
      </c>
      <c r="H16" s="13">
        <v>40</v>
      </c>
      <c r="I16" s="13">
        <v>50</v>
      </c>
      <c r="J16" s="13">
        <v>60</v>
      </c>
      <c r="K16" s="13">
        <v>75</v>
      </c>
      <c r="L16" s="13">
        <v>100</v>
      </c>
      <c r="M16" s="13">
        <v>130</v>
      </c>
      <c r="N16" s="14"/>
    </row>
    <row r="17" spans="1:14" x14ac:dyDescent="0.25">
      <c r="A17" s="12"/>
      <c r="B17" s="27" t="s">
        <v>9</v>
      </c>
      <c r="C17" s="28"/>
      <c r="D17" s="28"/>
      <c r="E17" s="29"/>
      <c r="F17" s="30">
        <v>4</v>
      </c>
      <c r="G17" s="29">
        <v>10</v>
      </c>
      <c r="H17" s="29">
        <v>20</v>
      </c>
      <c r="I17" s="29">
        <v>25</v>
      </c>
      <c r="J17" s="29">
        <v>35</v>
      </c>
      <c r="K17" s="29">
        <v>45</v>
      </c>
      <c r="L17" s="29">
        <v>55</v>
      </c>
      <c r="M17" s="29">
        <v>75</v>
      </c>
      <c r="N17" s="14"/>
    </row>
    <row r="18" spans="1:14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4"/>
    </row>
    <row r="19" spans="1:14" x14ac:dyDescent="0.25">
      <c r="A19" s="12"/>
      <c r="B19" s="15" t="s">
        <v>10</v>
      </c>
      <c r="C19" s="13"/>
      <c r="D19" s="16"/>
      <c r="E19" s="13"/>
      <c r="F19" s="13"/>
      <c r="G19" s="13"/>
      <c r="H19" s="13"/>
      <c r="I19" s="13"/>
      <c r="J19" s="13"/>
      <c r="K19" s="13"/>
      <c r="L19" s="13"/>
      <c r="M19" s="13"/>
      <c r="N19" s="14"/>
    </row>
    <row r="20" spans="1:14" x14ac:dyDescent="0.25">
      <c r="A20" s="12"/>
      <c r="B20" s="13"/>
      <c r="C20" s="13"/>
      <c r="D20" s="13"/>
      <c r="E20" s="13"/>
      <c r="F20" s="13"/>
      <c r="G20" s="13"/>
      <c r="H20" s="13">
        <v>1</v>
      </c>
      <c r="I20" s="13"/>
      <c r="J20" s="13"/>
      <c r="K20" s="13"/>
      <c r="L20" s="13"/>
      <c r="M20" s="17" t="s">
        <v>6</v>
      </c>
      <c r="N20" s="14"/>
    </row>
    <row r="21" spans="1:14" x14ac:dyDescent="0.25">
      <c r="A21" s="12"/>
      <c r="B21" s="18" t="s">
        <v>7</v>
      </c>
      <c r="C21" s="18" t="s">
        <v>8</v>
      </c>
      <c r="D21" s="18" t="s">
        <v>1</v>
      </c>
      <c r="E21" s="19"/>
      <c r="F21" s="20">
        <v>2012</v>
      </c>
      <c r="G21" s="19">
        <v>2017</v>
      </c>
      <c r="H21" s="19">
        <v>2022</v>
      </c>
      <c r="I21" s="19">
        <v>2027</v>
      </c>
      <c r="J21" s="19">
        <v>2032</v>
      </c>
      <c r="K21" s="19">
        <v>2037</v>
      </c>
      <c r="L21" s="19">
        <v>2042</v>
      </c>
      <c r="M21" s="19">
        <v>2047</v>
      </c>
      <c r="N21" s="14"/>
    </row>
    <row r="22" spans="1:14" x14ac:dyDescent="0.25">
      <c r="A22" s="12"/>
      <c r="B22" s="21">
        <v>1</v>
      </c>
      <c r="C22" s="22"/>
      <c r="D22" s="22"/>
      <c r="E22" s="23"/>
      <c r="F22" s="13">
        <v>2</v>
      </c>
      <c r="G22" s="13">
        <v>2.5</v>
      </c>
      <c r="H22" s="13">
        <v>3</v>
      </c>
      <c r="I22" s="13">
        <v>4</v>
      </c>
      <c r="J22" s="13">
        <v>4</v>
      </c>
      <c r="K22" s="13">
        <v>4</v>
      </c>
      <c r="L22" s="13">
        <v>3</v>
      </c>
      <c r="M22" s="13">
        <v>5</v>
      </c>
      <c r="N22" s="14"/>
    </row>
    <row r="23" spans="1:14" x14ac:dyDescent="0.25">
      <c r="A23" s="12"/>
      <c r="B23" s="21">
        <v>2</v>
      </c>
      <c r="C23" s="22"/>
      <c r="D23" s="22"/>
      <c r="E23" s="23"/>
      <c r="F23" s="13">
        <v>2</v>
      </c>
      <c r="G23" s="13">
        <v>5</v>
      </c>
      <c r="H23" s="13">
        <v>12</v>
      </c>
      <c r="I23" s="13">
        <v>18</v>
      </c>
      <c r="J23" s="13">
        <v>17.5</v>
      </c>
      <c r="K23" s="13">
        <v>18</v>
      </c>
      <c r="L23" s="13">
        <v>18</v>
      </c>
      <c r="M23" s="13">
        <v>25</v>
      </c>
      <c r="N23" s="14"/>
    </row>
    <row r="24" spans="1:14" x14ac:dyDescent="0.25">
      <c r="A24" s="12"/>
      <c r="B24" s="21">
        <v>3</v>
      </c>
      <c r="C24" s="22"/>
      <c r="D24" s="22"/>
      <c r="E24" s="23"/>
      <c r="F24" s="13">
        <v>2</v>
      </c>
      <c r="G24" s="13">
        <v>6</v>
      </c>
      <c r="H24" s="13">
        <v>12</v>
      </c>
      <c r="I24" s="13">
        <v>21</v>
      </c>
      <c r="J24" s="13">
        <v>20</v>
      </c>
      <c r="K24" s="13">
        <v>24</v>
      </c>
      <c r="L24" s="13">
        <v>26</v>
      </c>
      <c r="M24" s="13">
        <v>33</v>
      </c>
      <c r="N24" s="14"/>
    </row>
    <row r="25" spans="1:14" x14ac:dyDescent="0.25">
      <c r="A25" s="12"/>
      <c r="B25" s="24">
        <v>4</v>
      </c>
      <c r="C25" s="25"/>
      <c r="D25" s="25"/>
      <c r="E25" s="26"/>
      <c r="F25" s="13">
        <v>2</v>
      </c>
      <c r="G25" s="13">
        <v>10</v>
      </c>
      <c r="H25" s="13">
        <v>24</v>
      </c>
      <c r="I25" s="13">
        <v>35</v>
      </c>
      <c r="J25" s="13">
        <v>30</v>
      </c>
      <c r="K25" s="13">
        <v>30</v>
      </c>
      <c r="L25" s="13">
        <v>33</v>
      </c>
      <c r="M25" s="13">
        <v>43</v>
      </c>
      <c r="N25" s="14"/>
    </row>
    <row r="26" spans="1:14" x14ac:dyDescent="0.25">
      <c r="A26" s="31"/>
      <c r="B26" s="27" t="s">
        <v>9</v>
      </c>
      <c r="C26" s="28"/>
      <c r="D26" s="28"/>
      <c r="E26" s="29"/>
      <c r="F26" s="30">
        <v>2</v>
      </c>
      <c r="G26" s="29">
        <v>5</v>
      </c>
      <c r="H26" s="29">
        <v>12</v>
      </c>
      <c r="I26" s="29">
        <v>18</v>
      </c>
      <c r="J26" s="29">
        <v>17.5</v>
      </c>
      <c r="K26" s="29">
        <v>18</v>
      </c>
      <c r="L26" s="29">
        <v>18</v>
      </c>
      <c r="M26" s="29">
        <v>25</v>
      </c>
      <c r="N26" s="14"/>
    </row>
    <row r="27" spans="1:14" x14ac:dyDescent="0.25">
      <c r="A27" s="12"/>
      <c r="B27" s="21"/>
      <c r="C27" s="22"/>
      <c r="D27" s="22"/>
      <c r="E27" s="23"/>
      <c r="F27" s="32"/>
      <c r="G27" s="32"/>
      <c r="H27" s="32"/>
      <c r="I27" s="32"/>
      <c r="J27" s="32"/>
      <c r="K27" s="32"/>
      <c r="L27" s="32"/>
      <c r="M27" s="32"/>
      <c r="N27" s="14"/>
    </row>
    <row r="28" spans="1:14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7" t="s">
        <v>11</v>
      </c>
      <c r="N28" s="14"/>
    </row>
    <row r="29" spans="1:14" x14ac:dyDescent="0.25">
      <c r="A29" s="12"/>
      <c r="B29" s="21"/>
      <c r="C29" s="22"/>
      <c r="D29" s="22"/>
      <c r="E29" s="23"/>
      <c r="F29" s="32"/>
      <c r="G29" s="32"/>
      <c r="H29" s="32"/>
      <c r="I29" s="32"/>
      <c r="J29" s="32"/>
      <c r="K29" s="32"/>
      <c r="L29" s="32"/>
      <c r="M29" s="32"/>
      <c r="N29" s="14"/>
    </row>
    <row r="30" spans="1:14" x14ac:dyDescent="0.25">
      <c r="A30" s="12"/>
      <c r="B30" s="15" t="s">
        <v>12</v>
      </c>
      <c r="C30" s="13"/>
      <c r="D30" s="16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14" x14ac:dyDescent="0.2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7" t="s">
        <v>6</v>
      </c>
      <c r="N31" s="14"/>
    </row>
    <row r="32" spans="1:14" x14ac:dyDescent="0.25">
      <c r="A32" s="12"/>
      <c r="B32" s="18" t="s">
        <v>7</v>
      </c>
      <c r="C32" s="18" t="s">
        <v>8</v>
      </c>
      <c r="D32" s="18" t="s">
        <v>1</v>
      </c>
      <c r="E32" s="19"/>
      <c r="F32" s="20">
        <v>2012</v>
      </c>
      <c r="G32" s="19">
        <v>2017</v>
      </c>
      <c r="H32" s="19">
        <v>2022</v>
      </c>
      <c r="I32" s="19">
        <v>2027</v>
      </c>
      <c r="J32" s="19">
        <v>2032</v>
      </c>
      <c r="K32" s="19">
        <v>2037</v>
      </c>
      <c r="L32" s="19">
        <v>2042</v>
      </c>
      <c r="M32" s="19">
        <v>2047</v>
      </c>
      <c r="N32" s="14"/>
    </row>
    <row r="33" spans="1:14" x14ac:dyDescent="0.25">
      <c r="A33" s="12"/>
      <c r="B33" s="21">
        <v>1</v>
      </c>
      <c r="C33" s="22"/>
      <c r="D33" s="22"/>
      <c r="E33" s="23"/>
      <c r="F33" s="33">
        <v>2</v>
      </c>
      <c r="G33" s="33">
        <v>2.5</v>
      </c>
      <c r="H33" s="33">
        <v>2</v>
      </c>
      <c r="I33" s="33">
        <v>2</v>
      </c>
      <c r="J33" s="33">
        <v>4</v>
      </c>
      <c r="K33" s="33">
        <v>5</v>
      </c>
      <c r="L33" s="33">
        <v>7</v>
      </c>
      <c r="M33" s="33">
        <v>10</v>
      </c>
      <c r="N33" s="14"/>
    </row>
    <row r="34" spans="1:14" x14ac:dyDescent="0.25">
      <c r="A34" s="12"/>
      <c r="B34" s="21">
        <v>2</v>
      </c>
      <c r="C34" s="22"/>
      <c r="D34" s="22"/>
      <c r="E34" s="23"/>
      <c r="F34" s="33">
        <v>2</v>
      </c>
      <c r="G34" s="33">
        <v>5</v>
      </c>
      <c r="H34" s="33">
        <v>8</v>
      </c>
      <c r="I34" s="33">
        <v>7</v>
      </c>
      <c r="J34" s="33">
        <v>17.5</v>
      </c>
      <c r="K34" s="33">
        <v>27</v>
      </c>
      <c r="L34" s="33">
        <v>37</v>
      </c>
      <c r="M34" s="33">
        <v>50</v>
      </c>
      <c r="N34" s="14"/>
    </row>
    <row r="35" spans="1:14" x14ac:dyDescent="0.25">
      <c r="A35" s="12"/>
      <c r="B35" s="21">
        <v>3</v>
      </c>
      <c r="C35" s="22"/>
      <c r="D35" s="22"/>
      <c r="E35" s="23"/>
      <c r="F35" s="33">
        <v>2</v>
      </c>
      <c r="G35" s="33">
        <v>6</v>
      </c>
      <c r="H35" s="33">
        <v>13</v>
      </c>
      <c r="I35" s="33">
        <v>9</v>
      </c>
      <c r="J35" s="33">
        <v>20</v>
      </c>
      <c r="K35" s="33">
        <v>36</v>
      </c>
      <c r="L35" s="33">
        <v>54</v>
      </c>
      <c r="M35" s="33">
        <v>67</v>
      </c>
      <c r="N35" s="14"/>
    </row>
    <row r="36" spans="1:14" x14ac:dyDescent="0.25">
      <c r="A36" s="12"/>
      <c r="B36" s="24">
        <v>4</v>
      </c>
      <c r="C36" s="25"/>
      <c r="D36" s="25"/>
      <c r="E36" s="26"/>
      <c r="F36" s="33">
        <v>2</v>
      </c>
      <c r="G36" s="33">
        <v>10</v>
      </c>
      <c r="H36" s="33">
        <v>16</v>
      </c>
      <c r="I36" s="33">
        <v>15</v>
      </c>
      <c r="J36" s="33">
        <v>30</v>
      </c>
      <c r="K36" s="33">
        <v>45</v>
      </c>
      <c r="L36" s="33">
        <v>67</v>
      </c>
      <c r="M36" s="33">
        <v>87</v>
      </c>
      <c r="N36" s="14"/>
    </row>
    <row r="37" spans="1:14" x14ac:dyDescent="0.25">
      <c r="A37" s="12"/>
      <c r="B37" s="27" t="s">
        <v>9</v>
      </c>
      <c r="C37" s="28"/>
      <c r="D37" s="28"/>
      <c r="E37" s="29"/>
      <c r="F37" s="30">
        <v>2</v>
      </c>
      <c r="G37" s="29">
        <v>5</v>
      </c>
      <c r="H37" s="29">
        <v>8</v>
      </c>
      <c r="I37" s="29">
        <v>7</v>
      </c>
      <c r="J37" s="29">
        <v>17.5</v>
      </c>
      <c r="K37" s="29">
        <v>27</v>
      </c>
      <c r="L37" s="29">
        <v>37</v>
      </c>
      <c r="M37" s="29">
        <v>50</v>
      </c>
      <c r="N37" s="14"/>
    </row>
    <row r="38" spans="1:14" x14ac:dyDescent="0.25">
      <c r="A38" s="12"/>
      <c r="B38" s="21"/>
      <c r="C38" s="22"/>
      <c r="D38" s="22"/>
      <c r="E38" s="23"/>
      <c r="F38" s="32"/>
      <c r="G38" s="32"/>
      <c r="H38" s="32"/>
      <c r="I38" s="32"/>
      <c r="J38" s="32"/>
      <c r="K38" s="32"/>
      <c r="L38" s="32"/>
      <c r="M38" s="32"/>
      <c r="N38" s="14"/>
    </row>
    <row r="39" spans="1:14" x14ac:dyDescent="0.25">
      <c r="A39" s="12"/>
      <c r="B39" s="21"/>
      <c r="C39" s="22"/>
      <c r="D39" s="22"/>
      <c r="E39" s="23"/>
      <c r="F39" s="32"/>
      <c r="G39" s="32"/>
      <c r="H39" s="32"/>
      <c r="I39" s="32"/>
      <c r="J39" s="32"/>
      <c r="K39" s="32"/>
      <c r="L39" s="32"/>
      <c r="M39" s="32"/>
      <c r="N39" s="14"/>
    </row>
    <row r="40" spans="1:14" x14ac:dyDescent="0.25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</row>
    <row r="41" spans="1:14" x14ac:dyDescent="0.25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</row>
    <row r="42" spans="1:14" x14ac:dyDescent="0.25">
      <c r="A42" s="35" t="s">
        <v>13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</row>
    <row r="43" spans="1:14" x14ac:dyDescent="0.2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spans="1:14" x14ac:dyDescent="0.25">
      <c r="A44" s="38" t="s">
        <v>14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spans="1:14" x14ac:dyDescent="0.2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 t="s">
        <v>15</v>
      </c>
      <c r="N45" s="37"/>
    </row>
    <row r="46" spans="1:14" x14ac:dyDescent="0.25">
      <c r="A46" s="37"/>
      <c r="B46" s="18"/>
      <c r="C46" s="18"/>
      <c r="D46" s="18" t="s">
        <v>1</v>
      </c>
      <c r="E46" s="19"/>
      <c r="F46" s="20">
        <v>2012</v>
      </c>
      <c r="G46" s="19">
        <v>2017</v>
      </c>
      <c r="H46" s="19">
        <v>2022</v>
      </c>
      <c r="I46" s="19">
        <v>2027</v>
      </c>
      <c r="J46" s="19">
        <v>2032</v>
      </c>
      <c r="K46" s="19">
        <v>2037</v>
      </c>
      <c r="L46" s="19">
        <v>2042</v>
      </c>
      <c r="M46" s="19">
        <v>2047</v>
      </c>
      <c r="N46" s="13"/>
    </row>
    <row r="47" spans="1:14" x14ac:dyDescent="0.25">
      <c r="A47" s="37"/>
      <c r="B47" s="21" t="s">
        <v>16</v>
      </c>
      <c r="C47" s="22"/>
      <c r="D47" s="22"/>
      <c r="E47" s="23"/>
      <c r="F47" s="39">
        <v>1</v>
      </c>
      <c r="G47" s="39">
        <v>0.8</v>
      </c>
      <c r="H47" s="39">
        <v>0.6</v>
      </c>
      <c r="I47" s="39">
        <v>0.4</v>
      </c>
      <c r="J47" s="39">
        <v>0.3</v>
      </c>
      <c r="K47" s="39">
        <v>0.25</v>
      </c>
      <c r="L47" s="39">
        <v>0.25</v>
      </c>
      <c r="M47" s="40">
        <v>0.25</v>
      </c>
      <c r="N47" s="41"/>
    </row>
    <row r="48" spans="1:14" x14ac:dyDescent="0.25">
      <c r="A48" s="37"/>
      <c r="B48" s="21" t="s">
        <v>17</v>
      </c>
      <c r="C48" s="22"/>
      <c r="D48" s="22"/>
      <c r="E48" s="23"/>
      <c r="F48" s="39">
        <v>0</v>
      </c>
      <c r="G48" s="39">
        <v>0.1</v>
      </c>
      <c r="H48" s="39">
        <v>0.25</v>
      </c>
      <c r="I48" s="39">
        <v>0.35</v>
      </c>
      <c r="J48" s="39">
        <v>0.45</v>
      </c>
      <c r="K48" s="39">
        <v>0.5</v>
      </c>
      <c r="L48" s="39">
        <v>0.5</v>
      </c>
      <c r="M48" s="40">
        <v>0.5</v>
      </c>
      <c r="N48" s="41"/>
    </row>
    <row r="49" spans="1:14" x14ac:dyDescent="0.25">
      <c r="A49" s="37"/>
      <c r="B49" s="24" t="s">
        <v>18</v>
      </c>
      <c r="C49" s="25"/>
      <c r="D49" s="25"/>
      <c r="E49" s="26"/>
      <c r="F49" s="39">
        <v>0</v>
      </c>
      <c r="G49" s="39">
        <v>0.1</v>
      </c>
      <c r="H49" s="39">
        <v>0.15</v>
      </c>
      <c r="I49" s="39">
        <v>0.25</v>
      </c>
      <c r="J49" s="39">
        <v>0.25</v>
      </c>
      <c r="K49" s="39">
        <v>0.25</v>
      </c>
      <c r="L49" s="39">
        <v>0.25</v>
      </c>
      <c r="M49" s="40">
        <v>0.25</v>
      </c>
      <c r="N49" s="41"/>
    </row>
    <row r="50" spans="1:14" x14ac:dyDescent="0.2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13"/>
    </row>
    <row r="51" spans="1:14" x14ac:dyDescent="0.25">
      <c r="A51" s="38" t="s">
        <v>19</v>
      </c>
      <c r="B51" s="37"/>
      <c r="C51" s="37"/>
      <c r="D51" s="37"/>
      <c r="E51" s="37" t="s">
        <v>15</v>
      </c>
      <c r="F51" s="37"/>
      <c r="G51" s="37"/>
      <c r="H51" s="37"/>
      <c r="I51" s="37"/>
      <c r="J51" s="37"/>
      <c r="K51" s="37"/>
      <c r="L51" s="37"/>
      <c r="M51" s="37"/>
      <c r="N51" s="13"/>
    </row>
    <row r="52" spans="1:14" x14ac:dyDescent="0.25">
      <c r="A52" s="37"/>
      <c r="B52" s="42" t="s">
        <v>16</v>
      </c>
      <c r="C52" s="43"/>
      <c r="D52" s="44">
        <v>0.35</v>
      </c>
      <c r="E52" s="43"/>
      <c r="F52" s="37"/>
      <c r="G52" s="37"/>
      <c r="H52" s="37"/>
      <c r="I52" s="37"/>
      <c r="J52" s="37"/>
      <c r="K52" s="37"/>
      <c r="L52" s="37"/>
      <c r="M52" s="37"/>
      <c r="N52" s="13"/>
    </row>
    <row r="53" spans="1:14" x14ac:dyDescent="0.25">
      <c r="A53" s="37"/>
      <c r="B53" s="21" t="s">
        <v>17</v>
      </c>
      <c r="C53" s="13"/>
      <c r="D53" s="45">
        <v>0.8</v>
      </c>
      <c r="E53" s="13"/>
      <c r="F53" s="37"/>
      <c r="G53" s="37"/>
      <c r="H53" s="37"/>
      <c r="I53" s="37"/>
      <c r="J53" s="37"/>
      <c r="K53" s="37"/>
      <c r="L53" s="37"/>
      <c r="M53" s="37"/>
      <c r="N53" s="13"/>
    </row>
    <row r="54" spans="1:14" x14ac:dyDescent="0.25">
      <c r="A54" s="37"/>
      <c r="B54" s="46" t="s">
        <v>18</v>
      </c>
      <c r="C54" s="47"/>
      <c r="D54" s="48">
        <v>0.8</v>
      </c>
      <c r="E54" s="47"/>
      <c r="F54" s="37"/>
      <c r="G54" s="37"/>
      <c r="H54" s="37"/>
      <c r="I54" s="37"/>
      <c r="J54" s="37"/>
      <c r="K54" s="37"/>
      <c r="L54" s="37"/>
      <c r="M54" s="37"/>
      <c r="N54" s="13"/>
    </row>
    <row r="55" spans="1:14" x14ac:dyDescent="0.2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</row>
    <row r="56" spans="1:14" x14ac:dyDescent="0.2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"/>
  <sheetViews>
    <sheetView workbookViewId="0"/>
  </sheetViews>
  <sheetFormatPr defaultRowHeight="15" x14ac:dyDescent="0.25"/>
  <cols>
    <col min="1" max="1" width="26" style="4" customWidth="1"/>
    <col min="2" max="4" width="9.140625" style="4" customWidth="1"/>
    <col min="5" max="16384" width="9.140625" style="4"/>
  </cols>
  <sheetData>
    <row r="1" spans="1:38" x14ac:dyDescent="0.25">
      <c r="B1" s="4">
        <v>2016</v>
      </c>
      <c r="C1" s="7">
        <v>2017</v>
      </c>
      <c r="D1" s="4">
        <v>2018</v>
      </c>
      <c r="E1" s="7">
        <v>2019</v>
      </c>
      <c r="F1" s="4">
        <v>2020</v>
      </c>
      <c r="G1" s="7">
        <v>2021</v>
      </c>
      <c r="H1" s="4">
        <v>2022</v>
      </c>
      <c r="I1" s="7">
        <v>2023</v>
      </c>
      <c r="J1" s="4">
        <v>2024</v>
      </c>
      <c r="K1" s="7">
        <v>2025</v>
      </c>
      <c r="L1" s="4">
        <v>2026</v>
      </c>
      <c r="M1" s="7">
        <v>2027</v>
      </c>
      <c r="N1" s="4">
        <v>2028</v>
      </c>
      <c r="O1" s="7">
        <v>2029</v>
      </c>
      <c r="P1" s="4">
        <v>2030</v>
      </c>
      <c r="Q1" s="7">
        <v>2031</v>
      </c>
      <c r="R1" s="4">
        <v>2032</v>
      </c>
      <c r="S1" s="7">
        <v>2033</v>
      </c>
      <c r="T1" s="4">
        <v>2034</v>
      </c>
      <c r="U1" s="7">
        <v>2035</v>
      </c>
      <c r="V1" s="4">
        <v>2036</v>
      </c>
      <c r="W1" s="7">
        <v>2037</v>
      </c>
      <c r="X1" s="4">
        <v>2038</v>
      </c>
      <c r="Y1" s="7">
        <v>2039</v>
      </c>
      <c r="Z1" s="4">
        <v>2040</v>
      </c>
      <c r="AA1" s="7">
        <v>2041</v>
      </c>
      <c r="AB1" s="4">
        <v>2042</v>
      </c>
      <c r="AC1" s="7">
        <v>2043</v>
      </c>
      <c r="AD1" s="4">
        <v>2044</v>
      </c>
      <c r="AE1" s="7">
        <v>2045</v>
      </c>
      <c r="AF1" s="4">
        <v>2046</v>
      </c>
      <c r="AG1" s="7">
        <v>2047</v>
      </c>
      <c r="AH1" s="4">
        <v>2048</v>
      </c>
      <c r="AI1" s="7">
        <v>2049</v>
      </c>
      <c r="AJ1" s="4">
        <v>2050</v>
      </c>
    </row>
    <row r="2" spans="1:38" x14ac:dyDescent="0.25">
      <c r="A2" s="4" t="s">
        <v>20</v>
      </c>
      <c r="B2" s="8">
        <f>TREND($C2:$D2,$C$1:$D$1,B$1)</f>
        <v>0.34999999999996589</v>
      </c>
      <c r="C2" s="8">
        <f>IESS!B2</f>
        <v>0.5</v>
      </c>
      <c r="D2" s="8">
        <f>($H2-$C2)/5+C2</f>
        <v>0.65</v>
      </c>
      <c r="E2" s="8">
        <f t="shared" ref="E2:G2" si="0">($H2-$C2)/5+D2</f>
        <v>0.8</v>
      </c>
      <c r="F2" s="8">
        <f t="shared" si="0"/>
        <v>0.95000000000000007</v>
      </c>
      <c r="G2" s="8">
        <f t="shared" si="0"/>
        <v>1.1000000000000001</v>
      </c>
      <c r="H2" s="8">
        <f>C2*IESS!C2/IESS!B2</f>
        <v>1.25</v>
      </c>
      <c r="I2" s="8">
        <f>($M2-$H2)/5+H2</f>
        <v>1.42</v>
      </c>
      <c r="J2" s="8">
        <f t="shared" ref="J2:L2" si="1">($M2-$H2)/5+I2</f>
        <v>1.5899999999999999</v>
      </c>
      <c r="K2" s="8">
        <f t="shared" si="1"/>
        <v>1.7599999999999998</v>
      </c>
      <c r="L2" s="8">
        <f t="shared" si="1"/>
        <v>1.9299999999999997</v>
      </c>
      <c r="M2" s="8">
        <f>H2*IESS!D2/IESS!C2</f>
        <v>2.0999999999999996</v>
      </c>
      <c r="N2" s="8">
        <f>($R2-$M2)/5+M2</f>
        <v>2.4</v>
      </c>
      <c r="O2" s="8">
        <f t="shared" ref="O2:Q2" si="2">($R2-$M2)/5+N2</f>
        <v>2.7</v>
      </c>
      <c r="P2" s="8">
        <f t="shared" si="2"/>
        <v>3.0000000000000004</v>
      </c>
      <c r="Q2" s="8">
        <f t="shared" si="2"/>
        <v>3.3000000000000007</v>
      </c>
      <c r="R2" s="8">
        <f>M2*IESS!E2/IESS!D2</f>
        <v>3.6</v>
      </c>
      <c r="S2" s="8">
        <f>($W2-$R2)/5+R2</f>
        <v>3.7800000000000002</v>
      </c>
      <c r="T2" s="8">
        <f t="shared" ref="T2:V2" si="3">($W2-$R2)/5+S2</f>
        <v>3.9600000000000004</v>
      </c>
      <c r="U2" s="8">
        <f t="shared" si="3"/>
        <v>4.1400000000000006</v>
      </c>
      <c r="V2" s="8">
        <f t="shared" si="3"/>
        <v>4.32</v>
      </c>
      <c r="W2" s="8">
        <f>R2*IESS!F2/IESS!E2</f>
        <v>4.5</v>
      </c>
      <c r="X2" s="8">
        <f>($AB2-$W2)/5+W2</f>
        <v>4.5999999999999996</v>
      </c>
      <c r="Y2" s="8">
        <f t="shared" ref="Y2:AA2" si="4">($AB2-$W2)/5+X2</f>
        <v>4.6999999999999993</v>
      </c>
      <c r="Z2" s="8">
        <f t="shared" si="4"/>
        <v>4.7999999999999989</v>
      </c>
      <c r="AA2" s="8">
        <f t="shared" si="4"/>
        <v>4.8999999999999986</v>
      </c>
      <c r="AB2" s="8">
        <f>W2*IESS!G2/IESS!F2</f>
        <v>5</v>
      </c>
      <c r="AC2" s="8">
        <f>($AG2-$AB2)/5+AB2</f>
        <v>5.5</v>
      </c>
      <c r="AD2" s="8">
        <f t="shared" ref="AD2:AJ2" si="5">($AG2-$AB2)/5+AC2</f>
        <v>6</v>
      </c>
      <c r="AE2" s="8">
        <f t="shared" si="5"/>
        <v>6.5</v>
      </c>
      <c r="AF2" s="8">
        <f t="shared" si="5"/>
        <v>7</v>
      </c>
      <c r="AG2" s="8">
        <f>AB2*IESS!H2/IESS!G2</f>
        <v>7.5</v>
      </c>
      <c r="AH2" s="8">
        <f t="shared" si="5"/>
        <v>8</v>
      </c>
      <c r="AI2" s="8">
        <f t="shared" si="5"/>
        <v>8.5</v>
      </c>
      <c r="AJ2" s="8">
        <f t="shared" si="5"/>
        <v>9</v>
      </c>
      <c r="AK2" s="8"/>
      <c r="AL2" s="8"/>
    </row>
    <row r="3" spans="1:38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x14ac:dyDescent="0.25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</row>
    <row r="6" spans="1:38" x14ac:dyDescent="0.25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 x14ac:dyDescent="0.25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</row>
    <row r="8" spans="1:38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</row>
    <row r="9" spans="1:38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</row>
    <row r="10" spans="1:38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</row>
    <row r="11" spans="1:38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spans="1:38" x14ac:dyDescent="0.25"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spans="1:38" x14ac:dyDescent="0.25"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</row>
    <row r="14" spans="1:38" x14ac:dyDescent="0.25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37"/>
  <sheetViews>
    <sheetView workbookViewId="0"/>
  </sheetViews>
  <sheetFormatPr defaultRowHeight="15" x14ac:dyDescent="0.25"/>
  <cols>
    <col min="2" max="2" width="12.42578125" customWidth="1"/>
  </cols>
  <sheetData>
    <row r="1" spans="1:2" x14ac:dyDescent="0.25">
      <c r="A1" s="4"/>
      <c r="B1" s="4" t="s">
        <v>2</v>
      </c>
    </row>
    <row r="2" spans="1:2" x14ac:dyDescent="0.25">
      <c r="A2" s="4">
        <v>2016</v>
      </c>
      <c r="B2" s="6">
        <f>INDEX(Calcs!$B$2:$AJ$2,1,MATCH(A2,Calcs!$B$1:$AJ$1,0))*10^3</f>
        <v>349.99999999996589</v>
      </c>
    </row>
    <row r="3" spans="1:2" x14ac:dyDescent="0.25">
      <c r="A3" s="4">
        <v>2017</v>
      </c>
      <c r="B3" s="6">
        <f>INDEX(Calcs!$B$2:$AJ$2,1,MATCH(A3,Calcs!$B$1:$AJ$1,0))*10^3</f>
        <v>500</v>
      </c>
    </row>
    <row r="4" spans="1:2" x14ac:dyDescent="0.25">
      <c r="A4" s="4">
        <v>2018</v>
      </c>
      <c r="B4" s="6">
        <f>INDEX(Calcs!$B$2:$AJ$2,1,MATCH(A4,Calcs!$B$1:$AJ$1,0))*10^3</f>
        <v>650</v>
      </c>
    </row>
    <row r="5" spans="1:2" x14ac:dyDescent="0.25">
      <c r="A5" s="4">
        <v>2019</v>
      </c>
      <c r="B5" s="6">
        <f>INDEX(Calcs!$B$2:$AJ$2,1,MATCH(A5,Calcs!$B$1:$AJ$1,0))*10^3</f>
        <v>800</v>
      </c>
    </row>
    <row r="6" spans="1:2" x14ac:dyDescent="0.25">
      <c r="A6" s="4">
        <v>2020</v>
      </c>
      <c r="B6" s="6">
        <f>INDEX(Calcs!$B$2:$AJ$2,1,MATCH(A6,Calcs!$B$1:$AJ$1,0))*10^3</f>
        <v>950.00000000000011</v>
      </c>
    </row>
    <row r="7" spans="1:2" x14ac:dyDescent="0.25">
      <c r="A7" s="4">
        <v>2021</v>
      </c>
      <c r="B7" s="6">
        <f>INDEX(Calcs!$B$2:$AJ$2,1,MATCH(A7,Calcs!$B$1:$AJ$1,0))*10^3</f>
        <v>1100</v>
      </c>
    </row>
    <row r="8" spans="1:2" x14ac:dyDescent="0.25">
      <c r="A8" s="4">
        <v>2022</v>
      </c>
      <c r="B8" s="6">
        <f>INDEX(Calcs!$B$2:$AJ$2,1,MATCH(A8,Calcs!$B$1:$AJ$1,0))*10^3</f>
        <v>1250</v>
      </c>
    </row>
    <row r="9" spans="1:2" x14ac:dyDescent="0.25">
      <c r="A9" s="4">
        <v>2023</v>
      </c>
      <c r="B9" s="6">
        <f>INDEX(Calcs!$B$2:$AJ$2,1,MATCH(A9,Calcs!$B$1:$AJ$1,0))*10^3</f>
        <v>1420</v>
      </c>
    </row>
    <row r="10" spans="1:2" x14ac:dyDescent="0.25">
      <c r="A10" s="4">
        <v>2024</v>
      </c>
      <c r="B10" s="6">
        <f>INDEX(Calcs!$B$2:$AJ$2,1,MATCH(A10,Calcs!$B$1:$AJ$1,0))*10^3</f>
        <v>1589.9999999999998</v>
      </c>
    </row>
    <row r="11" spans="1:2" x14ac:dyDescent="0.25">
      <c r="A11" s="4">
        <v>2025</v>
      </c>
      <c r="B11" s="6">
        <f>INDEX(Calcs!$B$2:$AJ$2,1,MATCH(A11,Calcs!$B$1:$AJ$1,0))*10^3</f>
        <v>1759.9999999999998</v>
      </c>
    </row>
    <row r="12" spans="1:2" x14ac:dyDescent="0.25">
      <c r="A12" s="4">
        <v>2026</v>
      </c>
      <c r="B12" s="6">
        <f>INDEX(Calcs!$B$2:$AJ$2,1,MATCH(A12,Calcs!$B$1:$AJ$1,0))*10^3</f>
        <v>1929.9999999999998</v>
      </c>
    </row>
    <row r="13" spans="1:2" x14ac:dyDescent="0.25">
      <c r="A13" s="4">
        <v>2027</v>
      </c>
      <c r="B13" s="6">
        <f>INDEX(Calcs!$B$2:$AJ$2,1,MATCH(A13,Calcs!$B$1:$AJ$1,0))*10^3</f>
        <v>2099.9999999999995</v>
      </c>
    </row>
    <row r="14" spans="1:2" x14ac:dyDescent="0.25">
      <c r="A14" s="4">
        <v>2028</v>
      </c>
      <c r="B14" s="6">
        <f>INDEX(Calcs!$B$2:$AJ$2,1,MATCH(A14,Calcs!$B$1:$AJ$1,0))*10^3</f>
        <v>2400</v>
      </c>
    </row>
    <row r="15" spans="1:2" x14ac:dyDescent="0.25">
      <c r="A15" s="4">
        <v>2029</v>
      </c>
      <c r="B15" s="6">
        <f>INDEX(Calcs!$B$2:$AJ$2,1,MATCH(A15,Calcs!$B$1:$AJ$1,0))*10^3</f>
        <v>2700</v>
      </c>
    </row>
    <row r="16" spans="1:2" x14ac:dyDescent="0.25">
      <c r="A16" s="4">
        <v>2030</v>
      </c>
      <c r="B16" s="6">
        <f>INDEX(Calcs!$B$2:$AJ$2,1,MATCH(A16,Calcs!$B$1:$AJ$1,0))*10^3</f>
        <v>3000.0000000000005</v>
      </c>
    </row>
    <row r="17" spans="1:2" x14ac:dyDescent="0.25">
      <c r="A17" s="4">
        <v>2031</v>
      </c>
      <c r="B17" s="6">
        <f>INDEX(Calcs!$B$2:$AJ$2,1,MATCH(A17,Calcs!$B$1:$AJ$1,0))*10^3</f>
        <v>3300.0000000000009</v>
      </c>
    </row>
    <row r="18" spans="1:2" x14ac:dyDescent="0.25">
      <c r="A18" s="4">
        <v>2032</v>
      </c>
      <c r="B18" s="6">
        <f>INDEX(Calcs!$B$2:$AJ$2,1,MATCH(A18,Calcs!$B$1:$AJ$1,0))*10^3</f>
        <v>3600</v>
      </c>
    </row>
    <row r="19" spans="1:2" x14ac:dyDescent="0.25">
      <c r="A19" s="4">
        <v>2033</v>
      </c>
      <c r="B19" s="6">
        <f>INDEX(Calcs!$B$2:$AJ$2,1,MATCH(A19,Calcs!$B$1:$AJ$1,0))*10^3</f>
        <v>3780.0000000000005</v>
      </c>
    </row>
    <row r="20" spans="1:2" x14ac:dyDescent="0.25">
      <c r="A20" s="4">
        <v>2034</v>
      </c>
      <c r="B20" s="6">
        <f>INDEX(Calcs!$B$2:$AJ$2,1,MATCH(A20,Calcs!$B$1:$AJ$1,0))*10^3</f>
        <v>3960.0000000000005</v>
      </c>
    </row>
    <row r="21" spans="1:2" x14ac:dyDescent="0.25">
      <c r="A21" s="4">
        <v>2035</v>
      </c>
      <c r="B21" s="6">
        <f>INDEX(Calcs!$B$2:$AJ$2,1,MATCH(A21,Calcs!$B$1:$AJ$1,0))*10^3</f>
        <v>4140.0000000000009</v>
      </c>
    </row>
    <row r="22" spans="1:2" x14ac:dyDescent="0.25">
      <c r="A22" s="4">
        <v>2036</v>
      </c>
      <c r="B22" s="6">
        <f>INDEX(Calcs!$B$2:$AJ$2,1,MATCH(A22,Calcs!$B$1:$AJ$1,0))*10^3</f>
        <v>4320</v>
      </c>
    </row>
    <row r="23" spans="1:2" x14ac:dyDescent="0.25">
      <c r="A23" s="4">
        <v>2037</v>
      </c>
      <c r="B23" s="6">
        <f>INDEX(Calcs!$B$2:$AJ$2,1,MATCH(A23,Calcs!$B$1:$AJ$1,0))*10^3</f>
        <v>4500</v>
      </c>
    </row>
    <row r="24" spans="1:2" x14ac:dyDescent="0.25">
      <c r="A24" s="4">
        <v>2038</v>
      </c>
      <c r="B24" s="6">
        <f>INDEX(Calcs!$B$2:$AJ$2,1,MATCH(A24,Calcs!$B$1:$AJ$1,0))*10^3</f>
        <v>4600</v>
      </c>
    </row>
    <row r="25" spans="1:2" x14ac:dyDescent="0.25">
      <c r="A25" s="4">
        <v>2039</v>
      </c>
      <c r="B25" s="6">
        <f>INDEX(Calcs!$B$2:$AJ$2,1,MATCH(A25,Calcs!$B$1:$AJ$1,0))*10^3</f>
        <v>4699.9999999999991</v>
      </c>
    </row>
    <row r="26" spans="1:2" x14ac:dyDescent="0.25">
      <c r="A26" s="4">
        <v>2040</v>
      </c>
      <c r="B26" s="6">
        <f>INDEX(Calcs!$B$2:$AJ$2,1,MATCH(A26,Calcs!$B$1:$AJ$1,0))*10^3</f>
        <v>4799.9999999999991</v>
      </c>
    </row>
    <row r="27" spans="1:2" x14ac:dyDescent="0.25">
      <c r="A27" s="4">
        <v>2041</v>
      </c>
      <c r="B27" s="6">
        <f>INDEX(Calcs!$B$2:$AJ$2,1,MATCH(A27,Calcs!$B$1:$AJ$1,0))*10^3</f>
        <v>4899.9999999999982</v>
      </c>
    </row>
    <row r="28" spans="1:2" x14ac:dyDescent="0.25">
      <c r="A28" s="4">
        <v>2042</v>
      </c>
      <c r="B28" s="6">
        <f>INDEX(Calcs!$B$2:$AJ$2,1,MATCH(A28,Calcs!$B$1:$AJ$1,0))*10^3</f>
        <v>5000</v>
      </c>
    </row>
    <row r="29" spans="1:2" x14ac:dyDescent="0.25">
      <c r="A29" s="4">
        <v>2043</v>
      </c>
      <c r="B29" s="6">
        <f>INDEX(Calcs!$B$2:$AJ$2,1,MATCH(A29,Calcs!$B$1:$AJ$1,0))*10^3</f>
        <v>5500</v>
      </c>
    </row>
    <row r="30" spans="1:2" x14ac:dyDescent="0.25">
      <c r="A30" s="4">
        <v>2044</v>
      </c>
      <c r="B30" s="6">
        <f>INDEX(Calcs!$B$2:$AJ$2,1,MATCH(A30,Calcs!$B$1:$AJ$1,0))*10^3</f>
        <v>6000</v>
      </c>
    </row>
    <row r="31" spans="1:2" x14ac:dyDescent="0.25">
      <c r="A31" s="4">
        <v>2045</v>
      </c>
      <c r="B31" s="6">
        <f>INDEX(Calcs!$B$2:$AJ$2,1,MATCH(A31,Calcs!$B$1:$AJ$1,0))*10^3</f>
        <v>6500</v>
      </c>
    </row>
    <row r="32" spans="1:2" x14ac:dyDescent="0.25">
      <c r="A32" s="4">
        <v>2046</v>
      </c>
      <c r="B32" s="6">
        <f>INDEX(Calcs!$B$2:$AJ$2,1,MATCH(A32,Calcs!$B$1:$AJ$1,0))*10^3</f>
        <v>7000</v>
      </c>
    </row>
    <row r="33" spans="1:2" x14ac:dyDescent="0.25">
      <c r="A33" s="4">
        <v>2047</v>
      </c>
      <c r="B33" s="6">
        <f>INDEX(Calcs!$B$2:$AJ$2,1,MATCH(A33,Calcs!$B$1:$AJ$1,0))*10^3</f>
        <v>7500</v>
      </c>
    </row>
    <row r="34" spans="1:2" x14ac:dyDescent="0.25">
      <c r="A34" s="4">
        <v>2048</v>
      </c>
      <c r="B34" s="6">
        <f>INDEX(Calcs!$B$2:$AJ$2,1,MATCH(A34,Calcs!$B$1:$AJ$1,0))*10^3</f>
        <v>8000</v>
      </c>
    </row>
    <row r="35" spans="1:2" x14ac:dyDescent="0.25">
      <c r="A35" s="4">
        <v>2049</v>
      </c>
      <c r="B35" s="6">
        <f>INDEX(Calcs!$B$2:$AJ$2,1,MATCH(A35,Calcs!$B$1:$AJ$1,0))*10^3</f>
        <v>8500</v>
      </c>
    </row>
    <row r="36" spans="1:2" x14ac:dyDescent="0.25">
      <c r="A36" s="4">
        <v>2050</v>
      </c>
      <c r="B36" s="6">
        <f>INDEX(Calcs!$B$2:$AJ$2,1,MATCH(A36,Calcs!$B$1:$AJ$1,0))*10^3</f>
        <v>9000</v>
      </c>
    </row>
    <row r="37" spans="1:2" x14ac:dyDescent="0.25">
      <c r="A37" s="4"/>
      <c r="B3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IESS</vt:lpstr>
      <vt:lpstr>Calcs</vt:lpstr>
      <vt:lpstr>BGrBSC</vt:lpstr>
    </vt:vector>
  </TitlesOfParts>
  <Manager/>
  <Company>EnergyInnovation.org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Jeffrey Rissman</cp:lastModifiedBy>
  <cp:revision/>
  <dcterms:created xsi:type="dcterms:W3CDTF">2014-08-26T20:23:01Z</dcterms:created>
  <dcterms:modified xsi:type="dcterms:W3CDTF">2018-04-26T20:54:45Z</dcterms:modified>
  <cp:category/>
  <cp:contentStatus/>
</cp:coreProperties>
</file>