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ia\India EPS\InputData UPDATE FOR INDIA\elec\DRC\"/>
    </mc:Choice>
  </mc:AlternateContent>
  <bookViews>
    <workbookView xWindow="0" yWindow="0" windowWidth="38400" windowHeight="22455"/>
  </bookViews>
  <sheets>
    <sheet name="About" sheetId="1" r:id="rId1"/>
    <sheet name="Calculations_India" sheetId="6" r:id="rId2"/>
    <sheet name="DRC-BDRC" sheetId="5" r:id="rId3"/>
    <sheet name="DRC-PADRC" sheetId="2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6" l="1"/>
  <c r="E7" i="6"/>
  <c r="E6" i="6"/>
  <c r="C17" i="6"/>
  <c r="G8" i="6" s="1"/>
  <c r="G2" i="5" s="1"/>
  <c r="F7" i="6"/>
  <c r="G7" i="6" s="1"/>
  <c r="F6" i="6"/>
  <c r="G6" i="6"/>
  <c r="H6" i="6"/>
  <c r="I7" i="6"/>
  <c r="J7" i="6" s="1"/>
  <c r="I6" i="6"/>
  <c r="I8" i="6" s="1"/>
  <c r="I2" i="5" s="1"/>
  <c r="J6" i="6"/>
  <c r="K7" i="6"/>
  <c r="K8" i="6" s="1"/>
  <c r="K2" i="5" s="1"/>
  <c r="K6" i="6"/>
  <c r="L6" i="6"/>
  <c r="M6" i="6"/>
  <c r="N7" i="6"/>
  <c r="N6" i="6"/>
  <c r="O7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 s="1"/>
  <c r="AD6" i="6" s="1"/>
  <c r="AE6" i="6"/>
  <c r="AF6" i="6"/>
  <c r="AG6" i="6" s="1"/>
  <c r="AH6" i="6" s="1"/>
  <c r="AI6" i="6" s="1"/>
  <c r="AJ6" i="6" s="1"/>
  <c r="AK6" i="6" s="1"/>
  <c r="D6" i="6"/>
  <c r="C6" i="6"/>
  <c r="B6" i="6"/>
  <c r="B8" i="6" s="1"/>
  <c r="B2" i="5" s="1"/>
  <c r="C15" i="6"/>
  <c r="D15" i="6"/>
  <c r="C19" i="6"/>
  <c r="O12" i="6"/>
  <c r="E12" i="6"/>
  <c r="I12" i="6"/>
  <c r="I2" i="2" s="1"/>
  <c r="M12" i="6"/>
  <c r="E23" i="6"/>
  <c r="O8" i="6" l="1"/>
  <c r="O2" i="5" s="1"/>
  <c r="P7" i="6"/>
  <c r="P12" i="6"/>
  <c r="D12" i="6"/>
  <c r="F12" i="6"/>
  <c r="F2" i="2" s="1"/>
  <c r="H12" i="6"/>
  <c r="H2" i="2" s="1"/>
  <c r="J12" i="6"/>
  <c r="L12" i="6"/>
  <c r="L2" i="2" s="1"/>
  <c r="N12" i="6"/>
  <c r="C8" i="6"/>
  <c r="C2" i="5" s="1"/>
  <c r="J8" i="6"/>
  <c r="J2" i="5" s="1"/>
  <c r="F8" i="6"/>
  <c r="F2" i="5" s="1"/>
  <c r="B12" i="6"/>
  <c r="B2" i="2" s="1"/>
  <c r="K12" i="6"/>
  <c r="K2" i="2" s="1"/>
  <c r="G12" i="6"/>
  <c r="G2" i="2" s="1"/>
  <c r="C12" i="6"/>
  <c r="N8" i="6"/>
  <c r="N2" i="5" s="1"/>
  <c r="L7" i="6"/>
  <c r="L8" i="6" s="1"/>
  <c r="L2" i="5" s="1"/>
  <c r="H8" i="6"/>
  <c r="H2" i="5" s="1"/>
  <c r="E8" i="6"/>
  <c r="E2" i="5" s="1"/>
  <c r="D8" i="6"/>
  <c r="D2" i="5" s="1"/>
  <c r="M8" i="6"/>
  <c r="M2" i="5" s="1"/>
  <c r="N2" i="2" l="1"/>
  <c r="P2" i="2"/>
  <c r="O2" i="2"/>
  <c r="C2" i="2"/>
  <c r="D2" i="2"/>
  <c r="E2" i="2"/>
  <c r="J2" i="2"/>
  <c r="Q7" i="6"/>
  <c r="P8" i="6"/>
  <c r="P2" i="5" s="1"/>
  <c r="M2" i="2"/>
  <c r="Q8" i="6" l="1"/>
  <c r="Q2" i="5" s="1"/>
  <c r="R7" i="6"/>
  <c r="Q12" i="6"/>
  <c r="Q2" i="2" s="1"/>
  <c r="R8" i="6" l="1"/>
  <c r="R2" i="5" s="1"/>
  <c r="S7" i="6"/>
  <c r="R12" i="6"/>
  <c r="R2" i="2" s="1"/>
  <c r="S8" i="6" l="1"/>
  <c r="S2" i="5" s="1"/>
  <c r="T7" i="6"/>
  <c r="S12" i="6"/>
  <c r="S2" i="2" s="1"/>
  <c r="U7" i="6" l="1"/>
  <c r="T8" i="6"/>
  <c r="T2" i="5" s="1"/>
  <c r="T12" i="6"/>
  <c r="T2" i="2" s="1"/>
  <c r="U8" i="6" l="1"/>
  <c r="U2" i="5" s="1"/>
  <c r="V7" i="6"/>
  <c r="U12" i="6"/>
  <c r="U2" i="2" s="1"/>
  <c r="V8" i="6" l="1"/>
  <c r="V2" i="5" s="1"/>
  <c r="W7" i="6"/>
  <c r="V12" i="6"/>
  <c r="V2" i="2" s="1"/>
  <c r="W8" i="6" l="1"/>
  <c r="W2" i="5" s="1"/>
  <c r="X7" i="6"/>
  <c r="W12" i="6"/>
  <c r="W2" i="2" s="1"/>
  <c r="Y7" i="6" l="1"/>
  <c r="X8" i="6"/>
  <c r="X2" i="5" s="1"/>
  <c r="X12" i="6"/>
  <c r="X2" i="2" s="1"/>
  <c r="Y8" i="6" l="1"/>
  <c r="Y2" i="5" s="1"/>
  <c r="Z7" i="6"/>
  <c r="Y12" i="6"/>
  <c r="Y2" i="2" s="1"/>
  <c r="Z8" i="6" l="1"/>
  <c r="Z2" i="5" s="1"/>
  <c r="AA7" i="6"/>
  <c r="Z12" i="6"/>
  <c r="Z2" i="2" s="1"/>
  <c r="AA8" i="6" l="1"/>
  <c r="AA2" i="5" s="1"/>
  <c r="AB7" i="6"/>
  <c r="AA12" i="6"/>
  <c r="AA2" i="2" s="1"/>
  <c r="AC7" i="6" l="1"/>
  <c r="AB8" i="6"/>
  <c r="AB2" i="5" s="1"/>
  <c r="AB12" i="6"/>
  <c r="AB2" i="2" s="1"/>
  <c r="AD7" i="6" l="1"/>
  <c r="AC8" i="6"/>
  <c r="AC2" i="5" s="1"/>
  <c r="AC12" i="6"/>
  <c r="AC2" i="2" s="1"/>
  <c r="AD8" i="6" l="1"/>
  <c r="AD2" i="5" s="1"/>
  <c r="AE7" i="6"/>
  <c r="AD12" i="6"/>
  <c r="AD2" i="2" s="1"/>
  <c r="AE8" i="6" l="1"/>
  <c r="AE2" i="5" s="1"/>
  <c r="AF7" i="6"/>
  <c r="AE12" i="6"/>
  <c r="AE2" i="2" s="1"/>
  <c r="AG7" i="6" l="1"/>
  <c r="AF8" i="6"/>
  <c r="AF2" i="5" s="1"/>
  <c r="AF12" i="6"/>
  <c r="AF2" i="2" s="1"/>
  <c r="AG8" i="6" l="1"/>
  <c r="AG2" i="5" s="1"/>
  <c r="AH7" i="6"/>
  <c r="AG12" i="6"/>
  <c r="AG2" i="2" s="1"/>
  <c r="AH8" i="6" l="1"/>
  <c r="AH2" i="5" s="1"/>
  <c r="AI7" i="6"/>
  <c r="AH12" i="6"/>
  <c r="AH2" i="2" s="1"/>
  <c r="AI8" i="6" l="1"/>
  <c r="AI2" i="5" s="1"/>
  <c r="AJ7" i="6"/>
  <c r="AI12" i="6"/>
  <c r="AI2" i="2" s="1"/>
  <c r="AK7" i="6" l="1"/>
  <c r="AJ8" i="6"/>
  <c r="AJ2" i="5" s="1"/>
  <c r="AJ12" i="6"/>
  <c r="AJ2" i="2" s="1"/>
  <c r="AK8" i="6" l="1"/>
  <c r="AK2" i="5" s="1"/>
  <c r="AK12" i="6"/>
  <c r="AK2" i="2" s="1"/>
</calcChain>
</file>

<file path=xl/sharedStrings.xml><?xml version="1.0" encoding="utf-8"?>
<sst xmlns="http://schemas.openxmlformats.org/spreadsheetml/2006/main" count="80" uniqueCount="73">
  <si>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</si>
  <si>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</si>
  <si>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</si>
  <si>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</si>
  <si>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</si>
  <si>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https://www.tatapower-ddl.com/UploadedDocuments/Presentation%20for%20USTDA%20Workshop%20250202015%20Ver%202.pdf</t>
  </si>
  <si>
    <t>(All figures in MW)</t>
  </si>
  <si>
    <t>%</t>
  </si>
  <si>
    <t>India peak demand</t>
  </si>
  <si>
    <t>http://www.cea.nic.in/reports/committee/nep/nep_dec.pdf</t>
  </si>
  <si>
    <t>CAGR (2016-21)</t>
  </si>
  <si>
    <t>CAGR (2021-26)</t>
  </si>
  <si>
    <t>DR capacity</t>
  </si>
  <si>
    <t>Potential</t>
  </si>
  <si>
    <t>Source:CEA</t>
  </si>
  <si>
    <r>
      <t>in Giga Watt Hour = 10</t>
    </r>
    <r>
      <rPr>
        <b/>
        <vertAlign val="superscript"/>
        <sz val="10"/>
        <color indexed="8"/>
        <rFont val="Times New Roman"/>
        <family val="1"/>
      </rPr>
      <t>6</t>
    </r>
    <r>
      <rPr>
        <b/>
        <sz val="10"/>
        <color indexed="8"/>
        <rFont val="Times New Roman"/>
        <family val="1"/>
      </rPr>
      <t xml:space="preserve">  Kilo Watt Hour</t>
    </r>
  </si>
  <si>
    <t>Industry</t>
  </si>
  <si>
    <t>Agriculture</t>
  </si>
  <si>
    <t>Domestic</t>
  </si>
  <si>
    <t>Commercial</t>
  </si>
  <si>
    <t>Traction</t>
  </si>
  <si>
    <t>Others</t>
  </si>
  <si>
    <t>Total</t>
  </si>
  <si>
    <t>&amp;</t>
  </si>
  <si>
    <t>Electricity</t>
  </si>
  <si>
    <t>Railways</t>
  </si>
  <si>
    <t>Consumed</t>
  </si>
  <si>
    <t>8=2 to 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</si>
  <si>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</si>
  <si>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</si>
  <si>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</si>
  <si>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</si>
  <si>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</si>
  <si>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</si>
  <si>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</si>
  <si>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</si>
  <si>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</si>
  <si>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2016-17(P)</t>
  </si>
  <si>
    <t xml:space="preserve">Distribution (%) </t>
  </si>
  <si>
    <t>Growth rate of 2016-17 over 2015-16 (%)</t>
  </si>
  <si>
    <t>CAGR 2007-08 to 2016-17(%)</t>
  </si>
  <si>
    <t>(P): Provisional</t>
  </si>
  <si>
    <t>Source : Central Electricity Authority.</t>
  </si>
  <si>
    <t>Smart Grid Journey</t>
  </si>
  <si>
    <t>Page 21</t>
  </si>
  <si>
    <t>Trends for BAU DR capacity</t>
  </si>
  <si>
    <t>Draft National Electricity Plan</t>
  </si>
  <si>
    <t>Central electricity Authority</t>
  </si>
  <si>
    <t>DR Potential percentage</t>
  </si>
  <si>
    <t>DR deployment (TPDDL study)</t>
  </si>
  <si>
    <t>Demand (TPDDL study)</t>
  </si>
  <si>
    <t xml:space="preserve">Table 4.2 </t>
  </si>
  <si>
    <t>Trends for peak electricity demand</t>
  </si>
  <si>
    <t>Electricity consumption across sectors</t>
  </si>
  <si>
    <t>http://mospi.nic.in/sites/default/files/publication_reports/Energy_Statistics_2018.pdf</t>
  </si>
  <si>
    <t>Energy Statistics 2018</t>
  </si>
  <si>
    <t>Ministry of Statistics and Programme Implementation</t>
  </si>
  <si>
    <t>Demand response  by consumer categories</t>
  </si>
  <si>
    <t>Table 6.9</t>
  </si>
  <si>
    <t>https://gig.lbl.gov/sites/default/files/lbnl_6987e_0.pdf</t>
  </si>
  <si>
    <t>Table 1</t>
  </si>
  <si>
    <t>Estimation of Potential and Value of Demand Response for Industrial and Commercial Consumers in Delhi</t>
  </si>
  <si>
    <t>Lawrence Berkley National Laboratory</t>
  </si>
  <si>
    <t>Tata Power Delhi Distribution Limited (TPDDL)</t>
  </si>
  <si>
    <t>A case study of the TPDDL was used to estimate the BAU projections of DR capacity (based on the percentage reduction in peak demand in the TPDDL study).</t>
  </si>
  <si>
    <t>An LBNL report referring to the TPDDL pilot program was used to estimate the DR potential of the industry and commercial sector as a weighted average of the DR potentials across sub-sectors highlighted by the study</t>
  </si>
  <si>
    <t xml:space="preserve">This was multiplied by the peak demand projections provided by CEA as well as the percentage of demand from industrial and commercial sectors in total electricity demand   </t>
  </si>
  <si>
    <t xml:space="preserve">It is assumed that DR potential in domestic/residential sectors is minimal, and hence is ignored. </t>
  </si>
  <si>
    <t>That was scaled as per the peak demand projections of CEA for the country</t>
  </si>
  <si>
    <t>Potential of DR across consumer categories (weighted average)</t>
  </si>
  <si>
    <t>Fraction of energy demand from industrial and commercial sectors</t>
  </si>
  <si>
    <t>Sources: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</si>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</sst>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b/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0" fillId="0" borderId="0" xfId="0" applyFont="1" applyFill="1"/>
    <xf numFmtId="1" fontId="0" fillId="0" borderId="0" xfId="0" applyNumberFormat="1"/>
    <xf numFmtId="0" fontId="0" fillId="0" borderId="0" xfId="0" applyAlignment="1">
      <alignment wrapText="1"/>
    </xf>
    <xf numFmtId="10" fontId="0" fillId="0" borderId="0" xfId="2" applyNumberFormat="1" applyFont="1"/>
    <xf numFmtId="2" fontId="0" fillId="0" borderId="0" xfId="0" applyNumberFormat="1"/>
    <xf numFmtId="165" fontId="0" fillId="0" borderId="0" xfId="0" applyNumberFormat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3" xfId="0" applyFont="1" applyFill="1" applyBorder="1"/>
    <xf numFmtId="0" fontId="6" fillId="2" borderId="6" xfId="0" applyFont="1" applyFill="1" applyBorder="1"/>
    <xf numFmtId="3" fontId="6" fillId="2" borderId="6" xfId="3" applyNumberFormat="1" applyFont="1" applyFill="1" applyBorder="1" applyAlignment="1">
      <alignment horizontal="center"/>
    </xf>
    <xf numFmtId="3" fontId="6" fillId="2" borderId="0" xfId="3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left"/>
    </xf>
    <xf numFmtId="3" fontId="6" fillId="2" borderId="5" xfId="3" applyNumberFormat="1" applyFont="1" applyFill="1" applyBorder="1" applyAlignment="1">
      <alignment horizontal="center"/>
    </xf>
    <xf numFmtId="0" fontId="6" fillId="2" borderId="9" xfId="0" applyFont="1" applyFill="1" applyBorder="1"/>
    <xf numFmtId="0" fontId="6" fillId="2" borderId="5" xfId="0" applyFont="1" applyFill="1" applyBorder="1"/>
    <xf numFmtId="3" fontId="6" fillId="2" borderId="9" xfId="3" applyNumberFormat="1" applyFont="1" applyFill="1" applyBorder="1" applyAlignment="1">
      <alignment horizontal="center"/>
    </xf>
    <xf numFmtId="3" fontId="6" fillId="2" borderId="7" xfId="3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left" vertical="center" wrapText="1"/>
    </xf>
    <xf numFmtId="2" fontId="4" fillId="2" borderId="11" xfId="3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2" fontId="4" fillId="2" borderId="10" xfId="3" applyNumberFormat="1" applyFont="1" applyFill="1" applyBorder="1" applyAlignment="1">
      <alignment horizontal="center" vertical="center"/>
    </xf>
    <xf numFmtId="0" fontId="6" fillId="2" borderId="0" xfId="0" applyFont="1" applyFill="1"/>
    <xf numFmtId="2" fontId="4" fillId="2" borderId="0" xfId="3" applyNumberFormat="1" applyFont="1" applyFill="1" applyBorder="1" applyAlignment="1">
      <alignment horizontal="center" vertical="center"/>
    </xf>
    <xf numFmtId="165" fontId="0" fillId="0" borderId="0" xfId="0" applyNumberFormat="1"/>
    <xf numFmtId="0" fontId="4" fillId="0" borderId="1" xfId="0" applyFont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" fillId="3" borderId="0" xfId="0" applyFont="1" applyFill="1"/>
  </cellXfs>
  <cellStyles count="6">
    <cellStyle name="Comma" xfId="3" builtinId="3"/>
    <cellStyle name="Followed Hyperlink" xfId="4" builtinId="9" hidden="1"/>
    <cellStyle name="Followed Hyperlink" xfId="5" builtinId="9" hidden="1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812800</xdr:colOff>
      <xdr:row>21</xdr:row>
      <xdr:rowOff>108796</xdr:rowOff>
    </xdr:from>
    <xdr:to>
      <xdr:col>22</xdr:col>
      <xdr:colOff>392954</xdr:colOff>
      <xdr:row>65</xdr:row>
      <xdr:rowOff>12700</xdr:rowOff>
    </xdr:to>
    <xdr:pic>
      <xdr:nvPicPr>
        <xdr:cNvPr id="2" name="Picture 1" descr="Screen Shot 2018-04-14 at 12.19.27 a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200" y="2953596"/>
          <a:ext cx="12584954" cy="77271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127000</xdr:rowOff>
    </xdr:from>
    <xdr:to>
      <xdr:col>7</xdr:col>
      <xdr:colOff>558800</xdr:colOff>
      <xdr:row>45</xdr:row>
      <xdr:rowOff>152400</xdr:rowOff>
    </xdr:to>
    <xdr:pic>
      <xdr:nvPicPr>
        <xdr:cNvPr id="3" name="Picture 2" descr="Screen Shot 2018-04-14 at 3.54.21 am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27400"/>
          <a:ext cx="7569200" cy="4470400"/>
        </a:xfrm>
        <a:prstGeom prst="rect">
          <a:avLst/>
        </a:prstGeom>
      </xdr:spPr>
    </xdr:pic>
    <xdr:clientData/>
  </xdr:twoCellAnchor>
  <xdr:twoCellAnchor editAs="oneCell">
    <xdr:from>
      <xdr:col>0</xdr:col>
      <xdr:colOff>330200</xdr:colOff>
      <xdr:row>48</xdr:row>
      <xdr:rowOff>114300</xdr:rowOff>
    </xdr:from>
    <xdr:to>
      <xdr:col>9</xdr:col>
      <xdr:colOff>152400</xdr:colOff>
      <xdr:row>79</xdr:row>
      <xdr:rowOff>50800</xdr:rowOff>
    </xdr:to>
    <xdr:pic>
      <xdr:nvPicPr>
        <xdr:cNvPr id="4" name="Picture 3" descr="Screen Shot 2018-04-16 at 11.05.36 pm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26500"/>
          <a:ext cx="8483600" cy="544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ospi.nic.in/sites/default/files/publication_reports/Energy_Statistics_2018.pdf" TargetMode="External"/><Relationship Id="rId2" Type="http://schemas.openxmlformats.org/officeDocument/2006/relationships/hyperlink" Target="http://www.cea.nic.in/reports/committee/nep/nep_dec.pdf" TargetMode="External"/><Relationship Id="rId1" Type="http://schemas.openxmlformats.org/officeDocument/2006/relationships/hyperlink" Target="https://www.tatapower-ddl.com/UploadedDocuments/Presentation%20for%20USTDA%20Workshop%20250202015%20Ver%202.pdf" TargetMode="External"/><Relationship Id="rId4" Type="http://schemas.openxmlformats.org/officeDocument/2006/relationships/hyperlink" Target="https://gig.lbl.gov/sites/default/files/lbnl_6987e_0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g.lbl.gov/sites/default/files/lbnl_6987e_0.pdf" TargetMode="External"/><Relationship Id="rId2" Type="http://schemas.openxmlformats.org/officeDocument/2006/relationships/hyperlink" Target="https://www.tatapower-ddl.com/UploadedDocuments/Presentation%20for%20USTDA%20Workshop%20250202015%20Ver%202.pdf" TargetMode="External"/><Relationship Id="rId1" Type="http://schemas.openxmlformats.org/officeDocument/2006/relationships/hyperlink" Target="http://www.cea.nic.in/reports/committee/nep/nep_dec.pdf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mospi.nic.in/sites/default/files/publication_reports/Energy_Statistics_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selection activeCell="A34" sqref="A34"/>
    </sheetView>
  </sheetViews>
  <sheetFormatPr defaultColWidth="8.85546875" defaultRowHeight="15" x14ac:dyDescent="0.25"/>
  <cols>
    <col min="2" max="2" width="62" customWidth="1"/>
  </cols>
  <sheetData>
    <row r="1" spans="1:2" x14ac:dyDescent="0.25">
      <c r="A1" s="1" t="s">
        <v>3</v>
      </c>
    </row>
    <row r="2" spans="1:2" x14ac:dyDescent="0.25">
      <c r="A2" s="1" t="s">
        <v>4</v>
      </c>
    </row>
    <row r="4" spans="1:2" x14ac:dyDescent="0.25">
      <c r="A4" s="1" t="s">
        <v>71</v>
      </c>
      <c r="B4" s="51" t="s">
        <v>45</v>
      </c>
    </row>
    <row r="5" spans="1:2" x14ac:dyDescent="0.25">
      <c r="B5" t="s">
        <v>63</v>
      </c>
    </row>
    <row r="6" spans="1:2" x14ac:dyDescent="0.25">
      <c r="B6" s="2">
        <v>2015</v>
      </c>
    </row>
    <row r="7" spans="1:2" x14ac:dyDescent="0.25">
      <c r="B7" t="s">
        <v>43</v>
      </c>
    </row>
    <row r="8" spans="1:2" x14ac:dyDescent="0.25">
      <c r="B8" s="3" t="s">
        <v>5</v>
      </c>
    </row>
    <row r="9" spans="1:2" x14ac:dyDescent="0.25">
      <c r="B9" t="s">
        <v>44</v>
      </c>
    </row>
    <row r="11" spans="1:2" x14ac:dyDescent="0.25">
      <c r="B11" s="51" t="s">
        <v>52</v>
      </c>
    </row>
    <row r="12" spans="1:2" x14ac:dyDescent="0.25">
      <c r="A12" s="1"/>
      <c r="B12" t="s">
        <v>47</v>
      </c>
    </row>
    <row r="13" spans="1:2" x14ac:dyDescent="0.25">
      <c r="B13" s="2">
        <v>2016</v>
      </c>
    </row>
    <row r="14" spans="1:2" x14ac:dyDescent="0.25">
      <c r="B14" t="s">
        <v>46</v>
      </c>
    </row>
    <row r="15" spans="1:2" x14ac:dyDescent="0.25">
      <c r="B15" s="3" t="s">
        <v>9</v>
      </c>
    </row>
    <row r="16" spans="1:2" x14ac:dyDescent="0.25">
      <c r="B16" t="s">
        <v>51</v>
      </c>
    </row>
    <row r="18" spans="1:2" x14ac:dyDescent="0.25">
      <c r="B18" s="51" t="s">
        <v>53</v>
      </c>
    </row>
    <row r="19" spans="1:2" x14ac:dyDescent="0.25">
      <c r="A19" s="1"/>
      <c r="B19" t="s">
        <v>56</v>
      </c>
    </row>
    <row r="20" spans="1:2" x14ac:dyDescent="0.25">
      <c r="B20" s="2">
        <v>2018</v>
      </c>
    </row>
    <row r="21" spans="1:2" x14ac:dyDescent="0.25">
      <c r="B21" t="s">
        <v>55</v>
      </c>
    </row>
    <row r="22" spans="1:2" x14ac:dyDescent="0.25">
      <c r="B22" s="3" t="s">
        <v>54</v>
      </c>
    </row>
    <row r="23" spans="1:2" x14ac:dyDescent="0.25">
      <c r="B23" t="s">
        <v>58</v>
      </c>
    </row>
    <row r="25" spans="1:2" x14ac:dyDescent="0.25">
      <c r="B25" s="51" t="s">
        <v>57</v>
      </c>
    </row>
    <row r="26" spans="1:2" x14ac:dyDescent="0.25">
      <c r="A26" s="1"/>
      <c r="B26" t="s">
        <v>62</v>
      </c>
    </row>
    <row r="27" spans="1:2" x14ac:dyDescent="0.25">
      <c r="A27" s="4"/>
      <c r="B27" s="2">
        <v>2015</v>
      </c>
    </row>
    <row r="28" spans="1:2" x14ac:dyDescent="0.25">
      <c r="A28" s="4"/>
      <c r="B28" t="s">
        <v>61</v>
      </c>
    </row>
    <row r="29" spans="1:2" x14ac:dyDescent="0.25">
      <c r="A29" s="4"/>
      <c r="B29" s="3" t="s">
        <v>59</v>
      </c>
    </row>
    <row r="30" spans="1:2" x14ac:dyDescent="0.25">
      <c r="A30" s="4"/>
      <c r="B30" t="s">
        <v>60</v>
      </c>
    </row>
    <row r="31" spans="1:2" x14ac:dyDescent="0.25">
      <c r="A31" s="4"/>
    </row>
    <row r="32" spans="1:2" x14ac:dyDescent="0.25">
      <c r="A32" s="4"/>
    </row>
    <row r="33" spans="1:2" x14ac:dyDescent="0.25">
      <c r="A33" s="1" t="s">
        <v>72</v>
      </c>
      <c r="B33" s="6"/>
    </row>
    <row r="34" spans="1:2" x14ac:dyDescent="0.25">
      <c r="A34" s="8"/>
      <c r="B34" s="6"/>
    </row>
    <row r="35" spans="1:2" x14ac:dyDescent="0.25">
      <c r="A35" s="8" t="s">
        <v>64</v>
      </c>
      <c r="B35" s="6"/>
    </row>
    <row r="36" spans="1:2" x14ac:dyDescent="0.25">
      <c r="A36" s="6" t="s">
        <v>68</v>
      </c>
      <c r="B36" s="6"/>
    </row>
    <row r="37" spans="1:2" x14ac:dyDescent="0.25">
      <c r="A37" s="6" t="s">
        <v>65</v>
      </c>
      <c r="B37" s="6"/>
    </row>
    <row r="38" spans="1:2" x14ac:dyDescent="0.25">
      <c r="A38" s="6" t="s">
        <v>66</v>
      </c>
      <c r="B38" s="6"/>
    </row>
    <row r="39" spans="1:2" x14ac:dyDescent="0.25">
      <c r="A39" s="6" t="s">
        <v>67</v>
      </c>
      <c r="B39" s="6"/>
    </row>
    <row r="40" spans="1:2" x14ac:dyDescent="0.25">
      <c r="A40" s="6"/>
      <c r="B40" s="6"/>
    </row>
    <row r="41" spans="1:2" x14ac:dyDescent="0.25">
      <c r="A41" s="6"/>
      <c r="B41" s="6"/>
    </row>
    <row r="42" spans="1:2" x14ac:dyDescent="0.25">
      <c r="A42" s="6"/>
      <c r="B42" s="5"/>
    </row>
    <row r="43" spans="1:2" x14ac:dyDescent="0.25">
      <c r="A43" s="6"/>
      <c r="B43" s="7"/>
    </row>
    <row r="44" spans="1:2" x14ac:dyDescent="0.25">
      <c r="A44" s="6"/>
      <c r="B44" s="6"/>
    </row>
    <row r="45" spans="1:2" x14ac:dyDescent="0.25">
      <c r="A45" s="6"/>
      <c r="B45" s="6"/>
    </row>
    <row r="46" spans="1:2" x14ac:dyDescent="0.25">
      <c r="A46" s="6"/>
      <c r="B46" s="6"/>
    </row>
  </sheetData>
  <hyperlinks>
    <hyperlink ref="B8" r:id="rId1"/>
    <hyperlink ref="B15" r:id="rId2"/>
    <hyperlink ref="B22" r:id="rId3"/>
    <hyperlink ref="B29" r:id="rId4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5"/>
  <sheetViews>
    <sheetView workbookViewId="0">
      <selection activeCell="A106" sqref="A106"/>
    </sheetView>
  </sheetViews>
  <sheetFormatPr defaultColWidth="11.42578125" defaultRowHeight="15" x14ac:dyDescent="0.25"/>
  <cols>
    <col min="1" max="1" width="15.7109375" customWidth="1"/>
    <col min="4" max="4" width="12.140625" bestFit="1" customWidth="1"/>
    <col min="5" max="7" width="14.140625" bestFit="1" customWidth="1"/>
    <col min="12" max="12" width="19" customWidth="1"/>
  </cols>
  <sheetData>
    <row r="1" spans="1:37" x14ac:dyDescent="0.25">
      <c r="B1" s="11"/>
    </row>
    <row r="2" spans="1:37" x14ac:dyDescent="0.25">
      <c r="A2" t="s">
        <v>6</v>
      </c>
    </row>
    <row r="3" spans="1:37" x14ac:dyDescent="0.25">
      <c r="A3" t="s">
        <v>0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v>2023</v>
      </c>
      <c r="K3">
        <v>2024</v>
      </c>
      <c r="L3">
        <v>2025</v>
      </c>
      <c r="M3">
        <v>2026</v>
      </c>
      <c r="N3">
        <v>2027</v>
      </c>
      <c r="O3">
        <v>2028</v>
      </c>
      <c r="P3">
        <v>2029</v>
      </c>
      <c r="Q3">
        <v>2030</v>
      </c>
      <c r="R3">
        <v>2031</v>
      </c>
      <c r="S3">
        <v>2032</v>
      </c>
      <c r="T3">
        <v>2033</v>
      </c>
      <c r="U3">
        <v>2034</v>
      </c>
      <c r="V3">
        <v>2035</v>
      </c>
      <c r="W3">
        <v>2036</v>
      </c>
      <c r="X3">
        <v>2037</v>
      </c>
      <c r="Y3">
        <v>2038</v>
      </c>
      <c r="Z3">
        <v>2039</v>
      </c>
      <c r="AA3">
        <v>2040</v>
      </c>
      <c r="AB3">
        <v>2041</v>
      </c>
      <c r="AC3">
        <v>2042</v>
      </c>
      <c r="AD3">
        <v>2043</v>
      </c>
      <c r="AE3">
        <v>2044</v>
      </c>
      <c r="AF3">
        <v>2045</v>
      </c>
      <c r="AG3">
        <v>2046</v>
      </c>
      <c r="AH3">
        <v>2047</v>
      </c>
      <c r="AI3">
        <v>2048</v>
      </c>
      <c r="AJ3">
        <v>2049</v>
      </c>
      <c r="AK3">
        <v>2050</v>
      </c>
    </row>
    <row r="4" spans="1:37" x14ac:dyDescent="0.25">
      <c r="A4" t="s">
        <v>49</v>
      </c>
      <c r="B4">
        <v>5</v>
      </c>
      <c r="C4">
        <v>5</v>
      </c>
      <c r="D4">
        <v>12</v>
      </c>
      <c r="E4">
        <v>15</v>
      </c>
      <c r="F4">
        <v>20</v>
      </c>
      <c r="G4">
        <v>25</v>
      </c>
      <c r="H4">
        <v>28</v>
      </c>
      <c r="I4">
        <v>31</v>
      </c>
      <c r="J4">
        <v>34</v>
      </c>
      <c r="K4">
        <v>37</v>
      </c>
      <c r="L4">
        <v>42</v>
      </c>
      <c r="M4">
        <v>42</v>
      </c>
      <c r="N4">
        <v>42</v>
      </c>
      <c r="O4">
        <v>43</v>
      </c>
      <c r="P4">
        <v>43</v>
      </c>
      <c r="Q4">
        <v>43</v>
      </c>
      <c r="R4">
        <v>43</v>
      </c>
      <c r="S4">
        <v>43</v>
      </c>
      <c r="T4">
        <v>43</v>
      </c>
      <c r="U4">
        <v>43</v>
      </c>
      <c r="V4">
        <v>44</v>
      </c>
      <c r="W4">
        <v>44</v>
      </c>
      <c r="X4">
        <v>44</v>
      </c>
      <c r="Y4">
        <v>45</v>
      </c>
      <c r="Z4">
        <v>45</v>
      </c>
      <c r="AA4">
        <v>46</v>
      </c>
    </row>
    <row r="5" spans="1:37" x14ac:dyDescent="0.25">
      <c r="A5" t="s">
        <v>50</v>
      </c>
      <c r="B5">
        <v>1766</v>
      </c>
      <c r="C5">
        <v>1860</v>
      </c>
      <c r="D5">
        <v>1954</v>
      </c>
      <c r="E5">
        <v>2048</v>
      </c>
      <c r="F5">
        <v>2142</v>
      </c>
      <c r="G5">
        <v>2236</v>
      </c>
      <c r="H5">
        <v>2330</v>
      </c>
      <c r="I5">
        <v>2424</v>
      </c>
      <c r="J5">
        <v>2518</v>
      </c>
      <c r="K5">
        <v>2612</v>
      </c>
      <c r="L5">
        <v>2706</v>
      </c>
      <c r="M5">
        <v>2800</v>
      </c>
      <c r="N5">
        <v>2894</v>
      </c>
      <c r="O5">
        <v>2988</v>
      </c>
      <c r="P5">
        <v>3082</v>
      </c>
      <c r="Q5">
        <v>3176</v>
      </c>
      <c r="R5">
        <v>3270</v>
      </c>
      <c r="S5">
        <v>3364</v>
      </c>
      <c r="T5">
        <v>3458</v>
      </c>
      <c r="U5">
        <v>3552</v>
      </c>
      <c r="V5">
        <v>3646</v>
      </c>
      <c r="W5">
        <v>3740</v>
      </c>
      <c r="X5">
        <v>3834</v>
      </c>
      <c r="Y5">
        <v>3928</v>
      </c>
      <c r="Z5">
        <v>4022</v>
      </c>
      <c r="AA5">
        <v>4116</v>
      </c>
    </row>
    <row r="6" spans="1:37" x14ac:dyDescent="0.25">
      <c r="A6" t="s">
        <v>7</v>
      </c>
      <c r="B6" s="12">
        <f>B4/B5*100</f>
        <v>0.28312570781426954</v>
      </c>
      <c r="C6" s="12">
        <f t="shared" ref="C6:AA6" si="0">C4/C5*100</f>
        <v>0.26881720430107531</v>
      </c>
      <c r="D6" s="12">
        <f t="shared" si="0"/>
        <v>0.61412487205731825</v>
      </c>
      <c r="E6" s="12">
        <f t="shared" si="0"/>
        <v>0.732421875</v>
      </c>
      <c r="F6" s="12">
        <f t="shared" si="0"/>
        <v>0.93370681605975725</v>
      </c>
      <c r="G6" s="12">
        <f t="shared" si="0"/>
        <v>1.1180679785330949</v>
      </c>
      <c r="H6" s="12">
        <f t="shared" si="0"/>
        <v>1.201716738197425</v>
      </c>
      <c r="I6" s="12">
        <f t="shared" si="0"/>
        <v>1.278877887788779</v>
      </c>
      <c r="J6" s="12">
        <f t="shared" si="0"/>
        <v>1.3502779984114377</v>
      </c>
      <c r="K6" s="12">
        <f t="shared" si="0"/>
        <v>1.4165390505359876</v>
      </c>
      <c r="L6" s="12">
        <f t="shared" si="0"/>
        <v>1.5521064301552108</v>
      </c>
      <c r="M6" s="12">
        <f t="shared" si="0"/>
        <v>1.5</v>
      </c>
      <c r="N6" s="12">
        <f t="shared" si="0"/>
        <v>1.4512785072563925</v>
      </c>
      <c r="O6" s="12">
        <f t="shared" si="0"/>
        <v>1.4390896921017404</v>
      </c>
      <c r="P6" s="12">
        <f t="shared" si="0"/>
        <v>1.3951979234263465</v>
      </c>
      <c r="Q6" s="12">
        <f t="shared" si="0"/>
        <v>1.3539042821158691</v>
      </c>
      <c r="R6" s="12">
        <f t="shared" si="0"/>
        <v>1.3149847094801224</v>
      </c>
      <c r="S6" s="12">
        <f t="shared" si="0"/>
        <v>1.2782401902497027</v>
      </c>
      <c r="T6" s="12">
        <f t="shared" si="0"/>
        <v>1.2434933487565067</v>
      </c>
      <c r="U6" s="12">
        <f t="shared" si="0"/>
        <v>1.2105855855855856</v>
      </c>
      <c r="V6" s="12">
        <f t="shared" si="0"/>
        <v>1.2068019747668679</v>
      </c>
      <c r="W6" s="12">
        <f t="shared" si="0"/>
        <v>1.1764705882352942</v>
      </c>
      <c r="X6" s="12">
        <f t="shared" si="0"/>
        <v>1.1476264997391759</v>
      </c>
      <c r="Y6" s="12">
        <f t="shared" si="0"/>
        <v>1.145621181262729</v>
      </c>
      <c r="Z6" s="12">
        <f t="shared" si="0"/>
        <v>1.1188463451019393</v>
      </c>
      <c r="AA6" s="12">
        <f t="shared" si="0"/>
        <v>1.1175898931000972</v>
      </c>
      <c r="AB6" s="12">
        <f>AA6</f>
        <v>1.1175898931000972</v>
      </c>
      <c r="AC6" s="12">
        <f t="shared" ref="AC6:AK6" si="1">AB6</f>
        <v>1.1175898931000972</v>
      </c>
      <c r="AD6" s="12">
        <f t="shared" si="1"/>
        <v>1.1175898931000972</v>
      </c>
      <c r="AE6" s="12">
        <f t="shared" si="1"/>
        <v>1.1175898931000972</v>
      </c>
      <c r="AF6" s="12">
        <f t="shared" si="1"/>
        <v>1.1175898931000972</v>
      </c>
      <c r="AG6" s="12">
        <f t="shared" si="1"/>
        <v>1.1175898931000972</v>
      </c>
      <c r="AH6" s="12">
        <f t="shared" si="1"/>
        <v>1.1175898931000972</v>
      </c>
      <c r="AI6" s="12">
        <f t="shared" si="1"/>
        <v>1.1175898931000972</v>
      </c>
      <c r="AJ6" s="12">
        <f t="shared" si="1"/>
        <v>1.1175898931000972</v>
      </c>
      <c r="AK6" s="12">
        <f t="shared" si="1"/>
        <v>1.1175898931000972</v>
      </c>
    </row>
    <row r="7" spans="1:37" x14ac:dyDescent="0.25">
      <c r="A7" t="s">
        <v>8</v>
      </c>
      <c r="B7">
        <v>153366</v>
      </c>
      <c r="C7">
        <v>170950</v>
      </c>
      <c r="D7" s="13">
        <f>C7*(1+$B$9/100)</f>
        <v>183668.68</v>
      </c>
      <c r="E7" s="13">
        <f>D7*(1+$B$9/100)</f>
        <v>197333.62979199999</v>
      </c>
      <c r="F7" s="13">
        <f>E7*(1+$B$9/100)</f>
        <v>212015.25184852479</v>
      </c>
      <c r="G7" s="13">
        <f>F7*(1+$B$9/100)</f>
        <v>227789.18658605503</v>
      </c>
      <c r="H7">
        <v>244753</v>
      </c>
      <c r="I7" s="13">
        <f>H7*(1+$B$10/100)</f>
        <v>259805.30950000003</v>
      </c>
      <c r="J7" s="13">
        <f>I7*(1+$B$10/100)</f>
        <v>275783.33603425004</v>
      </c>
      <c r="K7" s="13">
        <f>J7*(1+$B$10/100)</f>
        <v>292744.01120035647</v>
      </c>
      <c r="L7" s="13">
        <f>K7*(1+$B$10/100)</f>
        <v>310747.76788917842</v>
      </c>
      <c r="M7">
        <v>329998</v>
      </c>
      <c r="N7" s="13">
        <f>M7*(1+$B$10/100)</f>
        <v>350292.87700000004</v>
      </c>
      <c r="O7" s="13">
        <f t="shared" ref="O7:AK7" si="2">N7*(1+$B$10/100)</f>
        <v>371835.88893550006</v>
      </c>
      <c r="P7" s="13">
        <f t="shared" si="2"/>
        <v>394703.79610503337</v>
      </c>
      <c r="Q7" s="13">
        <f t="shared" si="2"/>
        <v>418978.07956549298</v>
      </c>
      <c r="R7" s="13">
        <f t="shared" si="2"/>
        <v>444745.23145877087</v>
      </c>
      <c r="S7" s="13">
        <f t="shared" si="2"/>
        <v>472097.06319348532</v>
      </c>
      <c r="T7" s="13">
        <f t="shared" si="2"/>
        <v>501131.03257988469</v>
      </c>
      <c r="U7" s="13">
        <f t="shared" si="2"/>
        <v>531950.59108354768</v>
      </c>
      <c r="V7" s="13">
        <f t="shared" si="2"/>
        <v>564665.55243518588</v>
      </c>
      <c r="W7" s="13">
        <f t="shared" si="2"/>
        <v>599392.48390994989</v>
      </c>
      <c r="X7" s="13">
        <f t="shared" si="2"/>
        <v>636255.1216704119</v>
      </c>
      <c r="Y7" s="13">
        <f t="shared" si="2"/>
        <v>675384.81165314233</v>
      </c>
      <c r="Z7" s="13">
        <f t="shared" si="2"/>
        <v>716920.9775698107</v>
      </c>
      <c r="AA7" s="13">
        <f t="shared" si="2"/>
        <v>761011.61769035412</v>
      </c>
      <c r="AB7" s="13">
        <f t="shared" si="2"/>
        <v>807813.83217831096</v>
      </c>
      <c r="AC7" s="13">
        <f t="shared" si="2"/>
        <v>857494.38285727717</v>
      </c>
      <c r="AD7" s="13">
        <f t="shared" si="2"/>
        <v>910230.28740299982</v>
      </c>
      <c r="AE7" s="13">
        <f t="shared" si="2"/>
        <v>966209.45007828437</v>
      </c>
      <c r="AF7" s="13">
        <f t="shared" si="2"/>
        <v>1025631.3312580989</v>
      </c>
      <c r="AG7" s="13">
        <f t="shared" si="2"/>
        <v>1088707.6581304721</v>
      </c>
      <c r="AH7" s="13">
        <f t="shared" si="2"/>
        <v>1155663.1791054963</v>
      </c>
      <c r="AI7" s="13">
        <f t="shared" si="2"/>
        <v>1226736.4646204845</v>
      </c>
      <c r="AJ7" s="13">
        <f t="shared" si="2"/>
        <v>1302180.7571946445</v>
      </c>
      <c r="AK7" s="13">
        <f t="shared" si="2"/>
        <v>1382264.8737621154</v>
      </c>
    </row>
    <row r="8" spans="1:37" x14ac:dyDescent="0.25">
      <c r="A8" t="s">
        <v>12</v>
      </c>
      <c r="B8" s="9">
        <f t="shared" ref="B8:AK8" si="3">B7*B6*$C$17/10000</f>
        <v>213.79604603367167</v>
      </c>
      <c r="C8" s="9">
        <f t="shared" si="3"/>
        <v>226.26503051684927</v>
      </c>
      <c r="D8" s="9">
        <f t="shared" si="3"/>
        <v>555.37082916403256</v>
      </c>
      <c r="E8" s="9">
        <f t="shared" si="3"/>
        <v>711.62907619653117</v>
      </c>
      <c r="F8" s="9">
        <f t="shared" si="3"/>
        <v>974.69537774382388</v>
      </c>
      <c r="G8" s="9">
        <f t="shared" si="3"/>
        <v>1253.9857072128464</v>
      </c>
      <c r="H8" s="9">
        <f t="shared" si="3"/>
        <v>1448.1762050916316</v>
      </c>
      <c r="I8" s="9">
        <f t="shared" si="3"/>
        <v>1635.9437762602449</v>
      </c>
      <c r="J8" s="9">
        <f t="shared" si="3"/>
        <v>1833.5066324209768</v>
      </c>
      <c r="K8" s="9">
        <f t="shared" si="3"/>
        <v>2041.7748217443798</v>
      </c>
      <c r="L8" s="9">
        <f t="shared" si="3"/>
        <v>2374.7658181507682</v>
      </c>
      <c r="M8" s="9">
        <f t="shared" si="3"/>
        <v>2437.2149872827472</v>
      </c>
      <c r="N8" s="9">
        <f t="shared" si="3"/>
        <v>2503.0720059439464</v>
      </c>
      <c r="O8" s="9">
        <f t="shared" si="3"/>
        <v>2634.6955654948583</v>
      </c>
      <c r="P8" s="9">
        <f t="shared" si="3"/>
        <v>2711.4300052579833</v>
      </c>
      <c r="Q8" s="9">
        <f t="shared" si="3"/>
        <v>2792.9974350414736</v>
      </c>
      <c r="R8" s="9">
        <f t="shared" si="3"/>
        <v>2879.5410656555846</v>
      </c>
      <c r="S8" s="9">
        <f t="shared" si="3"/>
        <v>2971.2215786868101</v>
      </c>
      <c r="T8" s="9">
        <f t="shared" si="3"/>
        <v>3068.2167548382386</v>
      </c>
      <c r="U8" s="9">
        <f t="shared" si="3"/>
        <v>3170.7212812026501</v>
      </c>
      <c r="V8" s="9">
        <f t="shared" si="3"/>
        <v>3355.2012870670042</v>
      </c>
      <c r="W8" s="9">
        <f t="shared" si="3"/>
        <v>3472.0313695304931</v>
      </c>
      <c r="X8" s="9">
        <f t="shared" si="3"/>
        <v>3595.2006409362948</v>
      </c>
      <c r="Y8" s="9">
        <f t="shared" si="3"/>
        <v>3809.6370147047683</v>
      </c>
      <c r="Z8" s="9">
        <f t="shared" si="3"/>
        <v>3949.4171622766262</v>
      </c>
      <c r="AA8" s="9">
        <f t="shared" si="3"/>
        <v>4187.598404388249</v>
      </c>
      <c r="AB8" s="9">
        <f t="shared" si="3"/>
        <v>4445.1357062581264</v>
      </c>
      <c r="AC8" s="9">
        <f t="shared" si="3"/>
        <v>4718.511552193002</v>
      </c>
      <c r="AD8" s="9">
        <f t="shared" si="3"/>
        <v>5008.7000126528719</v>
      </c>
      <c r="AE8" s="9">
        <f t="shared" si="3"/>
        <v>5316.7350634310242</v>
      </c>
      <c r="AF8" s="9">
        <f t="shared" si="3"/>
        <v>5643.7142698320322</v>
      </c>
      <c r="AG8" s="9">
        <f t="shared" si="3"/>
        <v>5990.8026974267032</v>
      </c>
      <c r="AH8" s="9">
        <f t="shared" si="3"/>
        <v>6359.2370633184446</v>
      </c>
      <c r="AI8" s="9">
        <f t="shared" si="3"/>
        <v>6750.3301427125316</v>
      </c>
      <c r="AJ8" s="9">
        <f t="shared" si="3"/>
        <v>7165.4754464893531</v>
      </c>
      <c r="AK8" s="9">
        <f t="shared" si="3"/>
        <v>7606.1521864484484</v>
      </c>
    </row>
    <row r="9" spans="1:37" x14ac:dyDescent="0.25">
      <c r="A9" t="s">
        <v>10</v>
      </c>
      <c r="B9">
        <v>7.44</v>
      </c>
    </row>
    <row r="10" spans="1:37" x14ac:dyDescent="0.25">
      <c r="A10" t="s">
        <v>11</v>
      </c>
      <c r="B10">
        <v>6.15</v>
      </c>
    </row>
    <row r="12" spans="1:37" x14ac:dyDescent="0.25">
      <c r="A12" t="s">
        <v>13</v>
      </c>
      <c r="B12" s="9">
        <f t="shared" ref="B12:AK12" si="4">$C$19*B7/100</f>
        <v>10001.915932733675</v>
      </c>
      <c r="C12" s="9">
        <f t="shared" si="4"/>
        <v>11148.673947946883</v>
      </c>
      <c r="D12" s="9">
        <f t="shared" si="4"/>
        <v>11978.135289674132</v>
      </c>
      <c r="E12" s="9">
        <f t="shared" si="4"/>
        <v>12869.308555225885</v>
      </c>
      <c r="F12" s="9">
        <f t="shared" si="4"/>
        <v>13826.785111734693</v>
      </c>
      <c r="G12" s="9">
        <f t="shared" si="4"/>
        <v>14855.497924047753</v>
      </c>
      <c r="H12" s="9">
        <f t="shared" si="4"/>
        <v>15961.809855407098</v>
      </c>
      <c r="I12" s="9">
        <f t="shared" si="4"/>
        <v>16943.461161514639</v>
      </c>
      <c r="J12" s="9">
        <f t="shared" si="4"/>
        <v>17985.484022947789</v>
      </c>
      <c r="K12" s="9">
        <f t="shared" si="4"/>
        <v>19091.59129035908</v>
      </c>
      <c r="L12" s="9">
        <f t="shared" si="4"/>
        <v>20265.724154716165</v>
      </c>
      <c r="M12" s="9">
        <f t="shared" si="4"/>
        <v>21521.147151065081</v>
      </c>
      <c r="N12" s="9">
        <f t="shared" si="4"/>
        <v>22844.697700855588</v>
      </c>
      <c r="O12" s="9">
        <f t="shared" si="4"/>
        <v>24249.646609458207</v>
      </c>
      <c r="P12" s="9">
        <f t="shared" si="4"/>
        <v>25740.999875939888</v>
      </c>
      <c r="Q12" s="9">
        <f t="shared" si="4"/>
        <v>27324.071368310197</v>
      </c>
      <c r="R12" s="9">
        <f t="shared" si="4"/>
        <v>29004.501757461276</v>
      </c>
      <c r="S12" s="9">
        <f t="shared" si="4"/>
        <v>30788.278615545147</v>
      </c>
      <c r="T12" s="9">
        <f t="shared" si="4"/>
        <v>32681.757750401175</v>
      </c>
      <c r="U12" s="9">
        <f t="shared" si="4"/>
        <v>34691.685852050854</v>
      </c>
      <c r="V12" s="9">
        <f t="shared" si="4"/>
        <v>36825.224531951986</v>
      </c>
      <c r="W12" s="9">
        <f t="shared" si="4"/>
        <v>39089.975840667037</v>
      </c>
      <c r="X12" s="9">
        <f t="shared" si="4"/>
        <v>41494.009354868067</v>
      </c>
      <c r="Y12" s="9">
        <f t="shared" si="4"/>
        <v>44045.89093019245</v>
      </c>
      <c r="Z12" s="9">
        <f t="shared" si="4"/>
        <v>46754.713222399296</v>
      </c>
      <c r="AA12" s="9">
        <f t="shared" si="4"/>
        <v>49630.128085576864</v>
      </c>
      <c r="AB12" s="9">
        <f t="shared" si="4"/>
        <v>52682.380962839845</v>
      </c>
      <c r="AC12" s="9">
        <f t="shared" si="4"/>
        <v>55922.3473920545</v>
      </c>
      <c r="AD12" s="9">
        <f t="shared" si="4"/>
        <v>59361.571756665857</v>
      </c>
      <c r="AE12" s="9">
        <f t="shared" si="4"/>
        <v>63012.308419700814</v>
      </c>
      <c r="AF12" s="9">
        <f t="shared" si="4"/>
        <v>66887.565387512412</v>
      </c>
      <c r="AG12" s="9">
        <f t="shared" si="4"/>
        <v>71001.150658844432</v>
      </c>
      <c r="AH12" s="9">
        <f t="shared" si="4"/>
        <v>75367.721424363379</v>
      </c>
      <c r="AI12" s="9">
        <f t="shared" si="4"/>
        <v>80002.836291961736</v>
      </c>
      <c r="AJ12" s="9">
        <f t="shared" si="4"/>
        <v>84923.010723917396</v>
      </c>
      <c r="AK12" s="9">
        <f t="shared" si="4"/>
        <v>90145.775883438328</v>
      </c>
    </row>
    <row r="13" spans="1:37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x14ac:dyDescent="0.25">
      <c r="A15" t="s">
        <v>69</v>
      </c>
      <c r="C15">
        <f>18*620+14*430+15*1100+7*4600+3*1900+16*7300+14*2700+12*770+24*1000+16*1400+12*430+19*1900+28*170+14*2200+13*1000+15*560+26*60+920*15+8*2000</f>
        <v>411400</v>
      </c>
      <c r="D15">
        <f>C15/(620+430+1100+4600+1900+7300+2700+770+1000+1400+430+1900+170+2200+1000+560+60+920+2000)</f>
        <v>13.245331616226657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x14ac:dyDescent="0.25"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x14ac:dyDescent="0.25">
      <c r="A17" t="s">
        <v>70</v>
      </c>
      <c r="C17" s="12">
        <f>E99+H99</f>
        <v>49.236964815599833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x14ac:dyDescent="0.25"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x14ac:dyDescent="0.25">
      <c r="A19" t="s">
        <v>48</v>
      </c>
      <c r="C19" s="43">
        <f>D15*(E99+H99)/100</f>
        <v>6.5215992675910401</v>
      </c>
    </row>
    <row r="23" spans="1:37" x14ac:dyDescent="0.25">
      <c r="E23">
        <f>10/145*100</f>
        <v>6.8965517241379306</v>
      </c>
    </row>
    <row r="47" spans="1:1" x14ac:dyDescent="0.25">
      <c r="A47" s="3" t="s">
        <v>9</v>
      </c>
    </row>
    <row r="67" spans="11:11" x14ac:dyDescent="0.25">
      <c r="K67" s="3" t="s">
        <v>5</v>
      </c>
    </row>
    <row r="81" spans="1:12" x14ac:dyDescent="0.25">
      <c r="B81" s="3" t="s">
        <v>59</v>
      </c>
    </row>
    <row r="84" spans="1:12" ht="16.5" x14ac:dyDescent="0.25">
      <c r="A84" t="s">
        <v>14</v>
      </c>
      <c r="E84" s="44" t="s">
        <v>15</v>
      </c>
      <c r="F84" s="44"/>
      <c r="G84" s="44"/>
      <c r="H84" s="44"/>
      <c r="I84" s="44"/>
      <c r="J84" s="44"/>
      <c r="K84" s="44"/>
      <c r="L84" s="44"/>
    </row>
    <row r="85" spans="1:12" x14ac:dyDescent="0.25">
      <c r="A85" s="45" t="s">
        <v>0</v>
      </c>
      <c r="B85" s="14"/>
      <c r="C85" s="14"/>
      <c r="D85" s="14"/>
      <c r="E85" s="48" t="s">
        <v>16</v>
      </c>
      <c r="F85" s="48" t="s">
        <v>17</v>
      </c>
      <c r="G85" s="48" t="s">
        <v>18</v>
      </c>
      <c r="H85" s="48" t="s">
        <v>19</v>
      </c>
      <c r="I85" s="15" t="s">
        <v>20</v>
      </c>
      <c r="J85" s="48" t="s">
        <v>21</v>
      </c>
      <c r="K85" s="16" t="s">
        <v>22</v>
      </c>
    </row>
    <row r="86" spans="1:12" x14ac:dyDescent="0.25">
      <c r="A86" s="46"/>
      <c r="B86" s="17"/>
      <c r="C86" s="17"/>
      <c r="D86" s="17"/>
      <c r="E86" s="49"/>
      <c r="F86" s="49"/>
      <c r="G86" s="49"/>
      <c r="H86" s="49"/>
      <c r="I86" s="18" t="s">
        <v>23</v>
      </c>
      <c r="J86" s="49"/>
      <c r="K86" s="19" t="s">
        <v>24</v>
      </c>
    </row>
    <row r="87" spans="1:12" x14ac:dyDescent="0.25">
      <c r="A87" s="47"/>
      <c r="B87" s="20"/>
      <c r="C87" s="20"/>
      <c r="D87" s="20"/>
      <c r="E87" s="50"/>
      <c r="F87" s="50"/>
      <c r="G87" s="50"/>
      <c r="H87" s="50"/>
      <c r="I87" s="21" t="s">
        <v>25</v>
      </c>
      <c r="J87" s="50"/>
      <c r="K87" s="22" t="s">
        <v>26</v>
      </c>
    </row>
    <row r="88" spans="1:12" x14ac:dyDescent="0.25">
      <c r="A88" s="23">
        <v>1</v>
      </c>
      <c r="B88" s="23"/>
      <c r="C88" s="23"/>
      <c r="D88" s="23"/>
      <c r="E88" s="23">
        <v>2</v>
      </c>
      <c r="F88" s="23">
        <v>3</v>
      </c>
      <c r="G88" s="23">
        <v>4</v>
      </c>
      <c r="H88" s="23">
        <v>5</v>
      </c>
      <c r="I88" s="23">
        <v>6</v>
      </c>
      <c r="J88" s="23">
        <v>7</v>
      </c>
      <c r="K88" s="24" t="s">
        <v>27</v>
      </c>
    </row>
    <row r="89" spans="1:12" x14ac:dyDescent="0.25">
      <c r="A89" s="25" t="s">
        <v>28</v>
      </c>
      <c r="B89" s="26"/>
      <c r="C89" s="26"/>
      <c r="D89" s="26"/>
      <c r="E89" s="27">
        <v>189424</v>
      </c>
      <c r="F89" s="27">
        <v>104182</v>
      </c>
      <c r="G89" s="27">
        <v>120918</v>
      </c>
      <c r="H89" s="27">
        <v>46685</v>
      </c>
      <c r="I89" s="27">
        <v>11108</v>
      </c>
      <c r="J89" s="27">
        <v>29660</v>
      </c>
      <c r="K89" s="28">
        <v>501977</v>
      </c>
    </row>
    <row r="90" spans="1:12" x14ac:dyDescent="0.25">
      <c r="A90" s="26" t="s">
        <v>29</v>
      </c>
      <c r="B90" s="26"/>
      <c r="C90" s="26"/>
      <c r="D90" s="26"/>
      <c r="E90" s="27">
        <v>209474.12781608119</v>
      </c>
      <c r="F90" s="27">
        <v>109609.77877866759</v>
      </c>
      <c r="G90" s="27">
        <v>131719.81337273202</v>
      </c>
      <c r="H90" s="27">
        <v>54189.190079562402</v>
      </c>
      <c r="I90" s="27">
        <v>11424.783703703704</v>
      </c>
      <c r="J90" s="27">
        <v>37577.019349878268</v>
      </c>
      <c r="K90" s="28">
        <v>553995</v>
      </c>
    </row>
    <row r="91" spans="1:12" x14ac:dyDescent="0.25">
      <c r="A91" s="26" t="s">
        <v>30</v>
      </c>
      <c r="B91" s="26"/>
      <c r="C91" s="26"/>
      <c r="D91" s="26"/>
      <c r="E91" s="27">
        <v>236752.19076651</v>
      </c>
      <c r="F91" s="27">
        <v>120208.7574092943</v>
      </c>
      <c r="G91" s="27">
        <v>146080.15510040961</v>
      </c>
      <c r="H91" s="27">
        <v>60600.284304184614</v>
      </c>
      <c r="I91" s="27">
        <v>12408.252614641995</v>
      </c>
      <c r="J91" s="27">
        <v>36595.349224177386</v>
      </c>
      <c r="K91" s="28">
        <v>612644.98941921792</v>
      </c>
    </row>
    <row r="92" spans="1:12" x14ac:dyDescent="0.25">
      <c r="A92" s="26" t="s">
        <v>31</v>
      </c>
      <c r="B92" s="26"/>
      <c r="C92" s="26"/>
      <c r="D92" s="26"/>
      <c r="E92" s="27">
        <v>272589</v>
      </c>
      <c r="F92" s="27">
        <v>131967</v>
      </c>
      <c r="G92" s="27">
        <v>169326</v>
      </c>
      <c r="H92" s="27">
        <v>67289</v>
      </c>
      <c r="I92" s="27">
        <v>14003</v>
      </c>
      <c r="J92" s="27">
        <v>39218</v>
      </c>
      <c r="K92" s="28">
        <v>694392</v>
      </c>
    </row>
    <row r="93" spans="1:12" x14ac:dyDescent="0.25">
      <c r="A93" s="29" t="s">
        <v>32</v>
      </c>
      <c r="B93" s="29"/>
      <c r="C93" s="29"/>
      <c r="D93" s="29"/>
      <c r="E93" s="27">
        <v>352291</v>
      </c>
      <c r="F93" s="27">
        <v>140960</v>
      </c>
      <c r="G93" s="27">
        <v>171104</v>
      </c>
      <c r="H93" s="27">
        <v>65381</v>
      </c>
      <c r="I93" s="27">
        <v>14206</v>
      </c>
      <c r="J93" s="27">
        <v>41252</v>
      </c>
      <c r="K93" s="28">
        <v>785194</v>
      </c>
    </row>
    <row r="94" spans="1:12" x14ac:dyDescent="0.25">
      <c r="A94" s="29" t="s">
        <v>33</v>
      </c>
      <c r="B94" s="29"/>
      <c r="C94" s="29"/>
      <c r="D94" s="29"/>
      <c r="E94" s="27">
        <v>365988.99</v>
      </c>
      <c r="F94" s="27">
        <v>147462</v>
      </c>
      <c r="G94" s="27">
        <v>183700</v>
      </c>
      <c r="H94" s="27">
        <v>72794</v>
      </c>
      <c r="I94" s="27">
        <v>14100</v>
      </c>
      <c r="J94" s="27">
        <v>40256</v>
      </c>
      <c r="K94" s="28">
        <v>824300.99</v>
      </c>
    </row>
    <row r="95" spans="1:12" x14ac:dyDescent="0.25">
      <c r="A95" s="26" t="s">
        <v>34</v>
      </c>
      <c r="B95" s="26"/>
      <c r="C95" s="26"/>
      <c r="D95" s="26"/>
      <c r="E95" s="27">
        <v>384418.2794984277</v>
      </c>
      <c r="F95" s="27">
        <v>152744.32570698805</v>
      </c>
      <c r="G95" s="27">
        <v>199841.78628002029</v>
      </c>
      <c r="H95" s="27">
        <v>74246.963235908886</v>
      </c>
      <c r="I95" s="27">
        <v>15539.688867794344</v>
      </c>
      <c r="J95" s="27">
        <v>47417.52291086076</v>
      </c>
      <c r="K95" s="30">
        <v>874208.56649999996</v>
      </c>
    </row>
    <row r="96" spans="1:12" x14ac:dyDescent="0.25">
      <c r="A96" s="26" t="s">
        <v>35</v>
      </c>
      <c r="B96" s="26"/>
      <c r="C96" s="26"/>
      <c r="D96" s="26"/>
      <c r="E96" s="27">
        <v>418346.16624665877</v>
      </c>
      <c r="F96" s="27">
        <v>168913.45725601545</v>
      </c>
      <c r="G96" s="27">
        <v>217404.72234963675</v>
      </c>
      <c r="H96" s="27">
        <v>78391.386457368004</v>
      </c>
      <c r="I96" s="27">
        <v>16176.94</v>
      </c>
      <c r="J96" s="27">
        <v>49289</v>
      </c>
      <c r="K96" s="30">
        <v>948521.67230967898</v>
      </c>
    </row>
    <row r="97" spans="1:11" x14ac:dyDescent="0.25">
      <c r="A97" s="26" t="s">
        <v>36</v>
      </c>
      <c r="B97" s="26"/>
      <c r="C97" s="26"/>
      <c r="D97" s="26"/>
      <c r="E97" s="27">
        <v>423522.94024919398</v>
      </c>
      <c r="F97" s="27">
        <v>173185.36546184841</v>
      </c>
      <c r="G97" s="27">
        <v>238875.69057048182</v>
      </c>
      <c r="H97" s="27">
        <v>86036.571008999075</v>
      </c>
      <c r="I97" s="27">
        <v>16594.330000000002</v>
      </c>
      <c r="J97" s="27">
        <v>62975.787018054529</v>
      </c>
      <c r="K97" s="28">
        <v>1001190.6843085778</v>
      </c>
    </row>
    <row r="98" spans="1:11" x14ac:dyDescent="0.25">
      <c r="A98" s="31" t="s">
        <v>37</v>
      </c>
      <c r="B98" s="32"/>
      <c r="C98" s="32"/>
      <c r="D98" s="32"/>
      <c r="E98" s="30">
        <v>426665</v>
      </c>
      <c r="F98" s="33">
        <v>195473</v>
      </c>
      <c r="G98" s="27">
        <v>259311</v>
      </c>
      <c r="H98" s="27">
        <v>98333</v>
      </c>
      <c r="I98" s="27">
        <v>17217</v>
      </c>
      <c r="J98" s="27">
        <v>69269</v>
      </c>
      <c r="K98" s="34">
        <v>1066268</v>
      </c>
    </row>
    <row r="99" spans="1:11" x14ac:dyDescent="0.25">
      <c r="A99" s="35" t="s">
        <v>38</v>
      </c>
      <c r="B99" s="35"/>
      <c r="C99" s="35"/>
      <c r="D99" s="35"/>
      <c r="E99" s="36">
        <v>40.014799281231362</v>
      </c>
      <c r="F99" s="36">
        <v>18.332445501506186</v>
      </c>
      <c r="G99" s="36">
        <v>24.319495661503488</v>
      </c>
      <c r="H99" s="36">
        <v>9.2221655343684699</v>
      </c>
      <c r="I99" s="36">
        <v>1.6146972430946067</v>
      </c>
      <c r="J99" s="36">
        <v>6.4963967782958871</v>
      </c>
      <c r="K99" s="36">
        <v>100</v>
      </c>
    </row>
    <row r="100" spans="1:11" ht="38.25" x14ac:dyDescent="0.25">
      <c r="A100" s="37" t="s">
        <v>39</v>
      </c>
      <c r="B100" s="37"/>
      <c r="C100" s="37"/>
      <c r="D100" s="37"/>
      <c r="E100" s="36">
        <v>0.74188655494252087</v>
      </c>
      <c r="F100" s="36">
        <v>12.86923665790999</v>
      </c>
      <c r="G100" s="36">
        <v>8.5547882167141687</v>
      </c>
      <c r="H100" s="36">
        <v>14.29209561328841</v>
      </c>
      <c r="I100" s="36">
        <v>3.7523057574484668</v>
      </c>
      <c r="J100" s="36">
        <v>9.9930676215944239</v>
      </c>
      <c r="K100" s="36">
        <v>6.4999921305065476</v>
      </c>
    </row>
    <row r="101" spans="1:11" ht="25.5" x14ac:dyDescent="0.25">
      <c r="A101" s="38" t="s">
        <v>40</v>
      </c>
      <c r="B101" s="39"/>
      <c r="C101" s="39"/>
      <c r="D101" s="39"/>
      <c r="E101" s="40">
        <v>8.4589015126004909</v>
      </c>
      <c r="F101" s="40">
        <v>6.4950468127695116</v>
      </c>
      <c r="G101" s="40">
        <v>7.9277189790833313</v>
      </c>
      <c r="H101" s="40">
        <v>7.7338530831960961</v>
      </c>
      <c r="I101" s="40">
        <v>4.479758682294932</v>
      </c>
      <c r="J101" s="40">
        <v>8.8520912684069586</v>
      </c>
      <c r="K101" s="40">
        <v>7.8246993076618532</v>
      </c>
    </row>
    <row r="102" spans="1:11" x14ac:dyDescent="0.25">
      <c r="A102" s="41" t="s">
        <v>41</v>
      </c>
      <c r="B102" s="41"/>
      <c r="C102" s="41"/>
      <c r="D102" s="41"/>
      <c r="E102" s="41"/>
      <c r="F102" s="41"/>
      <c r="G102" s="42"/>
      <c r="H102" s="42"/>
      <c r="I102" s="42"/>
      <c r="J102" s="42"/>
      <c r="K102" s="42"/>
    </row>
    <row r="103" spans="1:11" x14ac:dyDescent="0.25">
      <c r="A103" s="41" t="s">
        <v>42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</row>
    <row r="105" spans="1:11" x14ac:dyDescent="0.25">
      <c r="A105" s="3" t="s">
        <v>54</v>
      </c>
    </row>
  </sheetData>
  <mergeCells count="7">
    <mergeCell ref="E84:L84"/>
    <mergeCell ref="A85:A87"/>
    <mergeCell ref="E85:E87"/>
    <mergeCell ref="F85:F87"/>
    <mergeCell ref="G85:G87"/>
    <mergeCell ref="H85:H87"/>
    <mergeCell ref="J85:J87"/>
  </mergeCells>
  <hyperlinks>
    <hyperlink ref="A47" r:id="rId1"/>
    <hyperlink ref="K67" r:id="rId2"/>
    <hyperlink ref="B81" r:id="rId3"/>
    <hyperlink ref="A105" r:id="rId4"/>
  </hyperlinks>
  <pageMargins left="0.75" right="0.75" top="1" bottom="1" header="0.5" footer="0.5"/>
  <pageSetup paperSize="9" orientation="portrait" horizontalDpi="0" verticalDpi="0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opLeftCell="H1" workbookViewId="0">
      <selection activeCell="AK2" sqref="AK2"/>
    </sheetView>
  </sheetViews>
  <sheetFormatPr defaultColWidth="8.85546875" defaultRowHeight="15" x14ac:dyDescent="0.25"/>
  <cols>
    <col min="1" max="1" width="19.140625" customWidth="1"/>
  </cols>
  <sheetData>
    <row r="1" spans="1:37" x14ac:dyDescent="0.25">
      <c r="A1" s="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s="1" t="s">
        <v>2</v>
      </c>
      <c r="B2" s="9">
        <f>Calculations_India!B8</f>
        <v>213.79604603367167</v>
      </c>
      <c r="C2" s="9">
        <f>Calculations_India!C8</f>
        <v>226.26503051684927</v>
      </c>
      <c r="D2" s="9">
        <f>Calculations_India!D8</f>
        <v>555.37082916403256</v>
      </c>
      <c r="E2" s="9">
        <f>Calculations_India!E8</f>
        <v>711.62907619653117</v>
      </c>
      <c r="F2" s="9">
        <f>Calculations_India!F8</f>
        <v>974.69537774382388</v>
      </c>
      <c r="G2" s="9">
        <f>Calculations_India!G8</f>
        <v>1253.9857072128464</v>
      </c>
      <c r="H2" s="9">
        <f>Calculations_India!H8</f>
        <v>1448.1762050916316</v>
      </c>
      <c r="I2" s="9">
        <f>Calculations_India!I8</f>
        <v>1635.9437762602449</v>
      </c>
      <c r="J2" s="9">
        <f>Calculations_India!J8</f>
        <v>1833.5066324209768</v>
      </c>
      <c r="K2" s="9">
        <f>Calculations_India!K8</f>
        <v>2041.7748217443798</v>
      </c>
      <c r="L2" s="9">
        <f>Calculations_India!L8</f>
        <v>2374.7658181507682</v>
      </c>
      <c r="M2" s="9">
        <f>Calculations_India!M8</f>
        <v>2437.2149872827472</v>
      </c>
      <c r="N2" s="9">
        <f>Calculations_India!N8</f>
        <v>2503.0720059439464</v>
      </c>
      <c r="O2" s="9">
        <f>Calculations_India!O8</f>
        <v>2634.6955654948583</v>
      </c>
      <c r="P2" s="9">
        <f>Calculations_India!P8</f>
        <v>2711.4300052579833</v>
      </c>
      <c r="Q2" s="9">
        <f>Calculations_India!Q8</f>
        <v>2792.9974350414736</v>
      </c>
      <c r="R2" s="9">
        <f>Calculations_India!R8</f>
        <v>2879.5410656555846</v>
      </c>
      <c r="S2" s="9">
        <f>Calculations_India!S8</f>
        <v>2971.2215786868101</v>
      </c>
      <c r="T2" s="9">
        <f>Calculations_India!T8</f>
        <v>3068.2167548382386</v>
      </c>
      <c r="U2" s="9">
        <f>Calculations_India!U8</f>
        <v>3170.7212812026501</v>
      </c>
      <c r="V2" s="9">
        <f>Calculations_India!V8</f>
        <v>3355.2012870670042</v>
      </c>
      <c r="W2" s="9">
        <f>Calculations_India!W8</f>
        <v>3472.0313695304931</v>
      </c>
      <c r="X2" s="9">
        <f>Calculations_India!X8</f>
        <v>3595.2006409362948</v>
      </c>
      <c r="Y2" s="9">
        <f>Calculations_India!Y8</f>
        <v>3809.6370147047683</v>
      </c>
      <c r="Z2" s="9">
        <f>Calculations_India!Z8</f>
        <v>3949.4171622766262</v>
      </c>
      <c r="AA2" s="9">
        <f>Calculations_India!AA8</f>
        <v>4187.598404388249</v>
      </c>
      <c r="AB2" s="9">
        <f>Calculations_India!AB8</f>
        <v>4445.1357062581264</v>
      </c>
      <c r="AC2" s="9">
        <f>Calculations_India!AC8</f>
        <v>4718.511552193002</v>
      </c>
      <c r="AD2" s="9">
        <f>Calculations_India!AD8</f>
        <v>5008.7000126528719</v>
      </c>
      <c r="AE2" s="9">
        <f>Calculations_India!AE8</f>
        <v>5316.7350634310242</v>
      </c>
      <c r="AF2" s="9">
        <f>Calculations_India!AF8</f>
        <v>5643.7142698320322</v>
      </c>
      <c r="AG2" s="9">
        <f>Calculations_India!AG8</f>
        <v>5990.8026974267032</v>
      </c>
      <c r="AH2" s="9">
        <f>Calculations_India!AH8</f>
        <v>6359.2370633184446</v>
      </c>
      <c r="AI2" s="9">
        <f>Calculations_India!AI8</f>
        <v>6750.3301427125316</v>
      </c>
      <c r="AJ2" s="9">
        <f>Calculations_India!AJ8</f>
        <v>7165.4754464893531</v>
      </c>
      <c r="AK2" s="9">
        <f>Calculations_India!AK8</f>
        <v>7606.1521864484484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A2" sqref="A2"/>
    </sheetView>
  </sheetViews>
  <sheetFormatPr defaultColWidth="8.85546875" defaultRowHeight="15" x14ac:dyDescent="0.25"/>
  <cols>
    <col min="1" max="1" width="21" customWidth="1"/>
  </cols>
  <sheetData>
    <row r="1" spans="1:37" x14ac:dyDescent="0.25">
      <c r="A1" t="s">
        <v>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0" x14ac:dyDescent="0.25">
      <c r="A2" s="10" t="s">
        <v>1</v>
      </c>
      <c r="B2" s="9">
        <f>Calculations_India!B12-Calculations_India!B8</f>
        <v>9788.1198867000039</v>
      </c>
      <c r="C2" s="9">
        <f>Calculations_India!C12-Calculations_India!C8</f>
        <v>10922.408917430033</v>
      </c>
      <c r="D2" s="9">
        <f>Calculations_India!D12-Calculations_India!D8</f>
        <v>11422.7644605101</v>
      </c>
      <c r="E2" s="9">
        <f>Calculations_India!E12-Calculations_India!E8</f>
        <v>12157.679479029353</v>
      </c>
      <c r="F2" s="9">
        <f>Calculations_India!F12-Calculations_India!F8</f>
        <v>12852.08973399087</v>
      </c>
      <c r="G2" s="9">
        <f>Calculations_India!G12-Calculations_India!G8</f>
        <v>13601.512216834906</v>
      </c>
      <c r="H2" s="9">
        <f>Calculations_India!H12-Calculations_India!H8</f>
        <v>14513.633650315467</v>
      </c>
      <c r="I2" s="9">
        <f>Calculations_India!I12-Calculations_India!I8</f>
        <v>15307.517385254394</v>
      </c>
      <c r="J2" s="9">
        <f>Calculations_India!J12-Calculations_India!J8</f>
        <v>16151.977390526812</v>
      </c>
      <c r="K2" s="9">
        <f>Calculations_India!K12-Calculations_India!K8</f>
        <v>17049.816468614699</v>
      </c>
      <c r="L2" s="9">
        <f>Calculations_India!L12-Calculations_India!L8</f>
        <v>17890.958336565396</v>
      </c>
      <c r="M2" s="9">
        <f>Calculations_India!M12-Calculations_India!M8</f>
        <v>19083.932163782334</v>
      </c>
      <c r="N2" s="9">
        <f>Calculations_India!N12-Calculations_India!N8</f>
        <v>20341.625694911643</v>
      </c>
      <c r="O2" s="9">
        <f>Calculations_India!O12-Calculations_India!O8</f>
        <v>21614.951043963349</v>
      </c>
      <c r="P2" s="9">
        <f>Calculations_India!P12-Calculations_India!P8</f>
        <v>23029.569870681906</v>
      </c>
      <c r="Q2" s="9">
        <f>Calculations_India!Q12-Calculations_India!Q8</f>
        <v>24531.073933268723</v>
      </c>
      <c r="R2" s="9">
        <f>Calculations_India!R12-Calculations_India!R8</f>
        <v>26124.960691805692</v>
      </c>
      <c r="S2" s="9">
        <f>Calculations_India!S12-Calculations_India!S8</f>
        <v>27817.057036858336</v>
      </c>
      <c r="T2" s="9">
        <f>Calculations_India!T12-Calculations_India!T8</f>
        <v>29613.540995562937</v>
      </c>
      <c r="U2" s="9">
        <f>Calculations_India!U12-Calculations_India!U8</f>
        <v>31520.964570848206</v>
      </c>
      <c r="V2" s="9">
        <f>Calculations_India!V12-Calculations_India!V8</f>
        <v>33470.023244884986</v>
      </c>
      <c r="W2" s="9">
        <f>Calculations_India!W12-Calculations_India!W8</f>
        <v>35617.944471136543</v>
      </c>
      <c r="X2" s="9">
        <f>Calculations_India!X12-Calculations_India!X8</f>
        <v>37898.808713931772</v>
      </c>
      <c r="Y2" s="9">
        <f>Calculations_India!Y12-Calculations_India!Y8</f>
        <v>40236.253915487679</v>
      </c>
      <c r="Z2" s="9">
        <f>Calculations_India!Z12-Calculations_India!Z8</f>
        <v>42805.296060122666</v>
      </c>
      <c r="AA2" s="9">
        <f>Calculations_India!AA12-Calculations_India!AA8</f>
        <v>45442.529681188615</v>
      </c>
      <c r="AB2" s="9">
        <f>Calculations_India!AB12-Calculations_India!AB8</f>
        <v>48237.245256581722</v>
      </c>
      <c r="AC2" s="9">
        <f>Calculations_India!AC12-Calculations_India!AC8</f>
        <v>51203.835839861495</v>
      </c>
      <c r="AD2" s="9">
        <f>Calculations_India!AD12-Calculations_India!AD8</f>
        <v>54352.871744012984</v>
      </c>
      <c r="AE2" s="9">
        <f>Calculations_India!AE12-Calculations_India!AE8</f>
        <v>57695.573356269786</v>
      </c>
      <c r="AF2" s="9">
        <f>Calculations_India!AF12-Calculations_India!AF8</f>
        <v>61243.85111768038</v>
      </c>
      <c r="AG2" s="9">
        <f>Calculations_India!AG12-Calculations_India!AG8</f>
        <v>65010.347961417727</v>
      </c>
      <c r="AH2" s="9">
        <f>Calculations_India!AH12-Calculations_India!AH8</f>
        <v>69008.484361044932</v>
      </c>
      <c r="AI2" s="9">
        <f>Calculations_India!AI12-Calculations_India!AI8</f>
        <v>73252.50614924921</v>
      </c>
      <c r="AJ2" s="9">
        <f>Calculations_India!AJ12-Calculations_India!AJ8</f>
        <v>77757.535277428047</v>
      </c>
      <c r="AK2" s="9">
        <f>Calculations_India!AK12-Calculations_India!AK8</f>
        <v>82539.623696989875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Calculations_India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2014-08-26T00:34:41Z</dcterms:created>
  <dcterms:modified xsi:type="dcterms:W3CDTF">2018-04-16T21:31:30Z</dcterms:modified>
</cp:coreProperties>
</file>