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Energy Innovation)\EI-PlcyMdl\eps-1.3.3-india-wipB5\InputData\elec\EIaE\"/>
    </mc:Choice>
  </mc:AlternateContent>
  <bookViews>
    <workbookView xWindow="240" yWindow="45" windowWidth="23955" windowHeight="13365"/>
  </bookViews>
  <sheets>
    <sheet name="About" sheetId="1" r:id="rId1"/>
    <sheet name="Data" sheetId="9" r:id="rId2"/>
    <sheet name="EIaE-BIE" sheetId="3" r:id="rId3"/>
    <sheet name="EIaE-BEE" sheetId="5" r:id="rId4"/>
  </sheets>
  <externalReferences>
    <externalReference r:id="rId5"/>
  </externalReferences>
  <definedNames>
    <definedName name="BTU_per_kWh">[1]About!$A$163</definedName>
    <definedName name="HHV_Adjust">[1]About!$A$160</definedName>
    <definedName name="use_lifecycle_biofuel_EIs">[1]About!$A$61</definedName>
  </definedNames>
  <calcPr calcId="162913"/>
</workbook>
</file>

<file path=xl/calcChain.xml><?xml version="1.0" encoding="utf-8"?>
<calcChain xmlns="http://schemas.openxmlformats.org/spreadsheetml/2006/main">
  <c r="C5" i="3" l="1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B5" i="3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D15" i="9"/>
  <c r="E42" i="9"/>
  <c r="B15" i="9"/>
  <c r="E40" i="9"/>
  <c r="I40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D14" i="9"/>
  <c r="D42" i="9"/>
  <c r="B14" i="9"/>
  <c r="D40" i="9"/>
  <c r="G40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G42" i="9"/>
  <c r="C15" i="9"/>
  <c r="E41" i="9"/>
  <c r="C14" i="9"/>
  <c r="D41" i="9"/>
  <c r="O33" i="9"/>
  <c r="M33" i="9"/>
  <c r="O32" i="9"/>
</calcChain>
</file>

<file path=xl/sharedStrings.xml><?xml version="1.0" encoding="utf-8"?>
<sst xmlns="http://schemas.openxmlformats.org/spreadsheetml/2006/main" count="69" uniqueCount="63">
  <si>
    <t>EIaE BAU Imported Electricity</t>
  </si>
  <si>
    <t>EIaE BAU Exported Electricity</t>
  </si>
  <si>
    <t>Source:</t>
  </si>
  <si>
    <t>Electricity Exports (MWh)</t>
  </si>
  <si>
    <t>hard coal</t>
  </si>
  <si>
    <t>natural gas nonpeaker</t>
  </si>
  <si>
    <t>nuclear</t>
  </si>
  <si>
    <t>onshore wind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</si>
  <si>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</si>
  <si>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</si>
  <si>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</si>
  <si>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</si>
  <si>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</si>
  <si>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</si>
  <si>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</si>
  <si>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</si>
  <si>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</si>
  <si>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 xml:space="preserve">                                   13th  Plan (2021‐22)</t>
  </si>
  <si>
    <t>14th  Plan
(Scenario‐I /Scenario‐II</t>
  </si>
  <si>
    <t xml:space="preserve">15th  Plan 
(Scenario‐I / 
Scenario‐II) 
</t>
  </si>
  <si>
    <t>2033-34</t>
  </si>
  <si>
    <t>NR (Import)                                      22000                      23000/22000           34000/31000           44000</t>
  </si>
  <si>
    <t>WR (Export)                                     16000                      28000/28000           30000/30000           33000</t>
  </si>
  <si>
    <t>SR (Import)                                       19000                      21000/21000           42000/42000           51000</t>
  </si>
  <si>
    <t>ER (Export)                                       25000                      30000/30000           31000/31000           35000</t>
  </si>
  <si>
    <t>NER (Export)                                     6000                       14000/14000           27000/27000           44000</t>
  </si>
  <si>
    <t>Bhutan (Export)                                6600                             14000                        26500                 26500</t>
  </si>
  <si>
    <t>Nepal (Export)                                     0                                 10000                        20000                 25000</t>
  </si>
  <si>
    <t>Sri Lanka (Import)                               0                                   500                             800                    1000</t>
  </si>
  <si>
    <t>Bangladesh (Import)                       1000                              1500                           2000                   2000</t>
  </si>
  <si>
    <t>Pakistan (Import)                                0                                   500                             800                    1000</t>
  </si>
  <si>
    <t>Import</t>
  </si>
  <si>
    <t>Export</t>
  </si>
  <si>
    <t>Electricity (GWh)</t>
  </si>
  <si>
    <t>Gross imports</t>
  </si>
  <si>
    <t>Exports</t>
  </si>
  <si>
    <t>CAGR</t>
  </si>
  <si>
    <t>Imports</t>
  </si>
  <si>
    <t>The gross import of electricity has increased with a CAGR 5.90% during the period
2006-07 (2957 GWh) to 2015-16 (5244 GWh). Similarly, the export of electricity
has increased from 216 GWh in 2006-07 to 5150 GWh in 2015-16.
 There was decrease in net import of electricity during 2006-07 to 2015-16 and the
CAGR for this period is (-) 28.64%</t>
  </si>
  <si>
    <t>http://www.mospi.nic.in/sites/default/files/publication_reports/Energy_Statistics_2017r.pdf.pdf</t>
  </si>
  <si>
    <t>Growth Trend (import)</t>
  </si>
  <si>
    <t>Growth Trend (export)</t>
  </si>
  <si>
    <t>13th</t>
  </si>
  <si>
    <t>2021-22</t>
  </si>
  <si>
    <t>14th</t>
  </si>
  <si>
    <t>2022-27</t>
  </si>
  <si>
    <t>15th</t>
  </si>
  <si>
    <t>2027-2032</t>
  </si>
  <si>
    <t>The gross import of electricity has increased with a CAGR 0.72% during the
period 2007-08 (5230 GWh) to 2016-17 (5617 GWh). Similarly, the export of
electricity has increased from 290 GWh in 2007-08 to 6710 GWh in 2016-17.
 There was decrease in net import of electricity during 2007-08 to 2016-17 and
percentage decrease in 2016-17 with respect to 2015-16 is (-) 1263.76%.</t>
  </si>
  <si>
    <t>http://mospi.nic.in/sites/default/files/publication_reports/Energy_Statistics_2018.pdf</t>
  </si>
  <si>
    <t>Trends in demand of electricity import and export</t>
  </si>
  <si>
    <t>Central Electricity Authority</t>
  </si>
  <si>
    <t>Brief note on Perspective transmission Plan for 20 Year (2014‐2034)</t>
  </si>
  <si>
    <t>http://www.cea.nic.in/reports/committee/scm/allindia/notices/3rd_briefnote.pdf</t>
  </si>
  <si>
    <t>TABLE 1:Maximum Import/ Export of different Regions / SAARC Countri</t>
  </si>
  <si>
    <t>Past data on exports and imports of electricity</t>
  </si>
  <si>
    <t>Ministry of Statistics and Programme Implementation</t>
  </si>
  <si>
    <t>ENERGY STATISTICS 2018</t>
  </si>
  <si>
    <t>Table 4.1</t>
  </si>
  <si>
    <t>Notes:</t>
  </si>
  <si>
    <t>The projections of imports and exports based on historical numbers were considered impractical because of the changes in the sector in the time period.</t>
  </si>
  <si>
    <t>The trends in electricity export and import till 2033 were extrapolated as per the MW demand projections provided by Central Electiricity Authority</t>
  </si>
  <si>
    <t>Post 2033, they are assumed to be constant due to lack of further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</si>
</sst>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AEAAA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0" applyNumberFormat="0" applyProtection="0">
      <alignment horizontal="left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2" fillId="0" borderId="4" applyNumberFormat="0" applyProtection="0">
      <alignment wrapText="1"/>
    </xf>
    <xf numFmtId="0" fontId="2" fillId="0" borderId="0"/>
    <xf numFmtId="0" fontId="5" fillId="0" borderId="0" applyBorder="0"/>
    <xf numFmtId="0" fontId="6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9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0" fontId="0" fillId="0" borderId="0" xfId="0" applyNumberFormat="1"/>
    <xf numFmtId="9" fontId="0" fillId="0" borderId="0" xfId="10" applyFont="1"/>
    <xf numFmtId="0" fontId="0" fillId="0" borderId="0" xfId="0" applyAlignment="1"/>
    <xf numFmtId="0" fontId="6" fillId="0" borderId="0" xfId="9" applyAlignment="1"/>
    <xf numFmtId="164" fontId="0" fillId="0" borderId="0" xfId="0" applyNumberFormat="1"/>
    <xf numFmtId="0" fontId="1" fillId="4" borderId="0" xfId="0" applyFont="1" applyFill="1" applyAlignment="1">
      <alignment wrapText="1"/>
    </xf>
    <xf numFmtId="0" fontId="0" fillId="0" borderId="0" xfId="0" applyFill="1" applyAlignment="1">
      <alignment horizontal="left"/>
    </xf>
  </cellXfs>
  <cellStyles count="11">
    <cellStyle name="Body: normal cell" xfId="5"/>
    <cellStyle name="Font: Calibri, 9pt regular" xfId="1"/>
    <cellStyle name="Footnotes: top row" xfId="6"/>
    <cellStyle name="Header: bottom row" xfId="2"/>
    <cellStyle name="Hyperlink" xfId="9" builtinId="8"/>
    <cellStyle name="Normal" xfId="0" builtinId="0"/>
    <cellStyle name="Normal 2" xfId="7"/>
    <cellStyle name="Normal 2 2" xfId="8"/>
    <cellStyle name="Parent row" xfId="4"/>
    <cellStyle name="Percent" xfId="10" builtinId="5"/>
    <cellStyle name="Table titl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266700</xdr:colOff>
      <xdr:row>0</xdr:row>
      <xdr:rowOff>381000</xdr:rowOff>
    </xdr:from>
    <xdr:to>
      <xdr:col>16</xdr:col>
      <xdr:colOff>38100</xdr:colOff>
      <xdr:row>24</xdr:row>
      <xdr:rowOff>155302</xdr:rowOff>
    </xdr:to>
    <xdr:pic>
      <xdr:nvPicPr>
        <xdr:cNvPr id="2" name="Picture 1" descr="Screen Shot 2018-04-13 at 5.06.54 am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10275" y="381000"/>
          <a:ext cx="5676900" cy="5679802"/>
        </a:xfrm>
        <a:prstGeom prst="rect">
          <a:avLst/>
        </a:prstGeom>
      </xdr:spPr>
    </xdr:pic>
    <xdr:clientData/>
  </xdr:twoCellAnchor>
  <xdr:twoCellAnchor editAs="oneCell">
    <xdr:from>
      <xdr:col>16</xdr:col>
      <xdr:colOff>215899</xdr:colOff>
      <xdr:row>0</xdr:row>
      <xdr:rowOff>464198</xdr:rowOff>
    </xdr:from>
    <xdr:to>
      <xdr:col>26</xdr:col>
      <xdr:colOff>586530</xdr:colOff>
      <xdr:row>24</xdr:row>
      <xdr:rowOff>165100</xdr:rowOff>
    </xdr:to>
    <xdr:pic>
      <xdr:nvPicPr>
        <xdr:cNvPr id="3" name="Picture 2" descr="Screen Shot 2018-04-13 at 10.23.18 pm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64974" y="464198"/>
          <a:ext cx="6276131" cy="56064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eff-nonadmin\Dropbox%20(Energy%20Innovation)\EI-PlcyMdl\eps-1.3.3-us%20WIP\InputData\fuels\PEI\Pollutant%20Emissions%20Intensit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Key to Data Locs"/>
      <sheetName val="GREET1 Results"/>
      <sheetName val="GREET1 EF"/>
      <sheetName val="GREET1 Electric"/>
      <sheetName val="GREET1 JetFuel_WTWa"/>
      <sheetName val="GREET1 Fuel_Specs"/>
      <sheetName val="eGrid Plant"/>
      <sheetName val="Hard Coal and Lignite"/>
      <sheetName val="PEI-TFPEI-LDVs"/>
      <sheetName val="PEI-TFPEI-HDVs"/>
      <sheetName val="PEI-TFPEI-aircraft"/>
      <sheetName val="PEI-TFPEI-rail"/>
      <sheetName val="PEI-TFPEI-ships"/>
      <sheetName val="PEI-TFPEI-motorbikes"/>
      <sheetName val="PEI-EFPEI"/>
      <sheetName val="PEI-BFPEI"/>
      <sheetName val="PEI-IFPEI"/>
    </sheetNames>
    <sheetDataSet>
      <sheetData sheetId="0">
        <row r="61">
          <cell r="A61" t="b">
            <v>1</v>
          </cell>
        </row>
        <row r="160">
          <cell r="A160" t="b">
            <v>1</v>
          </cell>
        </row>
        <row r="163">
          <cell r="A163">
            <v>3412.1416300000001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mospi.nic.in/sites/default/files/publication_reports/Energy_Statistics_2018.pdf" TargetMode="External"/><Relationship Id="rId1" Type="http://schemas.openxmlformats.org/officeDocument/2006/relationships/hyperlink" Target="http://www.cea.nic.in/reports/committee/scm/allindia/notices/3rd_briefnot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mospi.nic.in/sites/default/files/publication_reports/Energy_Statistics_2018.pdf" TargetMode="External"/><Relationship Id="rId1" Type="http://schemas.openxmlformats.org/officeDocument/2006/relationships/hyperlink" Target="http://www.mospi.nic.in/sites/default/files/publication_reports/Energy_Statistics_2017r.pdf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/>
  </sheetViews>
  <sheetFormatPr defaultColWidth="8.85546875" defaultRowHeight="15" x14ac:dyDescent="0.25"/>
  <cols>
    <col min="2" max="2" width="55.7109375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1" t="s">
        <v>2</v>
      </c>
      <c r="B4" s="14" t="s">
        <v>50</v>
      </c>
    </row>
    <row r="5" spans="1:2" ht="18" customHeight="1" x14ac:dyDescent="0.25">
      <c r="B5" s="2" t="s">
        <v>51</v>
      </c>
    </row>
    <row r="6" spans="1:2" x14ac:dyDescent="0.25">
      <c r="B6" t="s">
        <v>52</v>
      </c>
    </row>
    <row r="7" spans="1:2" x14ac:dyDescent="0.25">
      <c r="B7" s="3" t="s">
        <v>53</v>
      </c>
    </row>
    <row r="8" spans="1:2" x14ac:dyDescent="0.25">
      <c r="B8" t="s">
        <v>54</v>
      </c>
    </row>
    <row r="10" spans="1:2" x14ac:dyDescent="0.25">
      <c r="B10" s="14" t="s">
        <v>55</v>
      </c>
    </row>
    <row r="11" spans="1:2" x14ac:dyDescent="0.25">
      <c r="B11" s="2" t="s">
        <v>56</v>
      </c>
    </row>
    <row r="12" spans="1:2" x14ac:dyDescent="0.25">
      <c r="B12" s="2" t="s">
        <v>57</v>
      </c>
    </row>
    <row r="13" spans="1:2" x14ac:dyDescent="0.25">
      <c r="B13" s="3" t="s">
        <v>49</v>
      </c>
    </row>
    <row r="14" spans="1:2" x14ac:dyDescent="0.25">
      <c r="B14" t="s">
        <v>58</v>
      </c>
    </row>
    <row r="15" spans="1:2" x14ac:dyDescent="0.25">
      <c r="B15" s="3"/>
    </row>
    <row r="17" spans="1:1" x14ac:dyDescent="0.25">
      <c r="A17" s="1" t="s">
        <v>59</v>
      </c>
    </row>
    <row r="19" spans="1:1" x14ac:dyDescent="0.25">
      <c r="A19" t="s">
        <v>60</v>
      </c>
    </row>
    <row r="20" spans="1:1" x14ac:dyDescent="0.25">
      <c r="A20" t="s">
        <v>61</v>
      </c>
    </row>
    <row r="21" spans="1:1" x14ac:dyDescent="0.25">
      <c r="A21" t="s">
        <v>62</v>
      </c>
    </row>
  </sheetData>
  <hyperlinks>
    <hyperlink ref="B7" r:id="rId1"/>
    <hyperlink ref="B13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0"/>
  <sheetViews>
    <sheetView workbookViewId="0"/>
  </sheetViews>
  <sheetFormatPr defaultColWidth="8.85546875" defaultRowHeight="15" x14ac:dyDescent="0.25"/>
  <cols>
    <col min="1" max="1" width="35.42578125" customWidth="1"/>
    <col min="2" max="2" width="12.140625" customWidth="1"/>
    <col min="3" max="3" width="12" customWidth="1"/>
  </cols>
  <sheetData>
    <row r="1" spans="1:5" ht="120" x14ac:dyDescent="0.25">
      <c r="A1" s="4" t="s">
        <v>17</v>
      </c>
      <c r="B1" s="4" t="s">
        <v>18</v>
      </c>
      <c r="C1" s="4" t="s">
        <v>19</v>
      </c>
      <c r="D1" t="s">
        <v>20</v>
      </c>
    </row>
    <row r="2" spans="1:5" x14ac:dyDescent="0.25">
      <c r="A2" t="s">
        <v>21</v>
      </c>
    </row>
    <row r="3" spans="1:5" x14ac:dyDescent="0.25">
      <c r="A3" t="s">
        <v>22</v>
      </c>
    </row>
    <row r="4" spans="1:5" x14ac:dyDescent="0.25">
      <c r="A4" t="s">
        <v>23</v>
      </c>
    </row>
    <row r="5" spans="1:5" x14ac:dyDescent="0.25">
      <c r="A5" t="s">
        <v>24</v>
      </c>
    </row>
    <row r="6" spans="1:5" x14ac:dyDescent="0.25">
      <c r="A6" t="s">
        <v>25</v>
      </c>
    </row>
    <row r="7" spans="1:5" x14ac:dyDescent="0.25">
      <c r="A7" t="s">
        <v>26</v>
      </c>
      <c r="B7" s="5"/>
      <c r="C7" s="5"/>
      <c r="D7" s="5"/>
      <c r="E7" s="5"/>
    </row>
    <row r="8" spans="1:5" x14ac:dyDescent="0.25">
      <c r="A8" t="s">
        <v>27</v>
      </c>
      <c r="B8" s="5"/>
      <c r="C8" s="5"/>
      <c r="D8" s="5"/>
      <c r="E8" s="5"/>
    </row>
    <row r="9" spans="1:5" x14ac:dyDescent="0.25">
      <c r="A9" t="s">
        <v>28</v>
      </c>
      <c r="B9" s="6"/>
      <c r="C9" s="6"/>
      <c r="D9" s="6"/>
      <c r="E9" s="6"/>
    </row>
    <row r="10" spans="1:5" x14ac:dyDescent="0.25">
      <c r="A10" t="s">
        <v>29</v>
      </c>
      <c r="B10" s="6"/>
      <c r="C10" s="6"/>
      <c r="D10" s="6"/>
      <c r="E10" s="6"/>
    </row>
    <row r="11" spans="1:5" x14ac:dyDescent="0.25">
      <c r="A11" t="s">
        <v>30</v>
      </c>
      <c r="B11" s="6"/>
      <c r="C11" s="6"/>
      <c r="D11" s="6"/>
      <c r="E11" s="6"/>
    </row>
    <row r="14" spans="1:5" x14ac:dyDescent="0.25">
      <c r="A14" t="s">
        <v>31</v>
      </c>
      <c r="B14">
        <f>500+1500+500</f>
        <v>2500</v>
      </c>
      <c r="C14">
        <f>800+800+2000</f>
        <v>3600</v>
      </c>
      <c r="D14">
        <f>1000+2000+1000</f>
        <v>4000</v>
      </c>
    </row>
    <row r="15" spans="1:5" x14ac:dyDescent="0.25">
      <c r="A15" t="s">
        <v>32</v>
      </c>
      <c r="B15">
        <f>1400+10000</f>
        <v>11400</v>
      </c>
      <c r="C15">
        <f>26500+20000</f>
        <v>46500</v>
      </c>
      <c r="D15">
        <f>26500+25000</f>
        <v>51500</v>
      </c>
    </row>
    <row r="17" spans="1:15" x14ac:dyDescent="0.25">
      <c r="A17" t="s">
        <v>33</v>
      </c>
    </row>
    <row r="18" spans="1:15" x14ac:dyDescent="0.25">
      <c r="B18" s="7" t="s">
        <v>34</v>
      </c>
      <c r="C18" t="s">
        <v>35</v>
      </c>
    </row>
    <row r="19" spans="1:15" x14ac:dyDescent="0.25">
      <c r="A19">
        <v>2006</v>
      </c>
      <c r="B19">
        <v>2957</v>
      </c>
      <c r="C19">
        <v>216</v>
      </c>
    </row>
    <row r="20" spans="1:15" x14ac:dyDescent="0.25">
      <c r="A20">
        <v>2007</v>
      </c>
      <c r="B20">
        <v>5230</v>
      </c>
      <c r="C20">
        <v>290</v>
      </c>
    </row>
    <row r="21" spans="1:15" x14ac:dyDescent="0.25">
      <c r="A21">
        <v>2008</v>
      </c>
      <c r="B21">
        <v>5897</v>
      </c>
      <c r="C21">
        <v>58</v>
      </c>
    </row>
    <row r="22" spans="1:15" x14ac:dyDescent="0.25">
      <c r="A22">
        <v>2009</v>
      </c>
      <c r="B22">
        <v>5359</v>
      </c>
      <c r="C22">
        <v>105</v>
      </c>
    </row>
    <row r="23" spans="1:15" x14ac:dyDescent="0.25">
      <c r="A23">
        <v>2010</v>
      </c>
      <c r="B23">
        <v>5611</v>
      </c>
      <c r="C23">
        <v>128</v>
      </c>
    </row>
    <row r="24" spans="1:15" x14ac:dyDescent="0.25">
      <c r="A24">
        <v>2011</v>
      </c>
      <c r="B24">
        <v>5253</v>
      </c>
      <c r="C24">
        <v>135</v>
      </c>
    </row>
    <row r="25" spans="1:15" x14ac:dyDescent="0.25">
      <c r="A25">
        <v>2012</v>
      </c>
      <c r="B25">
        <v>4795</v>
      </c>
      <c r="C25">
        <v>154</v>
      </c>
    </row>
    <row r="26" spans="1:15" x14ac:dyDescent="0.25">
      <c r="A26">
        <v>2013</v>
      </c>
      <c r="B26">
        <v>5598</v>
      </c>
      <c r="C26">
        <v>1651</v>
      </c>
    </row>
    <row r="27" spans="1:15" x14ac:dyDescent="0.25">
      <c r="A27">
        <v>2014</v>
      </c>
      <c r="B27">
        <v>5008</v>
      </c>
      <c r="C27">
        <v>4433</v>
      </c>
    </row>
    <row r="28" spans="1:15" x14ac:dyDescent="0.25">
      <c r="A28">
        <v>2015</v>
      </c>
      <c r="B28">
        <v>5244</v>
      </c>
      <c r="C28">
        <v>5150</v>
      </c>
    </row>
    <row r="31" spans="1:15" x14ac:dyDescent="0.25">
      <c r="B31">
        <v>2006</v>
      </c>
      <c r="C31">
        <v>2007</v>
      </c>
      <c r="D31">
        <v>2008</v>
      </c>
      <c r="E31">
        <v>2009</v>
      </c>
      <c r="F31">
        <v>2010</v>
      </c>
      <c r="G31">
        <v>2011</v>
      </c>
      <c r="H31">
        <v>2012</v>
      </c>
      <c r="I31">
        <v>2013</v>
      </c>
      <c r="J31">
        <v>2014</v>
      </c>
      <c r="K31">
        <v>2015</v>
      </c>
      <c r="M31" t="s">
        <v>36</v>
      </c>
    </row>
    <row r="32" spans="1:15" x14ac:dyDescent="0.25">
      <c r="A32" s="8" t="s">
        <v>37</v>
      </c>
      <c r="B32">
        <v>2957</v>
      </c>
      <c r="C32">
        <v>5230</v>
      </c>
      <c r="D32">
        <v>5897</v>
      </c>
      <c r="E32">
        <v>5359</v>
      </c>
      <c r="F32">
        <v>5611</v>
      </c>
      <c r="G32">
        <v>5253</v>
      </c>
      <c r="H32">
        <v>4795</v>
      </c>
      <c r="I32">
        <v>5598</v>
      </c>
      <c r="J32">
        <v>5008</v>
      </c>
      <c r="K32">
        <v>5244</v>
      </c>
      <c r="M32" s="9">
        <v>5.8999999999999997E-2</v>
      </c>
      <c r="O32">
        <f>K32/B32</f>
        <v>1.77341900574907</v>
      </c>
    </row>
    <row r="33" spans="1:29" x14ac:dyDescent="0.25">
      <c r="A33" s="8" t="s">
        <v>35</v>
      </c>
      <c r="B33">
        <v>216</v>
      </c>
      <c r="C33">
        <v>290</v>
      </c>
      <c r="D33">
        <v>58</v>
      </c>
      <c r="E33">
        <v>105</v>
      </c>
      <c r="F33">
        <v>128</v>
      </c>
      <c r="G33">
        <v>135</v>
      </c>
      <c r="H33">
        <v>154</v>
      </c>
      <c r="I33">
        <v>1651</v>
      </c>
      <c r="J33">
        <v>4433</v>
      </c>
      <c r="K33">
        <v>5150</v>
      </c>
      <c r="M33" s="10">
        <f>(K33/B33-1)</f>
        <v>22.842592592592592</v>
      </c>
      <c r="O33">
        <f>K33/B33</f>
        <v>23.842592592592592</v>
      </c>
    </row>
    <row r="35" spans="1:29" x14ac:dyDescent="0.25">
      <c r="A35" s="11" t="s">
        <v>38</v>
      </c>
    </row>
    <row r="36" spans="1:29" x14ac:dyDescent="0.25">
      <c r="A36" s="12" t="s">
        <v>39</v>
      </c>
    </row>
    <row r="39" spans="1:29" x14ac:dyDescent="0.25">
      <c r="D39" t="s">
        <v>31</v>
      </c>
      <c r="E39" t="s">
        <v>32</v>
      </c>
      <c r="G39" t="s">
        <v>40</v>
      </c>
      <c r="I39" t="s">
        <v>41</v>
      </c>
    </row>
    <row r="40" spans="1:29" x14ac:dyDescent="0.25">
      <c r="A40" s="7" t="s">
        <v>42</v>
      </c>
      <c r="B40" t="s">
        <v>43</v>
      </c>
      <c r="C40">
        <v>26500</v>
      </c>
      <c r="D40">
        <f>B14</f>
        <v>2500</v>
      </c>
      <c r="E40">
        <f>B15</f>
        <v>11400</v>
      </c>
      <c r="G40">
        <f>((D42/D40)^(1/(2031-2021))-1)*100</f>
        <v>4.8122389468957749</v>
      </c>
      <c r="I40">
        <f>((E42/E40)^(1/(2031-2021))-1)*100</f>
        <v>16.276041375755312</v>
      </c>
    </row>
    <row r="41" spans="1:29" x14ac:dyDescent="0.25">
      <c r="A41" s="7" t="s">
        <v>44</v>
      </c>
      <c r="B41" t="s">
        <v>45</v>
      </c>
      <c r="C41">
        <v>50100</v>
      </c>
      <c r="D41">
        <f>C14</f>
        <v>3600</v>
      </c>
      <c r="E41">
        <f>C15</f>
        <v>46500</v>
      </c>
    </row>
    <row r="42" spans="1:29" x14ac:dyDescent="0.25">
      <c r="A42" s="7" t="s">
        <v>46</v>
      </c>
      <c r="B42" t="s">
        <v>47</v>
      </c>
      <c r="C42">
        <v>55500</v>
      </c>
      <c r="D42">
        <f>D14</f>
        <v>4000</v>
      </c>
      <c r="E42">
        <f>D15</f>
        <v>51500</v>
      </c>
      <c r="G42">
        <f>E42/E40</f>
        <v>4.5175438596491224</v>
      </c>
    </row>
    <row r="44" spans="1:29" x14ac:dyDescent="0.25">
      <c r="B44">
        <v>2006</v>
      </c>
      <c r="C44">
        <v>2007</v>
      </c>
      <c r="D44">
        <v>2008</v>
      </c>
      <c r="E44">
        <v>2009</v>
      </c>
      <c r="F44">
        <v>2010</v>
      </c>
      <c r="G44">
        <v>2011</v>
      </c>
      <c r="H44">
        <v>2012</v>
      </c>
      <c r="I44">
        <v>2013</v>
      </c>
      <c r="J44">
        <v>2014</v>
      </c>
      <c r="K44">
        <v>2015</v>
      </c>
      <c r="L44">
        <v>2016</v>
      </c>
      <c r="M44">
        <v>2017</v>
      </c>
      <c r="N44">
        <v>2018</v>
      </c>
      <c r="O44">
        <v>2019</v>
      </c>
      <c r="P44">
        <v>2020</v>
      </c>
      <c r="Q44">
        <v>2021</v>
      </c>
      <c r="R44">
        <v>2022</v>
      </c>
      <c r="S44">
        <v>2023</v>
      </c>
      <c r="T44">
        <v>2024</v>
      </c>
      <c r="U44">
        <v>2025</v>
      </c>
      <c r="V44">
        <v>2026</v>
      </c>
      <c r="W44">
        <v>2027</v>
      </c>
      <c r="X44">
        <v>2028</v>
      </c>
      <c r="Y44">
        <v>2029</v>
      </c>
      <c r="Z44">
        <v>2030</v>
      </c>
      <c r="AA44">
        <v>2031</v>
      </c>
      <c r="AB44">
        <v>2032</v>
      </c>
      <c r="AC44">
        <v>2033</v>
      </c>
    </row>
    <row r="45" spans="1:29" x14ac:dyDescent="0.25">
      <c r="A45" s="7" t="s">
        <v>31</v>
      </c>
      <c r="B45">
        <v>2957</v>
      </c>
      <c r="C45">
        <v>5230</v>
      </c>
      <c r="D45">
        <v>5897</v>
      </c>
      <c r="E45">
        <v>5359</v>
      </c>
      <c r="F45">
        <v>5611</v>
      </c>
      <c r="G45">
        <v>5253</v>
      </c>
      <c r="H45">
        <v>4795</v>
      </c>
      <c r="I45">
        <v>5598</v>
      </c>
      <c r="J45">
        <v>5008</v>
      </c>
      <c r="K45">
        <v>5244</v>
      </c>
      <c r="L45">
        <v>5617</v>
      </c>
      <c r="M45">
        <f t="shared" ref="M45:AC45" si="0">L45*(1+$G$40/100)</f>
        <v>5887.3034616471359</v>
      </c>
      <c r="N45">
        <f t="shared" si="0"/>
        <v>6170.6145717504623</v>
      </c>
      <c r="O45">
        <f t="shared" si="0"/>
        <v>6467.5592894350639</v>
      </c>
      <c r="P45">
        <f t="shared" si="0"/>
        <v>6778.7936964748333</v>
      </c>
      <c r="Q45">
        <f t="shared" si="0"/>
        <v>7105.0054468663111</v>
      </c>
      <c r="R45">
        <f t="shared" si="0"/>
        <v>7446.9152861594775</v>
      </c>
      <c r="S45">
        <f t="shared" si="0"/>
        <v>7805.2786439023785</v>
      </c>
      <c r="T45">
        <f t="shared" si="0"/>
        <v>8180.887302717987</v>
      </c>
      <c r="U45">
        <f t="shared" si="0"/>
        <v>8574.5711477010336</v>
      </c>
      <c r="V45">
        <f t="shared" si="0"/>
        <v>8987.1999999999916</v>
      </c>
      <c r="W45">
        <f t="shared" si="0"/>
        <v>9419.6855386354091</v>
      </c>
      <c r="X45">
        <f t="shared" si="0"/>
        <v>9872.983314800731</v>
      </c>
      <c r="Y45">
        <f t="shared" si="0"/>
        <v>10348.094863096094</v>
      </c>
      <c r="Z45">
        <f t="shared" si="0"/>
        <v>10846.069914359725</v>
      </c>
      <c r="AA45">
        <f t="shared" si="0"/>
        <v>11368.008714986088</v>
      </c>
      <c r="AB45">
        <f t="shared" si="0"/>
        <v>11915.064457855155</v>
      </c>
      <c r="AC45" s="13">
        <f t="shared" si="0"/>
        <v>12488.445830243796</v>
      </c>
    </row>
    <row r="46" spans="1:29" x14ac:dyDescent="0.25">
      <c r="A46" s="7" t="s">
        <v>32</v>
      </c>
      <c r="B46">
        <v>216</v>
      </c>
      <c r="C46">
        <v>290</v>
      </c>
      <c r="D46">
        <v>58</v>
      </c>
      <c r="E46">
        <v>105</v>
      </c>
      <c r="F46">
        <v>128</v>
      </c>
      <c r="G46">
        <v>135</v>
      </c>
      <c r="H46">
        <v>154</v>
      </c>
      <c r="I46">
        <v>1651</v>
      </c>
      <c r="J46">
        <v>4433</v>
      </c>
      <c r="K46">
        <v>5150</v>
      </c>
      <c r="L46">
        <v>6710</v>
      </c>
      <c r="M46">
        <f t="shared" ref="M46:AC46" si="1">L46*(1+$I$40/100)</f>
        <v>7802.1223763131811</v>
      </c>
      <c r="N46">
        <f t="shared" si="1"/>
        <v>9071.9990424689786</v>
      </c>
      <c r="O46">
        <f t="shared" si="1"/>
        <v>10548.561360229356</v>
      </c>
      <c r="P46">
        <f t="shared" si="1"/>
        <v>12265.449571767223</v>
      </c>
      <c r="Q46">
        <f t="shared" si="1"/>
        <v>14261.779218990459</v>
      </c>
      <c r="R46">
        <f t="shared" si="1"/>
        <v>16583.03230559222</v>
      </c>
      <c r="S46">
        <f t="shared" si="1"/>
        <v>19282.093505005279</v>
      </c>
      <c r="T46">
        <f t="shared" si="1"/>
        <v>22420.455021991766</v>
      </c>
      <c r="U46">
        <f t="shared" si="1"/>
        <v>26069.617558003756</v>
      </c>
      <c r="V46">
        <f t="shared" si="1"/>
        <v>30312.719298245618</v>
      </c>
      <c r="W46">
        <f t="shared" si="1"/>
        <v>35246.430033344637</v>
      </c>
      <c r="X46">
        <f t="shared" si="1"/>
        <v>40983.15356904846</v>
      </c>
      <c r="Y46">
        <f t="shared" si="1"/>
        <v>47653.588601036128</v>
      </c>
      <c r="Z46">
        <f t="shared" si="1"/>
        <v>55409.706398772985</v>
      </c>
      <c r="AA46">
        <f t="shared" si="1"/>
        <v>64428.213138421816</v>
      </c>
      <c r="AB46">
        <f t="shared" si="1"/>
        <v>74914.575766491165</v>
      </c>
      <c r="AC46">
        <f t="shared" si="1"/>
        <v>87107.703114716831</v>
      </c>
    </row>
    <row r="49" spans="1:1" x14ac:dyDescent="0.25">
      <c r="A49" s="11" t="s">
        <v>48</v>
      </c>
    </row>
    <row r="50" spans="1:1" x14ac:dyDescent="0.25">
      <c r="A50" s="3" t="s">
        <v>49</v>
      </c>
    </row>
  </sheetData>
  <hyperlinks>
    <hyperlink ref="A36" r:id="rId1"/>
    <hyperlink ref="A50" r:id="rId2"/>
  </hyperlinks>
  <pageMargins left="0.7" right="0.7" top="0.75" bottom="0.75" header="0.3" footer="0.3"/>
  <pageSetup paperSize="9" orientation="portrait" horizontalDpi="0" verticalDpi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4"/>
  <sheetViews>
    <sheetView workbookViewId="0"/>
  </sheetViews>
  <sheetFormatPr defaultRowHeight="15" x14ac:dyDescent="0.25"/>
  <cols>
    <col min="1" max="1" width="26.140625" style="2" customWidth="1"/>
  </cols>
  <sheetData>
    <row r="1" spans="1:35" x14ac:dyDescent="0.2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s="15" t="s">
        <v>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s="15" t="s">
        <v>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s="15" t="s">
        <v>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s="15" t="s">
        <v>8</v>
      </c>
      <c r="B5">
        <f>Data!M45*1000</f>
        <v>5887303.4616471361</v>
      </c>
      <c r="C5">
        <f>Data!N45*1000</f>
        <v>6170614.5717504621</v>
      </c>
      <c r="D5">
        <f>Data!O45*1000</f>
        <v>6467559.2894350635</v>
      </c>
      <c r="E5">
        <f>Data!P45*1000</f>
        <v>6778793.6964748334</v>
      </c>
      <c r="F5">
        <f>Data!Q45*1000</f>
        <v>7105005.4468663111</v>
      </c>
      <c r="G5">
        <f>Data!R45*1000</f>
        <v>7446915.2861594772</v>
      </c>
      <c r="H5">
        <f>Data!S45*1000</f>
        <v>7805278.6439023782</v>
      </c>
      <c r="I5">
        <f>Data!T45*1000</f>
        <v>8180887.3027179874</v>
      </c>
      <c r="J5">
        <f>Data!U45*1000</f>
        <v>8574571.1477010343</v>
      </c>
      <c r="K5">
        <f>Data!V45*1000</f>
        <v>8987199.9999999925</v>
      </c>
      <c r="L5">
        <f>Data!W45*1000</f>
        <v>9419685.5386354085</v>
      </c>
      <c r="M5">
        <f>Data!X45*1000</f>
        <v>9872983.3148007318</v>
      </c>
      <c r="N5">
        <f>Data!Y45*1000</f>
        <v>10348094.863096094</v>
      </c>
      <c r="O5">
        <f>Data!Z45*1000</f>
        <v>10846069.914359724</v>
      </c>
      <c r="P5">
        <f>Data!AA45*1000</f>
        <v>11368008.714986088</v>
      </c>
      <c r="Q5">
        <f>Data!AB45*1000</f>
        <v>11915064.457855154</v>
      </c>
      <c r="R5">
        <f>Data!AC45*1000</f>
        <v>12488445.830243796</v>
      </c>
      <c r="S5">
        <f>R5</f>
        <v>12488445.830243796</v>
      </c>
      <c r="T5">
        <f t="shared" ref="T5:AI5" si="0">S5</f>
        <v>12488445.830243796</v>
      </c>
      <c r="U5">
        <f t="shared" si="0"/>
        <v>12488445.830243796</v>
      </c>
      <c r="V5">
        <f t="shared" si="0"/>
        <v>12488445.830243796</v>
      </c>
      <c r="W5">
        <f t="shared" si="0"/>
        <v>12488445.830243796</v>
      </c>
      <c r="X5">
        <f t="shared" si="0"/>
        <v>12488445.830243796</v>
      </c>
      <c r="Y5">
        <f t="shared" si="0"/>
        <v>12488445.830243796</v>
      </c>
      <c r="Z5">
        <f t="shared" si="0"/>
        <v>12488445.830243796</v>
      </c>
      <c r="AA5">
        <f t="shared" si="0"/>
        <v>12488445.830243796</v>
      </c>
      <c r="AB5">
        <f t="shared" si="0"/>
        <v>12488445.830243796</v>
      </c>
      <c r="AC5">
        <f t="shared" si="0"/>
        <v>12488445.830243796</v>
      </c>
      <c r="AD5">
        <f t="shared" si="0"/>
        <v>12488445.830243796</v>
      </c>
      <c r="AE5">
        <f t="shared" si="0"/>
        <v>12488445.830243796</v>
      </c>
      <c r="AF5">
        <f t="shared" si="0"/>
        <v>12488445.830243796</v>
      </c>
      <c r="AG5">
        <f t="shared" si="0"/>
        <v>12488445.830243796</v>
      </c>
      <c r="AH5">
        <f t="shared" si="0"/>
        <v>12488445.830243796</v>
      </c>
      <c r="AI5">
        <f t="shared" si="0"/>
        <v>12488445.830243796</v>
      </c>
    </row>
    <row r="6" spans="1:35" x14ac:dyDescent="0.25">
      <c r="A6" s="15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s="15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s="15" t="s">
        <v>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s="15" t="s">
        <v>11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s="15" t="s">
        <v>12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s="15" t="s">
        <v>13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  <row r="12" spans="1:35" x14ac:dyDescent="0.25">
      <c r="A12" s="15" t="s">
        <v>14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</row>
    <row r="13" spans="1:35" x14ac:dyDescent="0.25">
      <c r="A13" s="15" t="s">
        <v>15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  <row r="14" spans="1:35" x14ac:dyDescent="0.25">
      <c r="A14" s="15" t="s">
        <v>16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2"/>
  <sheetViews>
    <sheetView workbookViewId="0"/>
  </sheetViews>
  <sheetFormatPr defaultRowHeight="15" x14ac:dyDescent="0.25"/>
  <cols>
    <col min="1" max="1" width="26.140625" customWidth="1"/>
  </cols>
  <sheetData>
    <row r="1" spans="1:37" x14ac:dyDescent="0.2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7" x14ac:dyDescent="0.25">
      <c r="A2" t="s">
        <v>3</v>
      </c>
      <c r="B2">
        <f>Data!K46*1000</f>
        <v>5150000</v>
      </c>
      <c r="C2">
        <f>Data!L46*1000</f>
        <v>6710000</v>
      </c>
      <c r="D2">
        <f>Data!M46*1000</f>
        <v>7802122.3763131807</v>
      </c>
      <c r="E2">
        <f>Data!N46*1000</f>
        <v>9071999.0424689781</v>
      </c>
      <c r="F2">
        <f>Data!O46*1000</f>
        <v>10548561.360229356</v>
      </c>
      <c r="G2">
        <f>Data!P46*1000</f>
        <v>12265449.571767224</v>
      </c>
      <c r="H2">
        <f>Data!Q46*1000</f>
        <v>14261779.21899046</v>
      </c>
      <c r="I2">
        <f>Data!R46*1000</f>
        <v>16583032.30559222</v>
      </c>
      <c r="J2">
        <f>Data!S46*1000</f>
        <v>19282093.505005278</v>
      </c>
      <c r="K2">
        <f>Data!T46*1000</f>
        <v>22420455.021991767</v>
      </c>
      <c r="L2">
        <f>Data!U46*1000</f>
        <v>26069617.558003757</v>
      </c>
      <c r="M2">
        <f>Data!V46*1000</f>
        <v>30312719.298245616</v>
      </c>
      <c r="N2">
        <f>Data!W46*1000</f>
        <v>35246430.033344634</v>
      </c>
      <c r="O2">
        <f>Data!X46*1000</f>
        <v>40983153.569048457</v>
      </c>
      <c r="P2">
        <f>Data!Y46*1000</f>
        <v>47653588.601036131</v>
      </c>
      <c r="Q2">
        <f>Data!Z46*1000</f>
        <v>55409706.398772985</v>
      </c>
      <c r="R2">
        <f>Data!AA46*1000</f>
        <v>64428213.138421819</v>
      </c>
      <c r="S2">
        <f>Data!AB46*1000</f>
        <v>74914575.76649116</v>
      </c>
      <c r="T2">
        <f>Data!AC46*1000</f>
        <v>87107703.114716828</v>
      </c>
      <c r="U2">
        <f>T2</f>
        <v>87107703.114716828</v>
      </c>
      <c r="V2">
        <f t="shared" ref="V2:AK2" si="0">U2</f>
        <v>87107703.114716828</v>
      </c>
      <c r="W2">
        <f t="shared" si="0"/>
        <v>87107703.114716828</v>
      </c>
      <c r="X2">
        <f t="shared" si="0"/>
        <v>87107703.114716828</v>
      </c>
      <c r="Y2">
        <f t="shared" si="0"/>
        <v>87107703.114716828</v>
      </c>
      <c r="Z2">
        <f t="shared" si="0"/>
        <v>87107703.114716828</v>
      </c>
      <c r="AA2">
        <f t="shared" si="0"/>
        <v>87107703.114716828</v>
      </c>
      <c r="AB2">
        <f t="shared" si="0"/>
        <v>87107703.114716828</v>
      </c>
      <c r="AC2">
        <f t="shared" si="0"/>
        <v>87107703.114716828</v>
      </c>
      <c r="AD2">
        <f t="shared" si="0"/>
        <v>87107703.114716828</v>
      </c>
      <c r="AE2">
        <f t="shared" si="0"/>
        <v>87107703.114716828</v>
      </c>
      <c r="AF2">
        <f t="shared" si="0"/>
        <v>87107703.114716828</v>
      </c>
      <c r="AG2">
        <f t="shared" si="0"/>
        <v>87107703.114716828</v>
      </c>
      <c r="AH2">
        <f t="shared" si="0"/>
        <v>87107703.114716828</v>
      </c>
      <c r="AI2">
        <f t="shared" si="0"/>
        <v>87107703.114716828</v>
      </c>
      <c r="AJ2">
        <f t="shared" si="0"/>
        <v>87107703.114716828</v>
      </c>
      <c r="AK2">
        <f t="shared" si="0"/>
        <v>87107703.114716828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EIaE-BIE</vt:lpstr>
      <vt:lpstr>EIaE-BEE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2016-02-04T22:14:05Z</dcterms:created>
  <dcterms:modified xsi:type="dcterms:W3CDTF">2018-04-24T22:26:58Z</dcterms:modified>
</cp:coreProperties>
</file>