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2-india-wipA\InputData\fuels\BFCpUEbS\"/>
    </mc:Choice>
  </mc:AlternateContent>
  <bookViews>
    <workbookView xWindow="360" yWindow="270" windowWidth="19290" windowHeight="10440"/>
  </bookViews>
  <sheets>
    <sheet name="About" sheetId="4" r:id="rId1"/>
    <sheet name="Conversion Factors" sheetId="42" r:id="rId2"/>
    <sheet name="AEO Table 73" sheetId="44" r:id="rId3"/>
    <sheet name="Electricity" sheetId="50" r:id="rId4"/>
    <sheet name="Coal and Lignite" sheetId="49" r:id="rId5"/>
    <sheet name="Natural Gas" sheetId="48" r:id="rId6"/>
    <sheet name="LPG (Bldg NG)" sheetId="47" r:id="rId7"/>
    <sheet name="Nuclear Fuel" sheetId="45" r:id="rId8"/>
    <sheet name="Biomass" sheetId="25" r:id="rId9"/>
    <sheet name=" Petro Gasoline &amp; Diesel" sheetId="46" r:id="rId10"/>
    <sheet name=" Kerosene (Bldg PetroDies)" sheetId="27" r:id="rId11"/>
    <sheet name="Jet Fuel" sheetId="43" r:id="rId12"/>
    <sheet name="Start Year Prices" sheetId="29" r:id="rId13"/>
    <sheet name="AEO2018 Table 3" sheetId="52" r:id="rId14"/>
    <sheet name="BFCpUEbS-electricity" sheetId="30" r:id="rId15"/>
    <sheet name="BFCpUEbS-coal" sheetId="31" r:id="rId16"/>
    <sheet name="BFCpUEbS-natural-gas" sheetId="32" r:id="rId17"/>
    <sheet name="BFCpUEbS-nuclear" sheetId="33" r:id="rId18"/>
    <sheet name="BFCpUEbS-hydro" sheetId="53" r:id="rId19"/>
    <sheet name="BFCpUEbS-wind" sheetId="54" r:id="rId20"/>
    <sheet name="BFCpUEbS-solar" sheetId="55" r:id="rId21"/>
    <sheet name="BFCpUEbS-biomass" sheetId="34" r:id="rId22"/>
    <sheet name="BFCpUEbS-petroleum-gasoline" sheetId="35" r:id="rId23"/>
    <sheet name="BFCpUEbS-petroleum-diesel" sheetId="36" r:id="rId24"/>
    <sheet name="BFCpUEbS-biofuel-gasoline" sheetId="37" r:id="rId25"/>
    <sheet name="BFCpUEbS-biofuel-diesel" sheetId="38" r:id="rId26"/>
    <sheet name="BFCpUEbS-jet-fuel" sheetId="39" r:id="rId27"/>
    <sheet name="BFCpUEbS-heat" sheetId="40" r:id="rId28"/>
    <sheet name="BFCpUEbS-lignite" sheetId="41" r:id="rId29"/>
    <sheet name="BFCpUEbS-geothermal" sheetId="56" r:id="rId30"/>
  </sheets>
  <externalReferences>
    <externalReference r:id="rId31"/>
  </externalReferences>
  <definedNames>
    <definedName name="gal_per_barrel">[1]About!$A$40</definedName>
    <definedName name="lignite_multiplier">#REF!</definedName>
    <definedName name="nonlignite_multiplier">#REF!</definedName>
  </definedNames>
  <calcPr calcId="162913" iterate="1" iterateDelta="1.0000000000000001E-5"/>
</workbook>
</file>

<file path=xl/calcChain.xml><?xml version="1.0" encoding="utf-8"?>
<calcChain xmlns="http://schemas.openxmlformats.org/spreadsheetml/2006/main">
  <c r="AK8" i="56" l="1"/>
  <c r="AJ8" i="56"/>
  <c r="AI8" i="56"/>
  <c r="AH8" i="56"/>
  <c r="AG8" i="56"/>
  <c r="AF8" i="56"/>
  <c r="AE8" i="56"/>
  <c r="AD8" i="56"/>
  <c r="AC8" i="56"/>
  <c r="AB8" i="56"/>
  <c r="AK7" i="56"/>
  <c r="AJ7" i="56"/>
  <c r="AI7" i="56"/>
  <c r="AH7" i="56"/>
  <c r="AG7" i="56"/>
  <c r="AF7" i="56"/>
  <c r="AE7" i="56"/>
  <c r="AD7" i="56"/>
  <c r="AC7" i="56"/>
  <c r="AB7" i="56"/>
  <c r="AK6" i="56"/>
  <c r="AJ6" i="56"/>
  <c r="AI6" i="56"/>
  <c r="AH6" i="56"/>
  <c r="AG6" i="56"/>
  <c r="AF6" i="56"/>
  <c r="AE6" i="56"/>
  <c r="AD6" i="56"/>
  <c r="AC6" i="56"/>
  <c r="AB6" i="56"/>
  <c r="AK5" i="56"/>
  <c r="AJ5" i="56"/>
  <c r="AI5" i="56"/>
  <c r="AH5" i="56"/>
  <c r="AG5" i="56"/>
  <c r="AF5" i="56"/>
  <c r="AE5" i="56"/>
  <c r="AD5" i="56"/>
  <c r="AC5" i="56"/>
  <c r="AB5" i="56"/>
  <c r="AK4" i="56"/>
  <c r="AJ4" i="56"/>
  <c r="AI4" i="56"/>
  <c r="AH4" i="56"/>
  <c r="AG4" i="56"/>
  <c r="AF4" i="56"/>
  <c r="AE4" i="56"/>
  <c r="AD4" i="56"/>
  <c r="AC4" i="56"/>
  <c r="AB4" i="56"/>
  <c r="AK3" i="56"/>
  <c r="AJ3" i="56"/>
  <c r="AI3" i="56"/>
  <c r="AH3" i="56"/>
  <c r="AG3" i="56"/>
  <c r="AF3" i="56"/>
  <c r="AE3" i="56"/>
  <c r="AD3" i="56"/>
  <c r="AC3" i="56"/>
  <c r="AB3" i="56"/>
  <c r="AK2" i="56"/>
  <c r="AJ2" i="56"/>
  <c r="AI2" i="56"/>
  <c r="AH2" i="56"/>
  <c r="AG2" i="56"/>
  <c r="AF2" i="56"/>
  <c r="AE2" i="56"/>
  <c r="AD2" i="56"/>
  <c r="AC2" i="56"/>
  <c r="AB2" i="56"/>
  <c r="AK8" i="55"/>
  <c r="AJ8" i="55"/>
  <c r="AI8" i="55"/>
  <c r="AH8" i="55"/>
  <c r="AG8" i="55"/>
  <c r="AF8" i="55"/>
  <c r="AE8" i="55"/>
  <c r="AD8" i="55"/>
  <c r="AC8" i="55"/>
  <c r="AB8" i="55"/>
  <c r="AK7" i="55"/>
  <c r="AJ7" i="55"/>
  <c r="AI7" i="55"/>
  <c r="AH7" i="55"/>
  <c r="AG7" i="55"/>
  <c r="AF7" i="55"/>
  <c r="AE7" i="55"/>
  <c r="AD7" i="55"/>
  <c r="AC7" i="55"/>
  <c r="AB7" i="55"/>
  <c r="AK6" i="55"/>
  <c r="AJ6" i="55"/>
  <c r="AI6" i="55"/>
  <c r="AH6" i="55"/>
  <c r="AG6" i="55"/>
  <c r="AF6" i="55"/>
  <c r="AE6" i="55"/>
  <c r="AD6" i="55"/>
  <c r="AC6" i="55"/>
  <c r="AB6" i="55"/>
  <c r="AK5" i="55"/>
  <c r="AJ5" i="55"/>
  <c r="AI5" i="55"/>
  <c r="AH5" i="55"/>
  <c r="AG5" i="55"/>
  <c r="AF5" i="55"/>
  <c r="AE5" i="55"/>
  <c r="AD5" i="55"/>
  <c r="AC5" i="55"/>
  <c r="AB5" i="55"/>
  <c r="AK4" i="55"/>
  <c r="AJ4" i="55"/>
  <c r="AI4" i="55"/>
  <c r="AH4" i="55"/>
  <c r="AG4" i="55"/>
  <c r="AF4" i="55"/>
  <c r="AE4" i="55"/>
  <c r="AD4" i="55"/>
  <c r="AC4" i="55"/>
  <c r="AB4" i="55"/>
  <c r="AK3" i="55"/>
  <c r="AJ3" i="55"/>
  <c r="AI3" i="55"/>
  <c r="AH3" i="55"/>
  <c r="AG3" i="55"/>
  <c r="AF3" i="55"/>
  <c r="AE3" i="55"/>
  <c r="AD3" i="55"/>
  <c r="AC3" i="55"/>
  <c r="AB3" i="55"/>
  <c r="AK2" i="55"/>
  <c r="AJ2" i="55"/>
  <c r="AI2" i="55"/>
  <c r="AH2" i="55"/>
  <c r="AG2" i="55"/>
  <c r="AF2" i="55"/>
  <c r="AE2" i="55"/>
  <c r="AD2" i="55"/>
  <c r="AC2" i="55"/>
  <c r="AB2" i="55"/>
  <c r="AK8" i="54"/>
  <c r="AJ8" i="54"/>
  <c r="AI8" i="54"/>
  <c r="AH8" i="54"/>
  <c r="AG8" i="54"/>
  <c r="AF8" i="54"/>
  <c r="AE8" i="54"/>
  <c r="AD8" i="54"/>
  <c r="AC8" i="54"/>
  <c r="AB8" i="54"/>
  <c r="AK7" i="54"/>
  <c r="AJ7" i="54"/>
  <c r="AI7" i="54"/>
  <c r="AH7" i="54"/>
  <c r="AG7" i="54"/>
  <c r="AF7" i="54"/>
  <c r="AE7" i="54"/>
  <c r="AD7" i="54"/>
  <c r="AC7" i="54"/>
  <c r="AB7" i="54"/>
  <c r="AK6" i="54"/>
  <c r="AJ6" i="54"/>
  <c r="AI6" i="54"/>
  <c r="AH6" i="54"/>
  <c r="AG6" i="54"/>
  <c r="AF6" i="54"/>
  <c r="AE6" i="54"/>
  <c r="AD6" i="54"/>
  <c r="AC6" i="54"/>
  <c r="AB6" i="54"/>
  <c r="AK5" i="54"/>
  <c r="AJ5" i="54"/>
  <c r="AI5" i="54"/>
  <c r="AH5" i="54"/>
  <c r="AG5" i="54"/>
  <c r="AF5" i="54"/>
  <c r="AE5" i="54"/>
  <c r="AD5" i="54"/>
  <c r="AC5" i="54"/>
  <c r="AB5" i="54"/>
  <c r="AK4" i="54"/>
  <c r="AJ4" i="54"/>
  <c r="AI4" i="54"/>
  <c r="AH4" i="54"/>
  <c r="AG4" i="54"/>
  <c r="AF4" i="54"/>
  <c r="AE4" i="54"/>
  <c r="AD4" i="54"/>
  <c r="AC4" i="54"/>
  <c r="AB4" i="54"/>
  <c r="AK3" i="54"/>
  <c r="AJ3" i="54"/>
  <c r="AI3" i="54"/>
  <c r="AH3" i="54"/>
  <c r="AG3" i="54"/>
  <c r="AF3" i="54"/>
  <c r="AE3" i="54"/>
  <c r="AD3" i="54"/>
  <c r="AC3" i="54"/>
  <c r="AB3" i="54"/>
  <c r="AK2" i="54"/>
  <c r="AJ2" i="54"/>
  <c r="AI2" i="54"/>
  <c r="AH2" i="54"/>
  <c r="AG2" i="54"/>
  <c r="AF2" i="54"/>
  <c r="AE2" i="54"/>
  <c r="AD2" i="54"/>
  <c r="AC2" i="54"/>
  <c r="AB2" i="54"/>
  <c r="AK8" i="53"/>
  <c r="AJ8" i="53"/>
  <c r="AI8" i="53"/>
  <c r="AH8" i="53"/>
  <c r="AG8" i="53"/>
  <c r="AF8" i="53"/>
  <c r="AE8" i="53"/>
  <c r="AD8" i="53"/>
  <c r="AC8" i="53"/>
  <c r="AB8" i="53"/>
  <c r="AK7" i="53"/>
  <c r="AJ7" i="53"/>
  <c r="AI7" i="53"/>
  <c r="AH7" i="53"/>
  <c r="AG7" i="53"/>
  <c r="AF7" i="53"/>
  <c r="AE7" i="53"/>
  <c r="AD7" i="53"/>
  <c r="AC7" i="53"/>
  <c r="AB7" i="53"/>
  <c r="AK6" i="53"/>
  <c r="AJ6" i="53"/>
  <c r="AI6" i="53"/>
  <c r="AH6" i="53"/>
  <c r="AG6" i="53"/>
  <c r="AF6" i="53"/>
  <c r="AE6" i="53"/>
  <c r="AD6" i="53"/>
  <c r="AC6" i="53"/>
  <c r="AB6" i="53"/>
  <c r="AK5" i="53"/>
  <c r="AJ5" i="53"/>
  <c r="AI5" i="53"/>
  <c r="AH5" i="53"/>
  <c r="AG5" i="53"/>
  <c r="AF5" i="53"/>
  <c r="AE5" i="53"/>
  <c r="AD5" i="53"/>
  <c r="AC5" i="53"/>
  <c r="AB5" i="53"/>
  <c r="AK4" i="53"/>
  <c r="AJ4" i="53"/>
  <c r="AI4" i="53"/>
  <c r="AH4" i="53"/>
  <c r="AG4" i="53"/>
  <c r="AF4" i="53"/>
  <c r="AE4" i="53"/>
  <c r="AD4" i="53"/>
  <c r="AC4" i="53"/>
  <c r="AB4" i="53"/>
  <c r="AK3" i="53"/>
  <c r="AJ3" i="53"/>
  <c r="AI3" i="53"/>
  <c r="AH3" i="53"/>
  <c r="AG3" i="53"/>
  <c r="AF3" i="53"/>
  <c r="AE3" i="53"/>
  <c r="AD3" i="53"/>
  <c r="AC3" i="53"/>
  <c r="AB3" i="53"/>
  <c r="AK2" i="53"/>
  <c r="AJ2" i="53"/>
  <c r="AI2" i="53"/>
  <c r="AH2" i="53"/>
  <c r="AG2" i="53"/>
  <c r="AF2" i="53"/>
  <c r="AE2" i="53"/>
  <c r="AD2" i="53"/>
  <c r="AC2" i="53"/>
  <c r="AB2" i="53"/>
  <c r="B3" i="33" l="1"/>
  <c r="D3" i="33" s="1"/>
  <c r="F3" i="33"/>
  <c r="G3" i="33"/>
  <c r="J3" i="33"/>
  <c r="K3" i="33"/>
  <c r="N3" i="33"/>
  <c r="O3" i="33"/>
  <c r="R3" i="33"/>
  <c r="S3" i="33"/>
  <c r="V3" i="33"/>
  <c r="W3" i="33"/>
  <c r="Z3" i="33"/>
  <c r="AA3" i="33"/>
  <c r="AD3" i="33"/>
  <c r="AE3" i="33"/>
  <c r="AH3" i="33"/>
  <c r="AI3" i="33"/>
  <c r="C3" i="33"/>
  <c r="AG3" i="33" l="1"/>
  <c r="AC3" i="33"/>
  <c r="Y3" i="33"/>
  <c r="U3" i="33"/>
  <c r="Q3" i="33"/>
  <c r="M3" i="33"/>
  <c r="I3" i="33"/>
  <c r="E3" i="33"/>
  <c r="AJ3" i="33"/>
  <c r="AF3" i="33"/>
  <c r="AB3" i="33"/>
  <c r="X3" i="33"/>
  <c r="T3" i="33"/>
  <c r="P3" i="33"/>
  <c r="L3" i="33"/>
  <c r="H3" i="33"/>
  <c r="A7" i="50" l="1"/>
  <c r="A8" i="50" s="1"/>
  <c r="E2" i="29" s="1"/>
  <c r="B5" i="30" s="1"/>
  <c r="B6" i="50"/>
  <c r="B7" i="50" s="1"/>
  <c r="B8" i="50" s="1"/>
  <c r="F2" i="29" s="1"/>
  <c r="B6" i="30" s="1"/>
  <c r="A6" i="50"/>
  <c r="B5" i="50"/>
  <c r="A5" i="50"/>
  <c r="C23" i="49"/>
  <c r="C18" i="49"/>
  <c r="B18" i="49"/>
  <c r="B5" i="49"/>
  <c r="B6" i="49" s="1"/>
  <c r="B64" i="42"/>
  <c r="B65" i="42" s="1"/>
  <c r="B60" i="42"/>
  <c r="C25" i="48" s="1"/>
  <c r="C26" i="48" s="1"/>
  <c r="C27" i="48" s="1"/>
  <c r="C24" i="48"/>
  <c r="C21" i="48"/>
  <c r="B5" i="47"/>
  <c r="B55" i="42"/>
  <c r="B56" i="42" s="1"/>
  <c r="B6" i="47" s="1"/>
  <c r="B7" i="47" s="1"/>
  <c r="B8" i="47" s="1"/>
  <c r="B48" i="42"/>
  <c r="B49" i="42" s="1"/>
  <c r="B50" i="42" s="1"/>
  <c r="B12" i="46" s="1"/>
  <c r="B13" i="46" s="1"/>
  <c r="B14" i="46" s="1"/>
  <c r="B43" i="42"/>
  <c r="B44" i="42" s="1"/>
  <c r="B45" i="42" s="1"/>
  <c r="B4" i="46" s="1"/>
  <c r="B5" i="46" s="1"/>
  <c r="B6" i="46" s="1"/>
  <c r="C5" i="29"/>
  <c r="B3" i="45"/>
  <c r="E5" i="30" l="1"/>
  <c r="I5" i="30"/>
  <c r="M5" i="30"/>
  <c r="Q5" i="30"/>
  <c r="U5" i="30"/>
  <c r="Y5" i="30"/>
  <c r="AC5" i="30"/>
  <c r="AG5" i="30"/>
  <c r="F5" i="30"/>
  <c r="J5" i="30"/>
  <c r="N5" i="30"/>
  <c r="R5" i="30"/>
  <c r="V5" i="30"/>
  <c r="Z5" i="30"/>
  <c r="AD5" i="30"/>
  <c r="AH5" i="30"/>
  <c r="C5" i="30"/>
  <c r="H5" i="30"/>
  <c r="P5" i="30"/>
  <c r="X5" i="30"/>
  <c r="AF5" i="30"/>
  <c r="K5" i="30"/>
  <c r="S5" i="30"/>
  <c r="AA5" i="30"/>
  <c r="AI5" i="30"/>
  <c r="L5" i="30"/>
  <c r="T5" i="30"/>
  <c r="AB5" i="30"/>
  <c r="AJ5" i="30"/>
  <c r="G5" i="30"/>
  <c r="O5" i="30"/>
  <c r="W5" i="30"/>
  <c r="AE5" i="30"/>
  <c r="D5" i="30"/>
  <c r="F4" i="29"/>
  <c r="B6" i="32" s="1"/>
  <c r="C4" i="29"/>
  <c r="B3" i="32" s="1"/>
  <c r="B4" i="29"/>
  <c r="B2" i="32" s="1"/>
  <c r="F8" i="29"/>
  <c r="C8" i="29"/>
  <c r="B8" i="29"/>
  <c r="E6" i="30"/>
  <c r="I6" i="30"/>
  <c r="M6" i="30"/>
  <c r="Q6" i="30"/>
  <c r="U6" i="30"/>
  <c r="Y6" i="30"/>
  <c r="AC6" i="30"/>
  <c r="AG6" i="30"/>
  <c r="C6" i="30"/>
  <c r="F6" i="30"/>
  <c r="J6" i="30"/>
  <c r="N6" i="30"/>
  <c r="R6" i="30"/>
  <c r="V6" i="30"/>
  <c r="Z6" i="30"/>
  <c r="AD6" i="30"/>
  <c r="AH6" i="30"/>
  <c r="H6" i="30"/>
  <c r="P6" i="30"/>
  <c r="X6" i="30"/>
  <c r="AF6" i="30"/>
  <c r="D6" i="30"/>
  <c r="K6" i="30"/>
  <c r="S6" i="30"/>
  <c r="AA6" i="30"/>
  <c r="AI6" i="30"/>
  <c r="L6" i="30"/>
  <c r="T6" i="30"/>
  <c r="AB6" i="30"/>
  <c r="AJ6" i="30"/>
  <c r="G6" i="30"/>
  <c r="O6" i="30"/>
  <c r="W6" i="30"/>
  <c r="AE6" i="30"/>
  <c r="B2" i="29"/>
  <c r="B2" i="30" s="1"/>
  <c r="B7" i="49"/>
  <c r="B8" i="49" s="1"/>
  <c r="B9" i="49" s="1"/>
  <c r="B28" i="49" s="1"/>
  <c r="C13" i="29" s="1"/>
  <c r="B3" i="41" s="1"/>
  <c r="D2" i="29"/>
  <c r="B4" i="30" s="1"/>
  <c r="D4" i="29"/>
  <c r="B4" i="32" s="1"/>
  <c r="E4" i="29"/>
  <c r="B5" i="32" s="1"/>
  <c r="B7" i="29"/>
  <c r="B45" i="27"/>
  <c r="B32" i="43"/>
  <c r="B37" i="42"/>
  <c r="B38" i="42" s="1"/>
  <c r="B33" i="43" s="1"/>
  <c r="B34" i="43" s="1"/>
  <c r="B35" i="43" s="1"/>
  <c r="D3" i="41" l="1"/>
  <c r="H3" i="41"/>
  <c r="L3" i="41"/>
  <c r="P3" i="41"/>
  <c r="T3" i="41"/>
  <c r="X3" i="41"/>
  <c r="AB3" i="41"/>
  <c r="AF3" i="41"/>
  <c r="AJ3" i="41"/>
  <c r="E3" i="41"/>
  <c r="I3" i="41"/>
  <c r="M3" i="41"/>
  <c r="Q3" i="41"/>
  <c r="U3" i="41"/>
  <c r="Y3" i="41"/>
  <c r="AC3" i="41"/>
  <c r="AG3" i="41"/>
  <c r="C3" i="41"/>
  <c r="F3" i="41"/>
  <c r="N3" i="41"/>
  <c r="V3" i="41"/>
  <c r="AD3" i="41"/>
  <c r="G3" i="41"/>
  <c r="O3" i="41"/>
  <c r="W3" i="41"/>
  <c r="AE3" i="41"/>
  <c r="J3" i="41"/>
  <c r="Z3" i="41"/>
  <c r="AH3" i="41"/>
  <c r="K3" i="41"/>
  <c r="AA3" i="41"/>
  <c r="R3" i="41"/>
  <c r="S3" i="41"/>
  <c r="AI3" i="41"/>
  <c r="F3" i="32"/>
  <c r="J3" i="32"/>
  <c r="N3" i="32"/>
  <c r="R3" i="32"/>
  <c r="V3" i="32"/>
  <c r="Z3" i="32"/>
  <c r="AD3" i="32"/>
  <c r="AH3" i="32"/>
  <c r="G3" i="32"/>
  <c r="K3" i="32"/>
  <c r="O3" i="32"/>
  <c r="S3" i="32"/>
  <c r="W3" i="32"/>
  <c r="AA3" i="32"/>
  <c r="AE3" i="32"/>
  <c r="AI3" i="32"/>
  <c r="C3" i="32"/>
  <c r="I3" i="32"/>
  <c r="Q3" i="32"/>
  <c r="Y3" i="32"/>
  <c r="AG3" i="32"/>
  <c r="D3" i="32"/>
  <c r="L3" i="32"/>
  <c r="T3" i="32"/>
  <c r="AB3" i="32"/>
  <c r="AJ3" i="32"/>
  <c r="E3" i="32"/>
  <c r="M3" i="32"/>
  <c r="U3" i="32"/>
  <c r="AC3" i="32"/>
  <c r="H3" i="32"/>
  <c r="P3" i="32"/>
  <c r="X3" i="32"/>
  <c r="AF3" i="32"/>
  <c r="B27" i="49"/>
  <c r="B2" i="36"/>
  <c r="B10" i="29"/>
  <c r="B2" i="38" s="1"/>
  <c r="D5" i="32"/>
  <c r="H5" i="32"/>
  <c r="L5" i="32"/>
  <c r="P5" i="32"/>
  <c r="T5" i="32"/>
  <c r="X5" i="32"/>
  <c r="AB5" i="32"/>
  <c r="AF5" i="32"/>
  <c r="AJ5" i="32"/>
  <c r="E5" i="32"/>
  <c r="I5" i="32"/>
  <c r="M5" i="32"/>
  <c r="Q5" i="32"/>
  <c r="U5" i="32"/>
  <c r="Y5" i="32"/>
  <c r="AC5" i="32"/>
  <c r="AG5" i="32"/>
  <c r="G5" i="32"/>
  <c r="O5" i="32"/>
  <c r="W5" i="32"/>
  <c r="AE5" i="32"/>
  <c r="C5" i="32"/>
  <c r="J5" i="32"/>
  <c r="R5" i="32"/>
  <c r="Z5" i="32"/>
  <c r="AH5" i="32"/>
  <c r="K5" i="32"/>
  <c r="S5" i="32"/>
  <c r="AA5" i="32"/>
  <c r="AI5" i="32"/>
  <c r="F5" i="32"/>
  <c r="N5" i="32"/>
  <c r="V5" i="32"/>
  <c r="AD5" i="32"/>
  <c r="B6" i="36"/>
  <c r="F10" i="29"/>
  <c r="B6" i="38" s="1"/>
  <c r="B9" i="29"/>
  <c r="B2" i="37" s="1"/>
  <c r="B2" i="35"/>
  <c r="E2" i="30"/>
  <c r="I2" i="30"/>
  <c r="M2" i="30"/>
  <c r="Q2" i="30"/>
  <c r="U2" i="30"/>
  <c r="Y2" i="30"/>
  <c r="AC2" i="30"/>
  <c r="AG2" i="30"/>
  <c r="D2" i="30"/>
  <c r="R2" i="30"/>
  <c r="V2" i="30"/>
  <c r="Z2" i="30"/>
  <c r="AD2" i="30"/>
  <c r="AH2" i="30"/>
  <c r="F2" i="30"/>
  <c r="J2" i="30"/>
  <c r="N2" i="30"/>
  <c r="H2" i="30"/>
  <c r="P2" i="30"/>
  <c r="X2" i="30"/>
  <c r="AF2" i="30"/>
  <c r="K2" i="30"/>
  <c r="S2" i="30"/>
  <c r="AA2" i="30"/>
  <c r="AI2" i="30"/>
  <c r="L2" i="30"/>
  <c r="T2" i="30"/>
  <c r="AB2" i="30"/>
  <c r="AJ2" i="30"/>
  <c r="C2" i="30"/>
  <c r="G2" i="30"/>
  <c r="O2" i="30"/>
  <c r="W2" i="30"/>
  <c r="AE2" i="30"/>
  <c r="B3" i="36"/>
  <c r="C10" i="29"/>
  <c r="B3" i="38" s="1"/>
  <c r="G6" i="32"/>
  <c r="K6" i="32"/>
  <c r="O6" i="32"/>
  <c r="S6" i="32"/>
  <c r="W6" i="32"/>
  <c r="AA6" i="32"/>
  <c r="AE6" i="32"/>
  <c r="AI6" i="32"/>
  <c r="D6" i="32"/>
  <c r="H6" i="32"/>
  <c r="L6" i="32"/>
  <c r="P6" i="32"/>
  <c r="T6" i="32"/>
  <c r="X6" i="32"/>
  <c r="AB6" i="32"/>
  <c r="AF6" i="32"/>
  <c r="AJ6" i="32"/>
  <c r="F6" i="32"/>
  <c r="N6" i="32"/>
  <c r="V6" i="32"/>
  <c r="AD6" i="32"/>
  <c r="I6" i="32"/>
  <c r="Q6" i="32"/>
  <c r="Y6" i="32"/>
  <c r="AG6" i="32"/>
  <c r="J6" i="32"/>
  <c r="R6" i="32"/>
  <c r="Z6" i="32"/>
  <c r="AH6" i="32"/>
  <c r="E6" i="32"/>
  <c r="M6" i="32"/>
  <c r="U6" i="32"/>
  <c r="AC6" i="32"/>
  <c r="C6" i="32"/>
  <c r="E4" i="32"/>
  <c r="I4" i="32"/>
  <c r="M4" i="32"/>
  <c r="Q4" i="32"/>
  <c r="U4" i="32"/>
  <c r="Y4" i="32"/>
  <c r="AC4" i="32"/>
  <c r="AG4" i="32"/>
  <c r="C4" i="32"/>
  <c r="F4" i="32"/>
  <c r="J4" i="32"/>
  <c r="N4" i="32"/>
  <c r="R4" i="32"/>
  <c r="V4" i="32"/>
  <c r="Z4" i="32"/>
  <c r="AD4" i="32"/>
  <c r="AH4" i="32"/>
  <c r="H4" i="32"/>
  <c r="P4" i="32"/>
  <c r="X4" i="32"/>
  <c r="AF4" i="32"/>
  <c r="K4" i="32"/>
  <c r="S4" i="32"/>
  <c r="AA4" i="32"/>
  <c r="AI4" i="32"/>
  <c r="D4" i="32"/>
  <c r="L4" i="32"/>
  <c r="T4" i="32"/>
  <c r="AB4" i="32"/>
  <c r="AJ4" i="32"/>
  <c r="G4" i="32"/>
  <c r="O4" i="32"/>
  <c r="W4" i="32"/>
  <c r="AE4" i="32"/>
  <c r="E4" i="30"/>
  <c r="I4" i="30"/>
  <c r="M4" i="30"/>
  <c r="Q4" i="30"/>
  <c r="U4" i="30"/>
  <c r="Y4" i="30"/>
  <c r="AC4" i="30"/>
  <c r="AG4" i="30"/>
  <c r="F4" i="30"/>
  <c r="J4" i="30"/>
  <c r="N4" i="30"/>
  <c r="R4" i="30"/>
  <c r="V4" i="30"/>
  <c r="Z4" i="30"/>
  <c r="AD4" i="30"/>
  <c r="AH4" i="30"/>
  <c r="D4" i="30"/>
  <c r="H4" i="30"/>
  <c r="P4" i="30"/>
  <c r="X4" i="30"/>
  <c r="AF4" i="30"/>
  <c r="K4" i="30"/>
  <c r="S4" i="30"/>
  <c r="AA4" i="30"/>
  <c r="AI4" i="30"/>
  <c r="C4" i="30"/>
  <c r="L4" i="30"/>
  <c r="T4" i="30"/>
  <c r="AB4" i="30"/>
  <c r="AJ4" i="30"/>
  <c r="G4" i="30"/>
  <c r="O4" i="30"/>
  <c r="W4" i="30"/>
  <c r="AE4" i="30"/>
  <c r="D2" i="32"/>
  <c r="H2" i="32"/>
  <c r="L2" i="32"/>
  <c r="P2" i="32"/>
  <c r="T2" i="32"/>
  <c r="X2" i="32"/>
  <c r="AB2" i="32"/>
  <c r="E2" i="32"/>
  <c r="I2" i="32"/>
  <c r="M2" i="32"/>
  <c r="Q2" i="32"/>
  <c r="U2" i="32"/>
  <c r="Y2" i="32"/>
  <c r="J2" i="32"/>
  <c r="R2" i="32"/>
  <c r="Z2" i="32"/>
  <c r="AE2" i="32"/>
  <c r="AI2" i="32"/>
  <c r="K2" i="32"/>
  <c r="S2" i="32"/>
  <c r="AA2" i="32"/>
  <c r="AF2" i="32"/>
  <c r="AJ2" i="32"/>
  <c r="G2" i="32"/>
  <c r="W2" i="32"/>
  <c r="AH2" i="32"/>
  <c r="N2" i="32"/>
  <c r="AC2" i="32"/>
  <c r="C2" i="32"/>
  <c r="O2" i="32"/>
  <c r="AD2" i="32"/>
  <c r="F2" i="32"/>
  <c r="V2" i="32"/>
  <c r="AG2" i="32"/>
  <c r="B46" i="27"/>
  <c r="B47" i="27" s="1"/>
  <c r="B48" i="27" s="1"/>
  <c r="B11" i="29"/>
  <c r="B2" i="39" s="1"/>
  <c r="AG6" i="38" l="1"/>
  <c r="E6" i="38"/>
  <c r="U6" i="38"/>
  <c r="I6" i="38"/>
  <c r="AJ6" i="38"/>
  <c r="R6" i="38"/>
  <c r="AH6" i="38"/>
  <c r="G6" i="38"/>
  <c r="W6" i="38"/>
  <c r="L6" i="38"/>
  <c r="AB6" i="38"/>
  <c r="AE6" i="38"/>
  <c r="D6" i="38"/>
  <c r="AD6" i="38"/>
  <c r="H6" i="38"/>
  <c r="Y6" i="38"/>
  <c r="Q6" i="38"/>
  <c r="F6" i="38"/>
  <c r="V6" i="38"/>
  <c r="K6" i="38"/>
  <c r="AA6" i="38"/>
  <c r="P6" i="38"/>
  <c r="AF6" i="38"/>
  <c r="M6" i="38"/>
  <c r="J6" i="38"/>
  <c r="Z6" i="38"/>
  <c r="O6" i="38"/>
  <c r="T6" i="38"/>
  <c r="AC6" i="38"/>
  <c r="N6" i="38"/>
  <c r="C6" i="38"/>
  <c r="S6" i="38"/>
  <c r="AI6" i="38"/>
  <c r="X6" i="38"/>
  <c r="AC2" i="38"/>
  <c r="AG2" i="38"/>
  <c r="Q2" i="38"/>
  <c r="AJ2" i="38"/>
  <c r="U2" i="38"/>
  <c r="F2" i="38"/>
  <c r="V2" i="38"/>
  <c r="O2" i="38"/>
  <c r="AE2" i="38"/>
  <c r="D2" i="38"/>
  <c r="T2" i="38"/>
  <c r="N2" i="38"/>
  <c r="G2" i="38"/>
  <c r="W2" i="38"/>
  <c r="L2" i="38"/>
  <c r="E2" i="38"/>
  <c r="AH2" i="38"/>
  <c r="P2" i="38"/>
  <c r="AF2" i="38"/>
  <c r="I2" i="38"/>
  <c r="J2" i="38"/>
  <c r="Z2" i="38"/>
  <c r="C2" i="38"/>
  <c r="S2" i="38"/>
  <c r="AI2" i="38"/>
  <c r="H2" i="38"/>
  <c r="X2" i="38"/>
  <c r="Y2" i="38"/>
  <c r="AD2" i="38"/>
  <c r="AB2" i="38"/>
  <c r="M2" i="38"/>
  <c r="R2" i="38"/>
  <c r="K2" i="38"/>
  <c r="AA2" i="38"/>
  <c r="G3" i="36"/>
  <c r="K3" i="36"/>
  <c r="O3" i="36"/>
  <c r="S3" i="36"/>
  <c r="W3" i="36"/>
  <c r="AA3" i="36"/>
  <c r="AE3" i="36"/>
  <c r="AI3" i="36"/>
  <c r="H3" i="36"/>
  <c r="L3" i="36"/>
  <c r="P3" i="36"/>
  <c r="T3" i="36"/>
  <c r="X3" i="36"/>
  <c r="AB3" i="36"/>
  <c r="AF3" i="36"/>
  <c r="AJ3" i="36"/>
  <c r="I3" i="36"/>
  <c r="Q3" i="36"/>
  <c r="Y3" i="36"/>
  <c r="AG3" i="36"/>
  <c r="J3" i="36"/>
  <c r="R3" i="36"/>
  <c r="Z3" i="36"/>
  <c r="AH3" i="36"/>
  <c r="E3" i="36"/>
  <c r="U3" i="36"/>
  <c r="AC3" i="36"/>
  <c r="F3" i="36"/>
  <c r="V3" i="36"/>
  <c r="D3" i="36"/>
  <c r="M3" i="36"/>
  <c r="N3" i="36"/>
  <c r="AD3" i="36"/>
  <c r="C3" i="36"/>
  <c r="AI2" i="37"/>
  <c r="AE2" i="37"/>
  <c r="AA2" i="37"/>
  <c r="W2" i="37"/>
  <c r="S2" i="37"/>
  <c r="O2" i="37"/>
  <c r="K2" i="37"/>
  <c r="G2" i="37"/>
  <c r="C2" i="37"/>
  <c r="AH2" i="37"/>
  <c r="AD2" i="37"/>
  <c r="Z2" i="37"/>
  <c r="V2" i="37"/>
  <c r="R2" i="37"/>
  <c r="N2" i="37"/>
  <c r="J2" i="37"/>
  <c r="F2" i="37"/>
  <c r="AC2" i="37"/>
  <c r="U2" i="37"/>
  <c r="M2" i="37"/>
  <c r="E2" i="37"/>
  <c r="AJ2" i="37"/>
  <c r="AB2" i="37"/>
  <c r="T2" i="37"/>
  <c r="L2" i="37"/>
  <c r="D2" i="37"/>
  <c r="AG2" i="37"/>
  <c r="Q2" i="37"/>
  <c r="Y2" i="37"/>
  <c r="AF2" i="37"/>
  <c r="P2" i="37"/>
  <c r="I2" i="37"/>
  <c r="X2" i="37"/>
  <c r="H2" i="37"/>
  <c r="E2" i="39"/>
  <c r="I2" i="39"/>
  <c r="M2" i="39"/>
  <c r="Q2" i="39"/>
  <c r="U2" i="39"/>
  <c r="Y2" i="39"/>
  <c r="AC2" i="39"/>
  <c r="AG2" i="39"/>
  <c r="C2" i="39"/>
  <c r="F2" i="39"/>
  <c r="J2" i="39"/>
  <c r="N2" i="39"/>
  <c r="R2" i="39"/>
  <c r="V2" i="39"/>
  <c r="Z2" i="39"/>
  <c r="AD2" i="39"/>
  <c r="AH2" i="39"/>
  <c r="K2" i="39"/>
  <c r="S2" i="39"/>
  <c r="AA2" i="39"/>
  <c r="AI2" i="39"/>
  <c r="D2" i="39"/>
  <c r="L2" i="39"/>
  <c r="T2" i="39"/>
  <c r="AB2" i="39"/>
  <c r="AJ2" i="39"/>
  <c r="G2" i="39"/>
  <c r="W2" i="39"/>
  <c r="AE2" i="39"/>
  <c r="H2" i="39"/>
  <c r="X2" i="39"/>
  <c r="O2" i="39"/>
  <c r="P2" i="39"/>
  <c r="AF2" i="39"/>
  <c r="G6" i="36"/>
  <c r="K6" i="36"/>
  <c r="O6" i="36"/>
  <c r="S6" i="36"/>
  <c r="W6" i="36"/>
  <c r="AA6" i="36"/>
  <c r="AE6" i="36"/>
  <c r="AI6" i="36"/>
  <c r="H6" i="36"/>
  <c r="L6" i="36"/>
  <c r="P6" i="36"/>
  <c r="T6" i="36"/>
  <c r="X6" i="36"/>
  <c r="AB6" i="36"/>
  <c r="AF6" i="36"/>
  <c r="AJ6" i="36"/>
  <c r="I6" i="36"/>
  <c r="Q6" i="36"/>
  <c r="Y6" i="36"/>
  <c r="AG6" i="36"/>
  <c r="D6" i="36"/>
  <c r="J6" i="36"/>
  <c r="R6" i="36"/>
  <c r="Z6" i="36"/>
  <c r="AH6" i="36"/>
  <c r="C6" i="36"/>
  <c r="E6" i="36"/>
  <c r="U6" i="36"/>
  <c r="F6" i="36"/>
  <c r="V6" i="36"/>
  <c r="M6" i="36"/>
  <c r="N6" i="36"/>
  <c r="AC6" i="36"/>
  <c r="AD6" i="36"/>
  <c r="G2" i="36"/>
  <c r="K2" i="36"/>
  <c r="O2" i="36"/>
  <c r="S2" i="36"/>
  <c r="W2" i="36"/>
  <c r="AA2" i="36"/>
  <c r="AE2" i="36"/>
  <c r="AI2" i="36"/>
  <c r="H2" i="36"/>
  <c r="L2" i="36"/>
  <c r="P2" i="36"/>
  <c r="T2" i="36"/>
  <c r="X2" i="36"/>
  <c r="AB2" i="36"/>
  <c r="AF2" i="36"/>
  <c r="AJ2" i="36"/>
  <c r="I2" i="36"/>
  <c r="Q2" i="36"/>
  <c r="Y2" i="36"/>
  <c r="AG2" i="36"/>
  <c r="J2" i="36"/>
  <c r="R2" i="36"/>
  <c r="Z2" i="36"/>
  <c r="AH2" i="36"/>
  <c r="E2" i="36"/>
  <c r="U2" i="36"/>
  <c r="D2" i="36"/>
  <c r="M2" i="36"/>
  <c r="AC2" i="36"/>
  <c r="F2" i="36"/>
  <c r="V2" i="36"/>
  <c r="N2" i="36"/>
  <c r="C2" i="36"/>
  <c r="AD2" i="36"/>
  <c r="AG3" i="38"/>
  <c r="C3" i="38"/>
  <c r="S3" i="38"/>
  <c r="AI3" i="38"/>
  <c r="AH3" i="38"/>
  <c r="L3" i="38"/>
  <c r="AB3" i="38"/>
  <c r="F3" i="38"/>
  <c r="E3" i="38"/>
  <c r="U3" i="38"/>
  <c r="AA3" i="38"/>
  <c r="R3" i="38"/>
  <c r="D3" i="38"/>
  <c r="AJ3" i="38"/>
  <c r="M3" i="38"/>
  <c r="AE3" i="38"/>
  <c r="Z3" i="38"/>
  <c r="H3" i="38"/>
  <c r="AD3" i="38"/>
  <c r="G3" i="38"/>
  <c r="W3" i="38"/>
  <c r="J3" i="38"/>
  <c r="P3" i="38"/>
  <c r="AF3" i="38"/>
  <c r="N3" i="38"/>
  <c r="I3" i="38"/>
  <c r="Y3" i="38"/>
  <c r="K3" i="38"/>
  <c r="T3" i="38"/>
  <c r="V3" i="38"/>
  <c r="AC3" i="38"/>
  <c r="O3" i="38"/>
  <c r="X3" i="38"/>
  <c r="Q3" i="38"/>
  <c r="G2" i="35"/>
  <c r="K2" i="35"/>
  <c r="O2" i="35"/>
  <c r="S2" i="35"/>
  <c r="W2" i="35"/>
  <c r="AA2" i="35"/>
  <c r="AE2" i="35"/>
  <c r="D2" i="35"/>
  <c r="H2" i="35"/>
  <c r="L2" i="35"/>
  <c r="P2" i="35"/>
  <c r="T2" i="35"/>
  <c r="X2" i="35"/>
  <c r="AB2" i="35"/>
  <c r="AF2" i="35"/>
  <c r="I2" i="35"/>
  <c r="Q2" i="35"/>
  <c r="Y2" i="35"/>
  <c r="AG2" i="35"/>
  <c r="C2" i="35"/>
  <c r="J2" i="35"/>
  <c r="R2" i="35"/>
  <c r="Z2" i="35"/>
  <c r="AH2" i="35"/>
  <c r="E2" i="35"/>
  <c r="U2" i="35"/>
  <c r="AI2" i="35"/>
  <c r="F2" i="35"/>
  <c r="V2" i="35"/>
  <c r="AJ2" i="35"/>
  <c r="AD2" i="35"/>
  <c r="M2" i="35"/>
  <c r="N2" i="35"/>
  <c r="AC2" i="35"/>
  <c r="F3" i="29"/>
  <c r="B6" i="31" s="1"/>
  <c r="C3" i="29"/>
  <c r="B3" i="31" s="1"/>
  <c r="D8" i="29"/>
  <c r="E8" i="29"/>
  <c r="B5" i="36" l="1"/>
  <c r="E10" i="29"/>
  <c r="B5" i="38" s="1"/>
  <c r="G3" i="31"/>
  <c r="K3" i="31"/>
  <c r="O3" i="31"/>
  <c r="S3" i="31"/>
  <c r="W3" i="31"/>
  <c r="AA3" i="31"/>
  <c r="AE3" i="31"/>
  <c r="AI3" i="31"/>
  <c r="H3" i="31"/>
  <c r="L3" i="31"/>
  <c r="P3" i="31"/>
  <c r="T3" i="31"/>
  <c r="X3" i="31"/>
  <c r="AB3" i="31"/>
  <c r="AF3" i="31"/>
  <c r="AJ3" i="31"/>
  <c r="J3" i="31"/>
  <c r="R3" i="31"/>
  <c r="Z3" i="31"/>
  <c r="AH3" i="31"/>
  <c r="E3" i="31"/>
  <c r="M3" i="31"/>
  <c r="U3" i="31"/>
  <c r="AC3" i="31"/>
  <c r="D3" i="31"/>
  <c r="F3" i="31"/>
  <c r="N3" i="31"/>
  <c r="V3" i="31"/>
  <c r="AD3" i="31"/>
  <c r="C3" i="31"/>
  <c r="I3" i="31"/>
  <c r="Q3" i="31"/>
  <c r="Y3" i="31"/>
  <c r="AG3" i="31"/>
  <c r="E6" i="31"/>
  <c r="I6" i="31"/>
  <c r="M6" i="31"/>
  <c r="Q6" i="31"/>
  <c r="U6" i="31"/>
  <c r="Y6" i="31"/>
  <c r="AC6" i="31"/>
  <c r="AG6" i="31"/>
  <c r="C6" i="31"/>
  <c r="F6" i="31"/>
  <c r="J6" i="31"/>
  <c r="N6" i="31"/>
  <c r="R6" i="31"/>
  <c r="V6" i="31"/>
  <c r="Z6" i="31"/>
  <c r="AD6" i="31"/>
  <c r="AH6" i="31"/>
  <c r="H6" i="31"/>
  <c r="P6" i="31"/>
  <c r="X6" i="31"/>
  <c r="AF6" i="31"/>
  <c r="K6" i="31"/>
  <c r="S6" i="31"/>
  <c r="AA6" i="31"/>
  <c r="AI6" i="31"/>
  <c r="D6" i="31"/>
  <c r="L6" i="31"/>
  <c r="T6" i="31"/>
  <c r="AB6" i="31"/>
  <c r="AJ6" i="31"/>
  <c r="G6" i="31"/>
  <c r="O6" i="31"/>
  <c r="W6" i="31"/>
  <c r="AE6" i="31"/>
  <c r="B4" i="36"/>
  <c r="D10" i="29"/>
  <c r="B4" i="38" s="1"/>
  <c r="AF4" i="38" l="1"/>
  <c r="AB4" i="38"/>
  <c r="Q4" i="38"/>
  <c r="G4" i="38"/>
  <c r="AI4" i="38"/>
  <c r="X4" i="38"/>
  <c r="M4" i="38"/>
  <c r="C4" i="38"/>
  <c r="AG4" i="38"/>
  <c r="L4" i="38"/>
  <c r="AC4" i="38"/>
  <c r="H4" i="38"/>
  <c r="W4" i="38"/>
  <c r="S4" i="38"/>
  <c r="AH4" i="38"/>
  <c r="I4" i="38"/>
  <c r="AE4" i="38"/>
  <c r="P4" i="38"/>
  <c r="J4" i="38"/>
  <c r="Z4" i="38"/>
  <c r="T4" i="38"/>
  <c r="AA4" i="38"/>
  <c r="Y4" i="38"/>
  <c r="F4" i="38"/>
  <c r="O4" i="38"/>
  <c r="AJ4" i="38"/>
  <c r="U4" i="38"/>
  <c r="N4" i="38"/>
  <c r="AD4" i="38"/>
  <c r="E4" i="38"/>
  <c r="R4" i="38"/>
  <c r="D4" i="38"/>
  <c r="K4" i="38"/>
  <c r="V4" i="38"/>
  <c r="G4" i="36"/>
  <c r="K4" i="36"/>
  <c r="O4" i="36"/>
  <c r="S4" i="36"/>
  <c r="W4" i="36"/>
  <c r="AA4" i="36"/>
  <c r="AE4" i="36"/>
  <c r="AI4" i="36"/>
  <c r="D4" i="36"/>
  <c r="H4" i="36"/>
  <c r="L4" i="36"/>
  <c r="P4" i="36"/>
  <c r="T4" i="36"/>
  <c r="X4" i="36"/>
  <c r="AB4" i="36"/>
  <c r="AF4" i="36"/>
  <c r="AJ4" i="36"/>
  <c r="C4" i="36"/>
  <c r="I4" i="36"/>
  <c r="Q4" i="36"/>
  <c r="Y4" i="36"/>
  <c r="AG4" i="36"/>
  <c r="J4" i="36"/>
  <c r="R4" i="36"/>
  <c r="Z4" i="36"/>
  <c r="AH4" i="36"/>
  <c r="E4" i="36"/>
  <c r="U4" i="36"/>
  <c r="F4" i="36"/>
  <c r="V4" i="36"/>
  <c r="M4" i="36"/>
  <c r="AC4" i="36"/>
  <c r="N4" i="36"/>
  <c r="AD4" i="36"/>
  <c r="AJ5" i="38"/>
  <c r="E5" i="38"/>
  <c r="AC5" i="38"/>
  <c r="U5" i="38"/>
  <c r="M5" i="38"/>
  <c r="X5" i="38"/>
  <c r="Q5" i="38"/>
  <c r="L5" i="38"/>
  <c r="J5" i="38"/>
  <c r="Z5" i="38"/>
  <c r="K5" i="38"/>
  <c r="AA5" i="38"/>
  <c r="H5" i="38"/>
  <c r="AH5" i="38"/>
  <c r="C5" i="38"/>
  <c r="P5" i="38"/>
  <c r="D5" i="38"/>
  <c r="F5" i="38"/>
  <c r="W5" i="38"/>
  <c r="AF5" i="38"/>
  <c r="Y5" i="38"/>
  <c r="T5" i="38"/>
  <c r="N5" i="38"/>
  <c r="AD5" i="38"/>
  <c r="O5" i="38"/>
  <c r="AE5" i="38"/>
  <c r="AI5" i="38"/>
  <c r="AG5" i="38"/>
  <c r="AB5" i="38"/>
  <c r="R5" i="38"/>
  <c r="S5" i="38"/>
  <c r="I5" i="38"/>
  <c r="V5" i="38"/>
  <c r="G5" i="38"/>
  <c r="G5" i="36"/>
  <c r="K5" i="36"/>
  <c r="O5" i="36"/>
  <c r="S5" i="36"/>
  <c r="W5" i="36"/>
  <c r="AA5" i="36"/>
  <c r="AE5" i="36"/>
  <c r="AI5" i="36"/>
  <c r="C5" i="36"/>
  <c r="H5" i="36"/>
  <c r="L5" i="36"/>
  <c r="P5" i="36"/>
  <c r="T5" i="36"/>
  <c r="X5" i="36"/>
  <c r="AB5" i="36"/>
  <c r="AF5" i="36"/>
  <c r="AJ5" i="36"/>
  <c r="D5" i="36"/>
  <c r="I5" i="36"/>
  <c r="Q5" i="36"/>
  <c r="Y5" i="36"/>
  <c r="AG5" i="36"/>
  <c r="J5" i="36"/>
  <c r="R5" i="36"/>
  <c r="Z5" i="36"/>
  <c r="AH5" i="36"/>
  <c r="E5" i="36"/>
  <c r="U5" i="36"/>
  <c r="M5" i="36"/>
  <c r="F5" i="36"/>
  <c r="V5" i="36"/>
  <c r="AC5" i="36"/>
  <c r="N5" i="36"/>
  <c r="AD5" i="36"/>
  <c r="B30" i="42" l="1"/>
  <c r="B29" i="42"/>
  <c r="B31" i="42" s="1"/>
  <c r="B33" i="42" s="1"/>
  <c r="B34" i="42" s="1"/>
  <c r="B12" i="25" l="1"/>
  <c r="B13" i="25" s="1"/>
  <c r="B14" i="25" s="1"/>
  <c r="B15" i="25" s="1"/>
  <c r="D6" i="29" l="1"/>
  <c r="B4" i="34" s="1"/>
  <c r="E6" i="29"/>
  <c r="B5" i="34" s="1"/>
  <c r="F6" i="29"/>
  <c r="B6" i="34" s="1"/>
  <c r="C6" i="29"/>
  <c r="B3" i="34" s="1"/>
  <c r="AJ8" i="39"/>
  <c r="AI8" i="39"/>
  <c r="AH8" i="39"/>
  <c r="AG8" i="39"/>
  <c r="AF8" i="39"/>
  <c r="AE8" i="39"/>
  <c r="AD8" i="39"/>
  <c r="AC8" i="39"/>
  <c r="AB8" i="39"/>
  <c r="AA8" i="39"/>
  <c r="Z7" i="39"/>
  <c r="Y7" i="39"/>
  <c r="X7" i="39"/>
  <c r="W7" i="39"/>
  <c r="V7" i="39"/>
  <c r="U7" i="39"/>
  <c r="T7" i="39"/>
  <c r="S7" i="39"/>
  <c r="R7" i="39"/>
  <c r="Q7" i="39"/>
  <c r="AH7" i="39" s="1"/>
  <c r="P7" i="39"/>
  <c r="O7" i="39"/>
  <c r="N7" i="39"/>
  <c r="M7" i="39"/>
  <c r="L7" i="39"/>
  <c r="K7" i="39"/>
  <c r="J7" i="39"/>
  <c r="I7" i="39"/>
  <c r="H7" i="39"/>
  <c r="G7" i="39"/>
  <c r="F7" i="39"/>
  <c r="E7" i="39"/>
  <c r="D7" i="39"/>
  <c r="C7" i="39"/>
  <c r="B7" i="39"/>
  <c r="AJ6" i="39"/>
  <c r="AI6" i="39"/>
  <c r="AH6" i="39"/>
  <c r="AG6" i="39"/>
  <c r="AF6" i="39"/>
  <c r="AE6" i="39"/>
  <c r="AD6" i="39"/>
  <c r="AC6" i="39"/>
  <c r="AB6" i="39"/>
  <c r="AA6" i="39"/>
  <c r="AJ5" i="39"/>
  <c r="AI5" i="39"/>
  <c r="AH5" i="39"/>
  <c r="AG5" i="39"/>
  <c r="AF5" i="39"/>
  <c r="AE5" i="39"/>
  <c r="AD5" i="39"/>
  <c r="AC5" i="39"/>
  <c r="AB5" i="39"/>
  <c r="AA5" i="39"/>
  <c r="AJ4" i="39"/>
  <c r="AI4" i="39"/>
  <c r="AH4" i="39"/>
  <c r="AG4" i="39"/>
  <c r="AF4" i="39"/>
  <c r="AE4" i="39"/>
  <c r="AD4" i="39"/>
  <c r="AC4" i="39"/>
  <c r="AB4" i="39"/>
  <c r="AA4" i="39"/>
  <c r="AJ3" i="39"/>
  <c r="AI3" i="39"/>
  <c r="AH3" i="39"/>
  <c r="AG3" i="39"/>
  <c r="AF3" i="39"/>
  <c r="AE3" i="39"/>
  <c r="AD3" i="39"/>
  <c r="AC3" i="39"/>
  <c r="AB3" i="39"/>
  <c r="AA3" i="39"/>
  <c r="AJ8" i="38"/>
  <c r="AI8" i="38"/>
  <c r="AH8" i="38"/>
  <c r="AG8" i="38"/>
  <c r="AF8" i="38"/>
  <c r="AE8" i="38"/>
  <c r="AD8" i="38"/>
  <c r="AC8" i="38"/>
  <c r="AB8" i="38"/>
  <c r="AA8" i="38"/>
  <c r="AJ8" i="37"/>
  <c r="AI8" i="37"/>
  <c r="AH8" i="37"/>
  <c r="AG8" i="37"/>
  <c r="AF8" i="37"/>
  <c r="AE8" i="37"/>
  <c r="AD8" i="37"/>
  <c r="AC8" i="37"/>
  <c r="AB8" i="37"/>
  <c r="AA8" i="37"/>
  <c r="Z7" i="37"/>
  <c r="Y7" i="37"/>
  <c r="X7" i="37"/>
  <c r="W7" i="37"/>
  <c r="V7" i="37"/>
  <c r="U7" i="37"/>
  <c r="T7" i="37"/>
  <c r="S7" i="37"/>
  <c r="R7" i="37"/>
  <c r="Q7" i="37"/>
  <c r="AH7" i="37" s="1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7" i="37"/>
  <c r="AJ6" i="37"/>
  <c r="AI6" i="37"/>
  <c r="AH6" i="37"/>
  <c r="AG6" i="37"/>
  <c r="AF6" i="37"/>
  <c r="AE6" i="37"/>
  <c r="AD6" i="37"/>
  <c r="AC6" i="37"/>
  <c r="AB6" i="37"/>
  <c r="AA6" i="37"/>
  <c r="AJ5" i="37"/>
  <c r="AI5" i="37"/>
  <c r="AH5" i="37"/>
  <c r="AG5" i="37"/>
  <c r="AF5" i="37"/>
  <c r="AE5" i="37"/>
  <c r="AD5" i="37"/>
  <c r="AC5" i="37"/>
  <c r="AB5" i="37"/>
  <c r="AA5" i="37"/>
  <c r="AJ4" i="37"/>
  <c r="AI4" i="37"/>
  <c r="AH4" i="37"/>
  <c r="AG4" i="37"/>
  <c r="AF4" i="37"/>
  <c r="AE4" i="37"/>
  <c r="AD4" i="37"/>
  <c r="AC4" i="37"/>
  <c r="AB4" i="37"/>
  <c r="AA4" i="37"/>
  <c r="AJ3" i="37"/>
  <c r="AI3" i="37"/>
  <c r="AH3" i="37"/>
  <c r="AG3" i="37"/>
  <c r="AF3" i="37"/>
  <c r="AE3" i="37"/>
  <c r="AD3" i="37"/>
  <c r="AC3" i="37"/>
  <c r="AB3" i="37"/>
  <c r="AA3" i="37"/>
  <c r="AJ8" i="36"/>
  <c r="AI8" i="36"/>
  <c r="AH8" i="36"/>
  <c r="AG8" i="36"/>
  <c r="AF8" i="36"/>
  <c r="AE8" i="36"/>
  <c r="AD8" i="36"/>
  <c r="AC8" i="36"/>
  <c r="AB8" i="36"/>
  <c r="AA8" i="36"/>
  <c r="AJ8" i="35"/>
  <c r="AI8" i="35"/>
  <c r="AH8" i="35"/>
  <c r="AG8" i="35"/>
  <c r="AF8" i="35"/>
  <c r="AE8" i="35"/>
  <c r="AD8" i="35"/>
  <c r="AC8" i="35"/>
  <c r="AB8" i="35"/>
  <c r="AA8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7" i="35"/>
  <c r="AJ6" i="35"/>
  <c r="AI6" i="35"/>
  <c r="AH6" i="35"/>
  <c r="AG6" i="35"/>
  <c r="AF6" i="35"/>
  <c r="AE6" i="35"/>
  <c r="AD6" i="35"/>
  <c r="AC6" i="35"/>
  <c r="AB6" i="35"/>
  <c r="AA6" i="35"/>
  <c r="AJ5" i="35"/>
  <c r="AI5" i="35"/>
  <c r="AH5" i="35"/>
  <c r="AG5" i="35"/>
  <c r="AF5" i="35"/>
  <c r="AE5" i="35"/>
  <c r="AD5" i="35"/>
  <c r="AC5" i="35"/>
  <c r="AB5" i="35"/>
  <c r="AA5" i="35"/>
  <c r="AJ4" i="35"/>
  <c r="AI4" i="35"/>
  <c r="AH4" i="35"/>
  <c r="AG4" i="35"/>
  <c r="AF4" i="35"/>
  <c r="AE4" i="35"/>
  <c r="AD4" i="35"/>
  <c r="AC4" i="35"/>
  <c r="AB4" i="35"/>
  <c r="AA4" i="35"/>
  <c r="AJ3" i="35"/>
  <c r="AI3" i="35"/>
  <c r="AH3" i="35"/>
  <c r="AG3" i="35"/>
  <c r="AF3" i="35"/>
  <c r="AE3" i="35"/>
  <c r="AD3" i="35"/>
  <c r="AC3" i="35"/>
  <c r="AB3" i="35"/>
  <c r="AA3" i="35"/>
  <c r="AJ8" i="34"/>
  <c r="AI8" i="34"/>
  <c r="AH8" i="34"/>
  <c r="AG8" i="34"/>
  <c r="AF8" i="34"/>
  <c r="AE8" i="34"/>
  <c r="AD8" i="34"/>
  <c r="AC8" i="34"/>
  <c r="AB8" i="34"/>
  <c r="AA8" i="34"/>
  <c r="AJ2" i="34"/>
  <c r="AI2" i="34"/>
  <c r="AH2" i="34"/>
  <c r="AG2" i="34"/>
  <c r="AF2" i="34"/>
  <c r="AE2" i="34"/>
  <c r="AD2" i="34"/>
  <c r="AC2" i="34"/>
  <c r="AB2" i="34"/>
  <c r="AA2" i="34"/>
  <c r="AJ8" i="32"/>
  <c r="AI8" i="32"/>
  <c r="AH8" i="32"/>
  <c r="AG8" i="32"/>
  <c r="AF8" i="32"/>
  <c r="AE8" i="32"/>
  <c r="AD8" i="32"/>
  <c r="AC8" i="32"/>
  <c r="AB8" i="32"/>
  <c r="AA8" i="32"/>
  <c r="AJ8" i="31"/>
  <c r="AI8" i="31"/>
  <c r="AH8" i="31"/>
  <c r="AG8" i="31"/>
  <c r="AF8" i="31"/>
  <c r="AE8" i="31"/>
  <c r="AD8" i="31"/>
  <c r="AC8" i="31"/>
  <c r="AB8" i="31"/>
  <c r="AA8" i="31"/>
  <c r="AJ2" i="31"/>
  <c r="AI2" i="31"/>
  <c r="AH2" i="31"/>
  <c r="AG2" i="31"/>
  <c r="AF2" i="31"/>
  <c r="AE2" i="31"/>
  <c r="AD2" i="31"/>
  <c r="AC2" i="31"/>
  <c r="AB2" i="31"/>
  <c r="AA2" i="31"/>
  <c r="AJ8" i="30"/>
  <c r="AI8" i="30"/>
  <c r="AH8" i="30"/>
  <c r="AG8" i="30"/>
  <c r="AF8" i="30"/>
  <c r="AE8" i="30"/>
  <c r="AD8" i="30"/>
  <c r="AC8" i="30"/>
  <c r="AB8" i="30"/>
  <c r="AA8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7" i="30"/>
  <c r="G3" i="34" l="1"/>
  <c r="K3" i="34"/>
  <c r="O3" i="34"/>
  <c r="S3" i="34"/>
  <c r="W3" i="34"/>
  <c r="AA3" i="34"/>
  <c r="AE3" i="34"/>
  <c r="AI3" i="34"/>
  <c r="H3" i="34"/>
  <c r="L3" i="34"/>
  <c r="P3" i="34"/>
  <c r="T3" i="34"/>
  <c r="X3" i="34"/>
  <c r="AB3" i="34"/>
  <c r="AF3" i="34"/>
  <c r="AJ3" i="34"/>
  <c r="C3" i="34"/>
  <c r="I3" i="34"/>
  <c r="Q3" i="34"/>
  <c r="Y3" i="34"/>
  <c r="AG3" i="34"/>
  <c r="J3" i="34"/>
  <c r="R3" i="34"/>
  <c r="Z3" i="34"/>
  <c r="AH3" i="34"/>
  <c r="N3" i="34"/>
  <c r="AD3" i="34"/>
  <c r="E3" i="34"/>
  <c r="U3" i="34"/>
  <c r="D3" i="34"/>
  <c r="F3" i="34"/>
  <c r="V3" i="34"/>
  <c r="M3" i="34"/>
  <c r="AC3" i="34"/>
  <c r="G6" i="34"/>
  <c r="K6" i="34"/>
  <c r="O6" i="34"/>
  <c r="S6" i="34"/>
  <c r="W6" i="34"/>
  <c r="AA6" i="34"/>
  <c r="AE6" i="34"/>
  <c r="AI6" i="34"/>
  <c r="C6" i="34"/>
  <c r="H6" i="34"/>
  <c r="L6" i="34"/>
  <c r="P6" i="34"/>
  <c r="T6" i="34"/>
  <c r="X6" i="34"/>
  <c r="AB6" i="34"/>
  <c r="AF6" i="34"/>
  <c r="AJ6" i="34"/>
  <c r="D6" i="34"/>
  <c r="I6" i="34"/>
  <c r="Q6" i="34"/>
  <c r="Y6" i="34"/>
  <c r="AG6" i="34"/>
  <c r="J6" i="34"/>
  <c r="R6" i="34"/>
  <c r="Z6" i="34"/>
  <c r="AH6" i="34"/>
  <c r="N6" i="34"/>
  <c r="AD6" i="34"/>
  <c r="E6" i="34"/>
  <c r="U6" i="34"/>
  <c r="F6" i="34"/>
  <c r="V6" i="34"/>
  <c r="M6" i="34"/>
  <c r="AC6" i="34"/>
  <c r="G5" i="34"/>
  <c r="K5" i="34"/>
  <c r="O5" i="34"/>
  <c r="S5" i="34"/>
  <c r="W5" i="34"/>
  <c r="AA5" i="34"/>
  <c r="AE5" i="34"/>
  <c r="AI5" i="34"/>
  <c r="D5" i="34"/>
  <c r="H5" i="34"/>
  <c r="L5" i="34"/>
  <c r="P5" i="34"/>
  <c r="T5" i="34"/>
  <c r="X5" i="34"/>
  <c r="AB5" i="34"/>
  <c r="AF5" i="34"/>
  <c r="AJ5" i="34"/>
  <c r="I5" i="34"/>
  <c r="Q5" i="34"/>
  <c r="Y5" i="34"/>
  <c r="AG5" i="34"/>
  <c r="J5" i="34"/>
  <c r="R5" i="34"/>
  <c r="Z5" i="34"/>
  <c r="AH5" i="34"/>
  <c r="C5" i="34"/>
  <c r="N5" i="34"/>
  <c r="AD5" i="34"/>
  <c r="E5" i="34"/>
  <c r="U5" i="34"/>
  <c r="F5" i="34"/>
  <c r="V5" i="34"/>
  <c r="M5" i="34"/>
  <c r="AC5" i="34"/>
  <c r="G4" i="34"/>
  <c r="K4" i="34"/>
  <c r="O4" i="34"/>
  <c r="S4" i="34"/>
  <c r="W4" i="34"/>
  <c r="AA4" i="34"/>
  <c r="AE4" i="34"/>
  <c r="AI4" i="34"/>
  <c r="H4" i="34"/>
  <c r="L4" i="34"/>
  <c r="P4" i="34"/>
  <c r="T4" i="34"/>
  <c r="X4" i="34"/>
  <c r="AB4" i="34"/>
  <c r="AF4" i="34"/>
  <c r="AJ4" i="34"/>
  <c r="I4" i="34"/>
  <c r="Q4" i="34"/>
  <c r="Y4" i="34"/>
  <c r="AG4" i="34"/>
  <c r="C4" i="34"/>
  <c r="J4" i="34"/>
  <c r="R4" i="34"/>
  <c r="Z4" i="34"/>
  <c r="AH4" i="34"/>
  <c r="N4" i="34"/>
  <c r="AD4" i="34"/>
  <c r="E4" i="34"/>
  <c r="U4" i="34"/>
  <c r="F4" i="34"/>
  <c r="V4" i="34"/>
  <c r="D4" i="34"/>
  <c r="M4" i="34"/>
  <c r="AC4" i="34"/>
  <c r="AH7" i="35"/>
  <c r="AG7" i="30"/>
  <c r="AH7" i="30"/>
  <c r="AI7" i="30"/>
  <c r="AA7" i="30"/>
  <c r="AE7" i="30"/>
  <c r="AB7" i="30"/>
  <c r="AF7" i="30"/>
  <c r="AJ7" i="30"/>
  <c r="AC7" i="30"/>
  <c r="AD7" i="30"/>
  <c r="AA7" i="35"/>
  <c r="AE7" i="35"/>
  <c r="AI7" i="35"/>
  <c r="AA7" i="37"/>
  <c r="AE7" i="37"/>
  <c r="AI7" i="37"/>
  <c r="AA7" i="39"/>
  <c r="AE7" i="39"/>
  <c r="AI7" i="39"/>
  <c r="AB7" i="35"/>
  <c r="AF7" i="35"/>
  <c r="AJ7" i="35"/>
  <c r="AB7" i="37"/>
  <c r="AF7" i="37"/>
  <c r="AJ7" i="37"/>
  <c r="AB7" i="39"/>
  <c r="AF7" i="39"/>
  <c r="AJ7" i="39"/>
  <c r="AC7" i="35"/>
  <c r="AG7" i="35"/>
  <c r="AC7" i="37"/>
  <c r="AG7" i="37"/>
  <c r="AC7" i="39"/>
  <c r="AG7" i="39"/>
  <c r="AD7" i="35"/>
  <c r="AD7" i="37"/>
  <c r="AD7" i="39"/>
</calcChain>
</file>

<file path=xl/sharedStrings.xml><?xml version="1.0" encoding="utf-8"?>
<sst xmlns="http://schemas.openxmlformats.org/spreadsheetml/2006/main" count="1047" uniqueCount="544">
  <si>
    <t>BFCpUEbS BAU Fuel Cost per Unit Energy by Sector</t>
  </si>
  <si>
    <t>Sources:</t>
  </si>
  <si>
    <t>Electricity</t>
  </si>
  <si>
    <t>coal</t>
  </si>
  <si>
    <t>http://www.coalcontroller.gov.in/writereaddata/files/Coal%20Directory%20of%20India%202015-16.pdf</t>
  </si>
  <si>
    <t>http://www.cercind.gov.in/2017/orders/05.pdf</t>
  </si>
  <si>
    <t>Page 20</t>
  </si>
  <si>
    <t>http://petroleum.nic.in/sites/default/files/pngstat_1617r.pdf</t>
  </si>
  <si>
    <t>biofuel diesel</t>
  </si>
  <si>
    <t>heat</t>
  </si>
  <si>
    <t>Fuel</t>
  </si>
  <si>
    <t>Cost</t>
  </si>
  <si>
    <t>Unit</t>
  </si>
  <si>
    <t>nuclear fuel</t>
  </si>
  <si>
    <t>jet fuel</t>
  </si>
  <si>
    <t>Year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</si>
  <si>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</si>
  <si>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</si>
  <si>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</si>
  <si>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</si>
  <si>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</si>
  <si>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</si>
  <si>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</si>
  <si>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Table 4.1 CENTRAL ELECTRICITY REGULATORY COMMISSION</t>
  </si>
  <si>
    <t xml:space="preserve">State </t>
  </si>
  <si>
    <t>Andhra Pradesh</t>
  </si>
  <si>
    <t>Haryana</t>
  </si>
  <si>
    <t>Maharashtra</t>
  </si>
  <si>
    <t>Punjab</t>
  </si>
  <si>
    <t>Rajasthan</t>
  </si>
  <si>
    <t>Tamil Nadu</t>
  </si>
  <si>
    <t>Uttar Pradesh</t>
  </si>
  <si>
    <t>Other States</t>
  </si>
  <si>
    <t>IV.11  Price Build-up of Selected Petroleum Products in Major Cities (Contd...)</t>
  </si>
  <si>
    <t>(As on 01.04.2017)</t>
  </si>
  <si>
    <t>Market</t>
  </si>
  <si>
    <t>Delhi</t>
  </si>
  <si>
    <t>Kolkata</t>
  </si>
  <si>
    <t>Mumbai</t>
  </si>
  <si>
    <t>Chennai</t>
  </si>
  <si>
    <t>Superior Kerosene Oil (₹/Kl)</t>
  </si>
  <si>
    <t>Ex-Storage Price</t>
  </si>
  <si>
    <t>State Specific Cost</t>
  </si>
  <si>
    <t>State Specific Cost ( BMC)</t>
  </si>
  <si>
    <t>Past Dues - Surcharge</t>
  </si>
  <si>
    <t>Siding Charge</t>
  </si>
  <si>
    <t>Rly/PL/Ocean/Freight</t>
  </si>
  <si>
    <t xml:space="preserve">Ass. Value </t>
  </si>
  <si>
    <t>Excise Duty Rate %</t>
  </si>
  <si>
    <t>Excise Duty Amount</t>
  </si>
  <si>
    <t>Other State Levies</t>
  </si>
  <si>
    <t>Sub Total</t>
  </si>
  <si>
    <t>Entry Tax Amount/Tn Rebate</t>
  </si>
  <si>
    <t>Octroi At Depot</t>
  </si>
  <si>
    <t>Sales Tax %</t>
  </si>
  <si>
    <t>Sales Tax Amount</t>
  </si>
  <si>
    <t>Surcharge On Sales Tax%</t>
  </si>
  <si>
    <t>Surcharge On Sales Amt</t>
  </si>
  <si>
    <t>Cess/Toll Charges/Tot Rate</t>
  </si>
  <si>
    <t>Cess/Toll Charges/Tot amt</t>
  </si>
  <si>
    <t>Less State Govt Subsidy</t>
  </si>
  <si>
    <t>Ex-Mi/ Depot Price/KL-Oil Co.</t>
  </si>
  <si>
    <t>Ex-Mi/ Depot Price/KL-St. Govt.</t>
  </si>
  <si>
    <t>Wholesales Margin</t>
  </si>
  <si>
    <t>Wholesalers Extra Ordinary Margin</t>
  </si>
  <si>
    <t>Transport Charges</t>
  </si>
  <si>
    <t>Vat On Wholesale Margin</t>
  </si>
  <si>
    <t>Toll</t>
  </si>
  <si>
    <t>Handling Charges</t>
  </si>
  <si>
    <t>Rounding Up</t>
  </si>
  <si>
    <t>Wholesales Price/KL</t>
  </si>
  <si>
    <t>Retailer Margin</t>
  </si>
  <si>
    <t>Leakage And Other Expenses</t>
  </si>
  <si>
    <t>Retailer Transportation</t>
  </si>
  <si>
    <t>VAT On Retailer Margin</t>
  </si>
  <si>
    <t>Retail Extraordinary Commission</t>
  </si>
  <si>
    <t>Retail Selling Price/KL</t>
  </si>
  <si>
    <t>ATF ( Domestic Airlines)  (₹ /Kl)</t>
  </si>
  <si>
    <t>Basic Price</t>
  </si>
  <si>
    <t>Freight</t>
  </si>
  <si>
    <t>Siding Charges</t>
  </si>
  <si>
    <t>AFS Cost</t>
  </si>
  <si>
    <t>MSL Cost</t>
  </si>
  <si>
    <t>Assessable Value</t>
  </si>
  <si>
    <t>Rate of Excise Duty (%)</t>
  </si>
  <si>
    <t>Excise Duty</t>
  </si>
  <si>
    <t>Toll Tax</t>
  </si>
  <si>
    <t>Posted Airfield Price ( PAP) per KL</t>
  </si>
  <si>
    <t>Rate of Sales Tax (%)</t>
  </si>
  <si>
    <t>Surcharge on Sales Tax- Rate (%)</t>
  </si>
  <si>
    <t>Surcharge on Sales Tax- Amount</t>
  </si>
  <si>
    <t>Final Selling Price Per KL</t>
  </si>
  <si>
    <t>Furnace Oil (₹ /Kl)</t>
  </si>
  <si>
    <t>Ex Storage Point Price</t>
  </si>
  <si>
    <t xml:space="preserve"> </t>
  </si>
  <si>
    <t>Notional Railway Freight</t>
  </si>
  <si>
    <t>Siding/Shunting Charge</t>
  </si>
  <si>
    <t>Excise Duty+Edu Cess</t>
  </si>
  <si>
    <t>Total Inclusive of Excise Duty+Edu Cess</t>
  </si>
  <si>
    <t xml:space="preserve">Sales Tax </t>
  </si>
  <si>
    <t>Total</t>
  </si>
  <si>
    <t>Petroleum Gasoline</t>
  </si>
  <si>
    <t>Petroleum Diesel</t>
  </si>
  <si>
    <t>Lignite</t>
  </si>
  <si>
    <t>electricity</t>
  </si>
  <si>
    <t>natural gas</t>
  </si>
  <si>
    <t>nuclear</t>
  </si>
  <si>
    <t>biomass</t>
  </si>
  <si>
    <t>petroleum gasoline</t>
  </si>
  <si>
    <t>petroleum diesel</t>
  </si>
  <si>
    <t>biofuel gasoline</t>
  </si>
  <si>
    <t>lignite</t>
  </si>
  <si>
    <t>Simple Average</t>
  </si>
  <si>
    <t>Energy in Biomass</t>
  </si>
  <si>
    <t>Wood wastes</t>
  </si>
  <si>
    <t>kcal/kg</t>
  </si>
  <si>
    <t>Cowdung</t>
  </si>
  <si>
    <t>Average of biomass fuels</t>
  </si>
  <si>
    <t>BTU/kcal</t>
  </si>
  <si>
    <t>BTU/kg</t>
  </si>
  <si>
    <t>BTU/ton</t>
  </si>
  <si>
    <t>Biomass Prices</t>
  </si>
  <si>
    <t>CENTRAL ELECTRICITY REGULATORY COMMISSION</t>
  </si>
  <si>
    <t>CERC RE Tariff Order 2017-18</t>
  </si>
  <si>
    <t>Biomass Energy Content</t>
  </si>
  <si>
    <t>Indian Institute for Science, Centre for Ecological Sciences</t>
  </si>
  <si>
    <t>undated</t>
  </si>
  <si>
    <t>http://www.ces.iisc.ernet.in/energy/paper/alternative/calorific.html</t>
  </si>
  <si>
    <t>India Inflation Rates</t>
  </si>
  <si>
    <t>Rate</t>
  </si>
  <si>
    <t>Value Indexed to 2012</t>
  </si>
  <si>
    <t>See scaling-factors.xlsx for source info</t>
  </si>
  <si>
    <t>Ruppees per dollar</t>
  </si>
  <si>
    <t>Currency</t>
  </si>
  <si>
    <t xml:space="preserve">Biomass Price (2017 Rs. /Tonne) </t>
  </si>
  <si>
    <t>2017 Rs/ton</t>
  </si>
  <si>
    <t>2017 Rs/BTU</t>
  </si>
  <si>
    <t>2012 USD/BTU</t>
  </si>
  <si>
    <t>2012 Rs/BTU</t>
  </si>
  <si>
    <t>Transportation Sector Price (2012 $/BTU)</t>
  </si>
  <si>
    <t>Electricity Sector Price (2012 $/BTU)</t>
  </si>
  <si>
    <t>Residential Buildings Sector Price (2012 $/BTU)</t>
  </si>
  <si>
    <t>Commercial Buildings Sector Price (2012 $/BTU)</t>
  </si>
  <si>
    <t>Industry Sector Price (2012 $/BTU)</t>
  </si>
  <si>
    <t>2017 Rs/l</t>
  </si>
  <si>
    <t>Jet fuel Average Cost</t>
  </si>
  <si>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</si>
  <si>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</si>
  <si>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</si>
  <si>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</si>
  <si>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</si>
  <si>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</si>
  <si>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</si>
  <si>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</si>
  <si>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</si>
  <si>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</si>
  <si>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CNV000</t>
  </si>
  <si>
    <t>73. Conversion Factors</t>
  </si>
  <si>
    <t>(from physical units to million Btu)</t>
  </si>
  <si>
    <t/>
  </si>
  <si>
    <t>2015-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</si>
  <si>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</si>
  <si>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</si>
  <si>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</si>
  <si>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</si>
  <si>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</si>
  <si>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</si>
  <si>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</si>
  <si>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</si>
  <si>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</si>
  <si>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</si>
  <si>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</si>
  <si>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</si>
  <si>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</si>
  <si>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</si>
  <si>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</si>
  <si>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</si>
  <si>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</si>
  <si>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</si>
  <si>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</si>
  <si>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</si>
  <si>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</si>
  <si>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</si>
  <si>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</si>
  <si>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</si>
  <si>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</si>
  <si>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</si>
  <si>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</si>
  <si>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</si>
  <si>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</si>
  <si>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</si>
  <si>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</si>
  <si>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</si>
  <si>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</si>
  <si>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</si>
  <si>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</si>
  <si>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</si>
  <si>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</si>
  <si>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Traditional Motor Gasoline</t>
  </si>
  <si>
    <t>CNV000:aa_ReforMotorGas</t>
  </si>
  <si>
    <t xml:space="preserve">     Reformulated Motor Gasoline</t>
  </si>
  <si>
    <t>CNV000:aa_Pure_Motor_Ga</t>
  </si>
  <si>
    <t xml:space="preserve">     Pure Motor Gasoline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</si>
  <si>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</si>
  <si>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</si>
  <si>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</si>
  <si>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</si>
  <si>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</si>
  <si>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</si>
  <si>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</si>
  <si>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</si>
  <si>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</si>
  <si>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</si>
  <si>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</si>
  <si>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</si>
  <si>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</si>
  <si>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</si>
  <si>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</si>
  <si>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</si>
  <si>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</si>
  <si>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</si>
  <si>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</si>
  <si>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</si>
  <si>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</si>
  <si>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</si>
  <si>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</si>
  <si>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</si>
  <si>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</si>
  <si>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</si>
  <si>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</si>
  <si>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</si>
  <si>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</si>
  <si>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</si>
  <si>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</si>
  <si>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</si>
  <si>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</si>
  <si>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</si>
  <si>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</si>
  <si>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</si>
  <si>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</si>
  <si>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</si>
  <si>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</si>
  <si>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</si>
  <si>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</si>
  <si>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</si>
  <si>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</si>
  <si>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</si>
  <si>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</si>
  <si>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</si>
  <si>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</si>
  <si>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</si>
  <si>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</si>
  <si>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</si>
  <si>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</si>
  <si>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</si>
  <si>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</si>
  <si>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</si>
  <si>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</si>
  <si>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</si>
  <si>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</si>
  <si>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</si>
  <si>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</si>
  <si>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</si>
  <si>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</si>
  <si>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</si>
  <si>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</si>
  <si>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- -</t>
  </si>
  <si>
    <t>CNV000:ca_WasteCoal</t>
  </si>
  <si>
    <t xml:space="preserve">  Waste Coal</t>
  </si>
  <si>
    <t>CNV000:da_Electricity</t>
  </si>
  <si>
    <t>Electricity (Btu per kilowatthour)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</si>
  <si>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</si>
  <si>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</si>
  <si>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</si>
  <si>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- - = Not applicable.</t>
  </si>
  <si>
    <t xml:space="preserve">   Sources:  2014 based on:  U.S. Energy Information Administration (EIA), Monthly Energy Review, February 2016.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</si>
  <si>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</si>
  <si>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</si>
  <si>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liters per barrel</t>
  </si>
  <si>
    <t>BTU/barrel</t>
  </si>
  <si>
    <t>BTU/liter</t>
  </si>
  <si>
    <t>Ministry of Petroleum and Natural Gas</t>
  </si>
  <si>
    <t>Indian Petroleum and Natural Gas Statistics 2016-17</t>
  </si>
  <si>
    <t>Energy Information Administration</t>
  </si>
  <si>
    <t>http://www.eia.gov/forecasts/aeo/supplement/excel/suptab_73.xlsx</t>
  </si>
  <si>
    <t>Table 73</t>
  </si>
  <si>
    <t>Energy in Jet Fuel / Kerosene</t>
  </si>
  <si>
    <t>2012 $/million BTU</t>
  </si>
  <si>
    <t>2012 $/BTU</t>
  </si>
  <si>
    <t>Nuclear Fuel Price</t>
  </si>
  <si>
    <t>Energy Information Administraton</t>
  </si>
  <si>
    <t>State Energy Data System (SEDS): 1960-2014 (complete)</t>
  </si>
  <si>
    <t>http://www.eia.gov/state/seds/sep_prices/total/pdf/pr_US.pdf</t>
  </si>
  <si>
    <t>Table ET1, Row "2014"</t>
  </si>
  <si>
    <t>India Avg</t>
  </si>
  <si>
    <t>Energy in Petroleum Gasoline</t>
  </si>
  <si>
    <t>barrels/ton</t>
  </si>
  <si>
    <t>kcal/barrel</t>
  </si>
  <si>
    <t>Fuel-Independent Conversion Factors</t>
  </si>
  <si>
    <t>2017 rs/liter</t>
  </si>
  <si>
    <t>Petroleum Gasoline and Diesel Prices</t>
  </si>
  <si>
    <t>Page 19</t>
  </si>
  <si>
    <t>Snapshot of India's Oil and Gas Data</t>
  </si>
  <si>
    <t>February 2018</t>
  </si>
  <si>
    <t>http://ppac.org.in/WriteReadData/Reports/201803200935419418532SnapshotofIndiaOilandGasdataFeb2018.pdf</t>
  </si>
  <si>
    <t>TERI</t>
  </si>
  <si>
    <t>TERI Energy and Environment Data Diary and Yearbook 2015/16</t>
  </si>
  <si>
    <t>Page 15</t>
  </si>
  <si>
    <t>http://bookstore.teri.res.in/books/9788179935835</t>
  </si>
  <si>
    <t>Energy in Petroleum Diesel</t>
  </si>
  <si>
    <t>million BTU/barrel</t>
  </si>
  <si>
    <t>million BTU/l</t>
  </si>
  <si>
    <t>BTU/l</t>
  </si>
  <si>
    <t>Liquefied Petroleum Gas (Domestic) (₹/14.2 Kg Cyl)</t>
  </si>
  <si>
    <t>LPG Average Cost</t>
  </si>
  <si>
    <t>2017 Rs/cyl</t>
  </si>
  <si>
    <t>Energy in LPG</t>
  </si>
  <si>
    <t>kg/cylinder</t>
  </si>
  <si>
    <t>kcal/cylinder</t>
  </si>
  <si>
    <t>BTU/cylinder</t>
  </si>
  <si>
    <t>Retail Selling Price</t>
  </si>
  <si>
    <t>Pages 74-77</t>
  </si>
  <si>
    <t>Northeast Indian States</t>
  </si>
  <si>
    <t>Other Indian States</t>
  </si>
  <si>
    <t>NG Prices (Rs / thousand cubic meters)</t>
  </si>
  <si>
    <t>We don't have NG consumption by Indian state, so we weight</t>
  </si>
  <si>
    <t>these prices by population</t>
  </si>
  <si>
    <t>Northeast Indian State</t>
  </si>
  <si>
    <t>Pop</t>
  </si>
  <si>
    <t>Sikkim</t>
  </si>
  <si>
    <t>Arunachal Pradesh</t>
  </si>
  <si>
    <t>Assam</t>
  </si>
  <si>
    <t>Nagaland</t>
  </si>
  <si>
    <t>Manipur</t>
  </si>
  <si>
    <t>Mizoram</t>
  </si>
  <si>
    <t>Tripura</t>
  </si>
  <si>
    <t>Meghalaya</t>
  </si>
  <si>
    <t>All of India</t>
  </si>
  <si>
    <t>Non-Northeast States</t>
  </si>
  <si>
    <t>Avg. NG Price</t>
  </si>
  <si>
    <t>Rs/thousand cubic m</t>
  </si>
  <si>
    <t>Natural Gas</t>
  </si>
  <si>
    <t>trillion BTU / billion cubic m</t>
  </si>
  <si>
    <t>BTU / thousand cubic m</t>
  </si>
  <si>
    <t>Rs / BTU</t>
  </si>
  <si>
    <t>Jet Fuel, Kerosene, LPG, Natural Gas Prices</t>
  </si>
  <si>
    <t>Coal</t>
  </si>
  <si>
    <t>Production</t>
  </si>
  <si>
    <t>kg/kWh</t>
  </si>
  <si>
    <t>Coal plant efficiency</t>
  </si>
  <si>
    <t>Coal electricity cost</t>
  </si>
  <si>
    <t>2014 paise/kWh</t>
  </si>
  <si>
    <t>2014 Rs/kWh</t>
  </si>
  <si>
    <t>2014 Rs/kg</t>
  </si>
  <si>
    <t>2014 Rs/BTU</t>
  </si>
  <si>
    <t>This is the price of coal in 2014.  We will scale based on coal pit head prices</t>
  </si>
  <si>
    <t>Pit head value</t>
  </si>
  <si>
    <t>(not retail prices) in 2016, for coal and for lignite, to estimate coal and</t>
  </si>
  <si>
    <t>lignite retail prices in 2016.</t>
  </si>
  <si>
    <t>Value per unit produced</t>
  </si>
  <si>
    <t>Coal and Lignite Power Sector Price Estimates</t>
  </si>
  <si>
    <t>Coal Price</t>
  </si>
  <si>
    <t>http://planningcommission.nic.in/reports/genrep/rep_arpower0306.pdf</t>
  </si>
  <si>
    <t>Annex 4.8 and 4.10</t>
  </si>
  <si>
    <t>Annual Report (2013-14) on the Working of State Power Utilities &amp; Electricity Departments</t>
  </si>
  <si>
    <t>Planning Commission, Government of India</t>
  </si>
  <si>
    <t>Page 6.2, Table 6.1</t>
  </si>
  <si>
    <t>Coal Statistics</t>
  </si>
  <si>
    <t>Ministry of Coal, Government of India</t>
  </si>
  <si>
    <t>Consumer price</t>
  </si>
  <si>
    <t>Industry price</t>
  </si>
  <si>
    <t>BTU/kWh (unit conversion, not a heat rate)</t>
  </si>
  <si>
    <t>Annex 4.27 and 4.29</t>
  </si>
  <si>
    <t>ref2018.d121317a</t>
  </si>
  <si>
    <t>Annual Energy Outlook 2018</t>
  </si>
  <si>
    <t>ref2018</t>
  </si>
  <si>
    <t>d121317a</t>
  </si>
  <si>
    <t xml:space="preserve"> February 2018</t>
  </si>
  <si>
    <t>PRC000</t>
  </si>
  <si>
    <t>3. Energy Prices by Sector and Source</t>
  </si>
  <si>
    <t>(2017 dollars per million Btu, unless otherwise noted)</t>
  </si>
  <si>
    <t>2017-</t>
  </si>
  <si>
    <t xml:space="preserve"> Sector and Source</t>
  </si>
  <si>
    <t xml:space="preserve"> Residential</t>
  </si>
  <si>
    <t>PRC000:ba_LiquefiedPetr</t>
  </si>
  <si>
    <t xml:space="preserve">   Propane</t>
  </si>
  <si>
    <t>PRC000:ba_DistillateFue</t>
  </si>
  <si>
    <t xml:space="preserve">   Distillate Fuel Oil</t>
  </si>
  <si>
    <t>PRC000:ba_NaturalGas</t>
  </si>
  <si>
    <t xml:space="preserve">   Natural Gas</t>
  </si>
  <si>
    <t>PRC000:ba_Electricity</t>
  </si>
  <si>
    <t xml:space="preserve">   Electricity</t>
  </si>
  <si>
    <t xml:space="preserve"> Commercial</t>
  </si>
  <si>
    <t>PRC000:ca_LiquefiedGas</t>
  </si>
  <si>
    <t>PRC000:ca_DistillateFue</t>
  </si>
  <si>
    <t>PRC000:ca_ResidualFuel</t>
  </si>
  <si>
    <t xml:space="preserve">   Residual Fuel Oil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</si>
  <si>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</si>
  <si>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</si>
  <si>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</si>
  <si>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</si>
  <si>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</si>
  <si>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</si>
  <si>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</si>
  <si>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</si>
  <si>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</si>
  <si>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 xml:space="preserve">   Metallurgical Coal</t>
  </si>
  <si>
    <t>PRC000:da_SteamCoal</t>
  </si>
  <si>
    <t xml:space="preserve">   Other Industrial Coal</t>
  </si>
  <si>
    <t>PRC000:da_CoaltoLiquids</t>
  </si>
  <si>
    <t xml:space="preserve">   Coal to Liquids</t>
  </si>
  <si>
    <t>PRC000:da_Electricity</t>
  </si>
  <si>
    <t xml:space="preserve"> Transportation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</si>
  <si>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</si>
  <si>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</si>
  <si>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</si>
  <si>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</si>
  <si>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</si>
  <si>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</si>
  <si>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</si>
  <si>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</si>
  <si>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</si>
  <si>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</si>
  <si>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</si>
  <si>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 xml:space="preserve">   Natural Gas 7/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</si>
  <si>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</si>
  <si>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</si>
  <si>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</si>
  <si>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</si>
  <si>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</si>
  <si>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</si>
  <si>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  Steam 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</si>
  <si>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</si>
  <si>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</si>
  <si>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</si>
  <si>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</si>
  <si>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</si>
  <si>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</si>
  <si>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</si>
  <si>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</si>
  <si>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</si>
  <si>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</si>
  <si>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</si>
  <si>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</si>
  <si>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 xml:space="preserve">   Other Coal</t>
  </si>
  <si>
    <t>PRC000:ha_CoaltoLiquids</t>
  </si>
  <si>
    <t>PRC000:ha_Electricity</t>
  </si>
  <si>
    <t>Non-Renewable Energy Expenditures by Sector</t>
  </si>
  <si>
    <t>(billion 2017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</si>
  <si>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</si>
  <si>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</si>
  <si>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</si>
  <si>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</si>
  <si>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</si>
  <si>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</si>
  <si>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</si>
  <si>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</si>
  <si>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</si>
  <si>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</si>
  <si>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</si>
  <si>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</si>
  <si>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</si>
  <si>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</si>
  <si>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</si>
  <si>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</si>
  <si>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</si>
  <si>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</si>
  <si>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</si>
  <si>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</si>
  <si>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</si>
  <si>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</si>
  <si>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</si>
  <si>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</si>
  <si>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</si>
  <si>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</si>
  <si>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</si>
  <si>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</si>
  <si>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</si>
  <si>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</si>
  <si>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</si>
  <si>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</si>
  <si>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</si>
  <si>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</si>
  <si>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</si>
  <si>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</si>
  <si>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</si>
  <si>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</si>
  <si>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</si>
  <si>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</si>
  <si>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</si>
  <si>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</si>
  <si>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</si>
  <si>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</si>
  <si>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</si>
  <si>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</si>
  <si>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</si>
  <si>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</si>
  <si>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</si>
  <si>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</si>
  <si>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</si>
  <si>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</si>
  <si>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</si>
  <si>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</si>
  <si>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</si>
  <si>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</si>
  <si>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</si>
  <si>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</si>
  <si>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</si>
  <si>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</si>
  <si>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</si>
  <si>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 and fuel used for liquefaction in export facilities.</t>
  </si>
  <si>
    <t xml:space="preserve">   3/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</si>
  <si>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</si>
  <si>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</si>
  <si>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</si>
  <si>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</si>
  <si>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</si>
  <si>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</si>
  <si>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</si>
  <si>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</si>
  <si>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Btu = British thermal unit.</t>
  </si>
  <si>
    <t xml:space="preserve">   Note:  Data for 2016 are model results and may differ from official EIA data reports.</t>
  </si>
  <si>
    <t xml:space="preserve">   Sources:  2016 prices for motor gasoline, distillate fuel oil, and jet fuel are based on prices in the</t>
  </si>
  <si>
    <t>U.S. Energy Information Administration (EIA), Petroleum Marketing Monthly, October 2017.  2016 residential and commercial</t>
  </si>
  <si>
    <t>natural gas delivered prices:  EIA, Natural Gas Annual 2016.  2016 industrial natural gas delivered prices based on:  EIA,</t>
  </si>
  <si>
    <t>Manufacturing Energy Consumption Survey, 2002-2014.  2016 transportation sector</t>
  </si>
  <si>
    <t>natural gas delivered prices derived from:  U.S. Department of Energy, Clean Cities Alternative Fuel Price Report.  2016</t>
  </si>
  <si>
    <t>electric power sector distillate and residual fuel oil prices:  EIA, Monthly Energy Review, September 2017.  2016 electric</t>
  </si>
  <si>
    <t>power sector natural gas prices derived from:  EIA, Electric Power Monthly, July 2017, Table 4.13.B.  2016 coal prices based on:</t>
  </si>
  <si>
    <t>EIA, Quarterly Coal Report, October-December 2016 and EIA, AEO2018 National Energy Modeling System run ref2018.d121317a.</t>
  </si>
  <si>
    <t>2016 electricity prices:  EIA, Monthly Energy Review, September 2017.  2016 E85 prices</t>
  </si>
  <si>
    <t>derived from:  U.S. Department of Energy, Clean Cities Alternative Fuel Price Report.</t>
  </si>
  <si>
    <t>2017:  EIA, Short-Term Energy Outlook, October 2017 and EIA, AEO2018 National Energy Modeling System run ref2018.d121317a.</t>
  </si>
  <si>
    <t>Projections:  EIA, AEO2018 National Energy Modeling System run ref2018.d121317a.</t>
  </si>
  <si>
    <t>Future Year Price Scaling Factors</t>
  </si>
  <si>
    <t>U.S. Energy Information Administration</t>
  </si>
  <si>
    <t>https://www.eia.gov/outlooks/aeo/tables_ref.php</t>
  </si>
  <si>
    <t>Reference case, Table 3</t>
  </si>
  <si>
    <t>Electricity Price</t>
  </si>
  <si>
    <t>Coal and Lignite Price Scaling Factors to Start Year</t>
  </si>
  <si>
    <t>Prices</t>
  </si>
  <si>
    <t>Energy Contents</t>
  </si>
  <si>
    <t>Gasoline, LPG, Natural Gas Energy Content</t>
  </si>
  <si>
    <t>Diesel, Jet Fuel Energy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</si>
</sst>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E+00"/>
    <numFmt numFmtId="165" formatCode="&quot;$&quot;#,##0.00"/>
    <numFmt numFmtId="166" formatCode="0.000"/>
    <numFmt numFmtId="167" formatCode="0.0"/>
    <numFmt numFmtId="168" formatCode="#,##0.000"/>
    <numFmt numFmtId="169" formatCode="0.0%"/>
  </numFmts>
  <fonts count="1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</font>
    <font>
      <u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20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8" fillId="0" borderId="0"/>
    <xf numFmtId="0" fontId="8" fillId="0" borderId="11" applyNumberFormat="0" applyProtection="0">
      <alignment wrapText="1"/>
    </xf>
    <xf numFmtId="0" fontId="8" fillId="0" borderId="10" applyNumberFormat="0" applyFont="0" applyProtection="0">
      <alignment wrapText="1"/>
    </xf>
    <xf numFmtId="0" fontId="9" fillId="0" borderId="9" applyNumberFormat="0" applyProtection="0">
      <alignment wrapText="1"/>
    </xf>
    <xf numFmtId="0" fontId="9" fillId="0" borderId="8" applyNumberFormat="0" applyProtection="0">
      <alignment wrapText="1"/>
    </xf>
    <xf numFmtId="0" fontId="8" fillId="0" borderId="0" applyNumberFormat="0" applyFill="0" applyBorder="0" applyAlignment="0" applyProtection="0"/>
    <xf numFmtId="0" fontId="7" fillId="0" borderId="0" applyNumberFormat="0" applyProtection="0">
      <alignment horizontal="left"/>
    </xf>
  </cellStyleXfs>
  <cellXfs count="6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3" fillId="0" borderId="0" xfId="9" applyAlignment="1" applyProtection="1"/>
    <xf numFmtId="0" fontId="6" fillId="2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/>
    <xf numFmtId="0" fontId="0" fillId="0" borderId="0" xfId="0"/>
    <xf numFmtId="0" fontId="6" fillId="0" borderId="0" xfId="0" applyFont="1"/>
    <xf numFmtId="0" fontId="6" fillId="0" borderId="0" xfId="0" applyFont="1" applyFill="1"/>
    <xf numFmtId="164" fontId="0" fillId="0" borderId="0" xfId="0" applyNumberFormat="1" applyFill="1"/>
    <xf numFmtId="0" fontId="10" fillId="0" borderId="0" xfId="9" applyFont="1" applyAlignment="1" applyProtection="1"/>
    <xf numFmtId="0" fontId="0" fillId="0" borderId="0" xfId="0" applyAlignment="1"/>
    <xf numFmtId="0" fontId="0" fillId="0" borderId="0" xfId="0" applyFill="1" applyBorder="1" applyAlignment="1"/>
    <xf numFmtId="0" fontId="6" fillId="0" borderId="0" xfId="0" applyFont="1" applyAlignment="1"/>
    <xf numFmtId="0" fontId="6" fillId="2" borderId="0" xfId="0" applyFont="1" applyFill="1" applyAlignment="1"/>
    <xf numFmtId="0" fontId="6" fillId="2" borderId="0" xfId="0" applyFont="1" applyFill="1" applyBorder="1" applyAlignment="1"/>
    <xf numFmtId="0" fontId="0" fillId="0" borderId="0" xfId="0" applyFill="1" applyAlignment="1"/>
    <xf numFmtId="0" fontId="6" fillId="2" borderId="0" xfId="0" applyFont="1" applyFill="1"/>
    <xf numFmtId="0" fontId="0" fillId="2" borderId="0" xfId="0" applyFill="1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9" fontId="0" fillId="0" borderId="0" xfId="0" applyNumberFormat="1"/>
    <xf numFmtId="0" fontId="11" fillId="0" borderId="0" xfId="0" applyFont="1"/>
    <xf numFmtId="167" fontId="0" fillId="0" borderId="0" xfId="0" applyNumberFormat="1"/>
    <xf numFmtId="0" fontId="8" fillId="0" borderId="0" xfId="13"/>
    <xf numFmtId="0" fontId="8" fillId="0" borderId="0" xfId="18" applyFont="1"/>
    <xf numFmtId="0" fontId="9" fillId="0" borderId="8" xfId="17" applyFont="1" applyFill="1" applyBorder="1" applyAlignment="1">
      <alignment wrapText="1"/>
    </xf>
    <xf numFmtId="0" fontId="12" fillId="0" borderId="0" xfId="13" applyFont="1"/>
    <xf numFmtId="0" fontId="13" fillId="0" borderId="0" xfId="13" applyFont="1"/>
    <xf numFmtId="0" fontId="7" fillId="0" borderId="0" xfId="19" applyFont="1" applyFill="1" applyBorder="1" applyAlignment="1">
      <alignment horizontal="left"/>
    </xf>
    <xf numFmtId="0" fontId="8" fillId="0" borderId="0" xfId="13" applyAlignment="1" applyProtection="1">
      <alignment horizontal="left"/>
    </xf>
    <xf numFmtId="0" fontId="9" fillId="0" borderId="9" xfId="16" applyFont="1" applyFill="1" applyBorder="1" applyAlignment="1">
      <alignment wrapText="1"/>
    </xf>
    <xf numFmtId="0" fontId="0" fillId="0" borderId="10" xfId="15" applyFont="1" applyFill="1" applyBorder="1" applyAlignment="1">
      <alignment wrapText="1"/>
    </xf>
    <xf numFmtId="168" fontId="0" fillId="0" borderId="10" xfId="15" applyNumberFormat="1" applyFont="1" applyFill="1" applyAlignment="1">
      <alignment horizontal="right" wrapText="1"/>
    </xf>
    <xf numFmtId="169" fontId="0" fillId="0" borderId="10" xfId="15" applyNumberFormat="1" applyFont="1" applyFill="1" applyAlignment="1">
      <alignment horizontal="right" wrapText="1"/>
    </xf>
    <xf numFmtId="0" fontId="8" fillId="0" borderId="9" xfId="16" applyFont="1" applyFill="1" applyBorder="1" applyAlignment="1">
      <alignment wrapText="1"/>
    </xf>
    <xf numFmtId="4" fontId="0" fillId="0" borderId="10" xfId="15" applyNumberFormat="1" applyFont="1" applyFill="1" applyAlignment="1">
      <alignment horizontal="right" wrapText="1"/>
    </xf>
    <xf numFmtId="0" fontId="0" fillId="0" borderId="9" xfId="16" applyFont="1" applyFill="1" applyBorder="1" applyAlignment="1">
      <alignment wrapText="1"/>
    </xf>
    <xf numFmtId="3" fontId="8" fillId="0" borderId="9" xfId="16" applyNumberFormat="1" applyFont="1" applyFill="1" applyAlignment="1">
      <alignment horizontal="right" wrapText="1"/>
    </xf>
    <xf numFmtId="169" fontId="8" fillId="0" borderId="9" xfId="16" applyNumberFormat="1" applyFont="1" applyFill="1" applyAlignment="1">
      <alignment horizontal="right" wrapText="1"/>
    </xf>
    <xf numFmtId="0" fontId="14" fillId="0" borderId="0" xfId="13" applyFont="1"/>
    <xf numFmtId="0" fontId="15" fillId="0" borderId="0" xfId="9" applyFont="1" applyAlignment="1" applyProtection="1"/>
    <xf numFmtId="0" fontId="0" fillId="4" borderId="0" xfId="0" applyFill="1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1" fontId="0" fillId="3" borderId="0" xfId="0" applyNumberFormat="1" applyFill="1"/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right"/>
    </xf>
    <xf numFmtId="11" fontId="0" fillId="2" borderId="0" xfId="0" applyNumberFormat="1" applyFill="1"/>
    <xf numFmtId="3" fontId="0" fillId="0" borderId="0" xfId="0" applyNumberFormat="1"/>
    <xf numFmtId="11" fontId="0" fillId="0" borderId="0" xfId="0" applyNumberFormat="1" applyFill="1"/>
    <xf numFmtId="0" fontId="6" fillId="0" borderId="0" xfId="0" applyFont="1" applyAlignment="1">
      <alignment horizontal="right"/>
    </xf>
    <xf numFmtId="0" fontId="11" fillId="0" borderId="0" xfId="0" applyFont="1" applyAlignment="1">
      <alignment wrapText="1"/>
    </xf>
    <xf numFmtId="4" fontId="9" fillId="0" borderId="9" xfId="16" applyNumberFormat="1" applyFill="1" applyAlignment="1">
      <alignment horizontal="right" wrapText="1"/>
    </xf>
    <xf numFmtId="169" fontId="9" fillId="0" borderId="9" xfId="16" applyNumberFormat="1" applyFill="1" applyAlignment="1">
      <alignment horizontal="right" wrapText="1"/>
    </xf>
    <xf numFmtId="0" fontId="6" fillId="0" borderId="0" xfId="0" applyFont="1" applyFill="1" applyAlignment="1"/>
    <xf numFmtId="0" fontId="6" fillId="5" borderId="0" xfId="0" applyFont="1" applyFill="1" applyAlignment="1"/>
    <xf numFmtId="0" fontId="8" fillId="0" borderId="11" xfId="14" applyFont="1" applyFill="1" applyBorder="1" applyAlignment="1">
      <alignment wrapText="1"/>
    </xf>
  </cellXfs>
  <cellStyles count="20">
    <cellStyle name="Body: normal cell" xfId="2"/>
    <cellStyle name="Body: normal cell 2" xfId="15"/>
    <cellStyle name="Followed Hyperlink" xfId="10" builtinId="9" customBuiltin="1"/>
    <cellStyle name="Font: Calibri, 9pt regular" xfId="8"/>
    <cellStyle name="Font: Calibri, 9pt regular 2" xfId="18"/>
    <cellStyle name="Footnotes: all except top row" xfId="11"/>
    <cellStyle name="Footnotes: top row" xfId="6"/>
    <cellStyle name="Footnotes: top row 2" xfId="14"/>
    <cellStyle name="Header: bottom row" xfId="1"/>
    <cellStyle name="Header: bottom row 2" xfId="17"/>
    <cellStyle name="Header: top rows" xfId="3"/>
    <cellStyle name="Hyperlink" xfId="9" builtinId="8" customBuiltin="1"/>
    <cellStyle name="Normal" xfId="0" builtinId="0"/>
    <cellStyle name="Normal 2" xfId="13"/>
    <cellStyle name="Parent row" xfId="5"/>
    <cellStyle name="Parent row 2" xfId="16"/>
    <cellStyle name="Section Break" xfId="7"/>
    <cellStyle name="Section Break: parent row" xfId="4"/>
    <cellStyle name="Table title" xfId="12"/>
    <cellStyle name="Table title 2" xfId="19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mily.Mangan\Dropbox\India%20EPS\InputData%20UPDATE%20FOR%20INDI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HCpCOU"/>
      <sheetName val="BCF-BNGpNGOU"/>
      <sheetName val="BCF-LFBCF"/>
      <sheetName val="BCF-BLpCOU"/>
      <sheetName val="BCF-VFEUCF"/>
    </sheetNames>
    <sheetDataSet>
      <sheetData sheetId="0">
        <row r="40">
          <cell r="A40">
            <v>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lanningcommission.nic.in/reports/genrep/rep_arpower0306.pdf" TargetMode="External"/><Relationship Id="rId3" Type="http://schemas.openxmlformats.org/officeDocument/2006/relationships/hyperlink" Target="http://www.eia.gov/state/seds/sep_prices/total/pdf/pr_US.pdf" TargetMode="External"/><Relationship Id="rId7" Type="http://schemas.openxmlformats.org/officeDocument/2006/relationships/hyperlink" Target="http://www.coalcontroller.gov.in/writereaddata/files/Coal%20Directory%20of%20India%202015-16.pdf" TargetMode="External"/><Relationship Id="rId2" Type="http://schemas.openxmlformats.org/officeDocument/2006/relationships/hyperlink" Target="http://petroleum.nic.in/sites/default/files/pngstat_1617r.pdf" TargetMode="External"/><Relationship Id="rId1" Type="http://schemas.openxmlformats.org/officeDocument/2006/relationships/hyperlink" Target="http://www.ces.iisc.ernet.in/energy/paper/alternative/calorific.html" TargetMode="External"/><Relationship Id="rId6" Type="http://schemas.openxmlformats.org/officeDocument/2006/relationships/hyperlink" Target="http://planningcommission.nic.in/reports/genrep/rep_arpower0306.pdf" TargetMode="External"/><Relationship Id="rId5" Type="http://schemas.openxmlformats.org/officeDocument/2006/relationships/hyperlink" Target="http://bookstore.teri.res.in/books/9788179935835" TargetMode="External"/><Relationship Id="rId4" Type="http://schemas.openxmlformats.org/officeDocument/2006/relationships/hyperlink" Target="http://ppac.org.in/WriteReadData/Reports/201803200935419418532SnapshotofIndiaOilandGasdataFeb2018.pdf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/>
  </sheetViews>
  <sheetFormatPr defaultRowHeight="15" x14ac:dyDescent="0.25"/>
  <cols>
    <col min="1" max="1" width="19.85546875" style="14" customWidth="1"/>
    <col min="2" max="2" width="91.7109375" style="14" customWidth="1"/>
    <col min="3" max="16384" width="9.140625" style="14"/>
  </cols>
  <sheetData>
    <row r="1" spans="1:2" x14ac:dyDescent="0.25">
      <c r="A1" s="16" t="s">
        <v>0</v>
      </c>
    </row>
    <row r="3" spans="1:2" x14ac:dyDescent="0.25">
      <c r="A3" s="16" t="s">
        <v>1</v>
      </c>
      <c r="B3" s="63" t="s">
        <v>540</v>
      </c>
    </row>
    <row r="4" spans="1:2" s="19" customFormat="1" x14ac:dyDescent="0.25">
      <c r="A4" s="62"/>
      <c r="B4" s="62"/>
    </row>
    <row r="5" spans="1:2" x14ac:dyDescent="0.25">
      <c r="B5" s="17" t="s">
        <v>538</v>
      </c>
    </row>
    <row r="6" spans="1:2" x14ac:dyDescent="0.25">
      <c r="B6" s="14" t="s">
        <v>365</v>
      </c>
    </row>
    <row r="7" spans="1:2" x14ac:dyDescent="0.25">
      <c r="B7" s="1">
        <v>2014</v>
      </c>
    </row>
    <row r="8" spans="1:2" x14ac:dyDescent="0.25">
      <c r="B8" s="9" t="s">
        <v>364</v>
      </c>
    </row>
    <row r="9" spans="1:2" x14ac:dyDescent="0.25">
      <c r="B9" s="4" t="s">
        <v>362</v>
      </c>
    </row>
    <row r="10" spans="1:2" x14ac:dyDescent="0.25">
      <c r="B10" s="14" t="s">
        <v>372</v>
      </c>
    </row>
    <row r="12" spans="1:2" x14ac:dyDescent="0.25">
      <c r="B12" s="17" t="s">
        <v>361</v>
      </c>
    </row>
    <row r="13" spans="1:2" x14ac:dyDescent="0.25">
      <c r="B13" s="14" t="s">
        <v>365</v>
      </c>
    </row>
    <row r="14" spans="1:2" x14ac:dyDescent="0.25">
      <c r="B14" s="1">
        <v>2014</v>
      </c>
    </row>
    <row r="15" spans="1:2" x14ac:dyDescent="0.25">
      <c r="B15" t="s">
        <v>364</v>
      </c>
    </row>
    <row r="16" spans="1:2" x14ac:dyDescent="0.25">
      <c r="B16" s="4" t="s">
        <v>362</v>
      </c>
    </row>
    <row r="17" spans="2:2" x14ac:dyDescent="0.25">
      <c r="B17" s="14" t="s">
        <v>363</v>
      </c>
    </row>
    <row r="19" spans="2:2" x14ac:dyDescent="0.25">
      <c r="B19" s="17" t="s">
        <v>539</v>
      </c>
    </row>
    <row r="20" spans="2:2" x14ac:dyDescent="0.25">
      <c r="B20" s="14" t="s">
        <v>368</v>
      </c>
    </row>
    <row r="21" spans="2:2" x14ac:dyDescent="0.25">
      <c r="B21" s="1">
        <v>2016</v>
      </c>
    </row>
    <row r="22" spans="2:2" x14ac:dyDescent="0.25">
      <c r="B22" s="14" t="s">
        <v>367</v>
      </c>
    </row>
    <row r="23" spans="2:2" x14ac:dyDescent="0.25">
      <c r="B23" s="4" t="s">
        <v>4</v>
      </c>
    </row>
    <row r="24" spans="2:2" x14ac:dyDescent="0.25">
      <c r="B24" s="14" t="s">
        <v>366</v>
      </c>
    </row>
    <row r="26" spans="2:2" x14ac:dyDescent="0.25">
      <c r="B26" s="17" t="s">
        <v>345</v>
      </c>
    </row>
    <row r="27" spans="2:2" x14ac:dyDescent="0.25">
      <c r="B27" s="14" t="s">
        <v>281</v>
      </c>
    </row>
    <row r="28" spans="2:2" x14ac:dyDescent="0.25">
      <c r="B28" s="1">
        <v>2017</v>
      </c>
    </row>
    <row r="29" spans="2:2" x14ac:dyDescent="0.25">
      <c r="B29" s="14" t="s">
        <v>282</v>
      </c>
    </row>
    <row r="30" spans="2:2" x14ac:dyDescent="0.25">
      <c r="B30" s="4" t="s">
        <v>7</v>
      </c>
    </row>
    <row r="31" spans="2:2" x14ac:dyDescent="0.25">
      <c r="B31" s="14" t="s">
        <v>321</v>
      </c>
    </row>
    <row r="33" spans="2:2" x14ac:dyDescent="0.25">
      <c r="B33" s="17" t="s">
        <v>289</v>
      </c>
    </row>
    <row r="34" spans="2:2" x14ac:dyDescent="0.25">
      <c r="B34" s="14" t="s">
        <v>290</v>
      </c>
    </row>
    <row r="35" spans="2:2" x14ac:dyDescent="0.25">
      <c r="B35" s="1">
        <v>2016</v>
      </c>
    </row>
    <row r="36" spans="2:2" x14ac:dyDescent="0.25">
      <c r="B36" s="14" t="s">
        <v>291</v>
      </c>
    </row>
    <row r="37" spans="2:2" x14ac:dyDescent="0.25">
      <c r="B37" s="13" t="s">
        <v>292</v>
      </c>
    </row>
    <row r="38" spans="2:2" x14ac:dyDescent="0.25">
      <c r="B38" s="14" t="s">
        <v>293</v>
      </c>
    </row>
    <row r="40" spans="2:2" x14ac:dyDescent="0.25">
      <c r="B40" s="17" t="s">
        <v>121</v>
      </c>
    </row>
    <row r="41" spans="2:2" x14ac:dyDescent="0.25">
      <c r="B41" t="s">
        <v>122</v>
      </c>
    </row>
    <row r="42" spans="2:2" x14ac:dyDescent="0.25">
      <c r="B42" s="1">
        <v>2017</v>
      </c>
    </row>
    <row r="43" spans="2:2" x14ac:dyDescent="0.25">
      <c r="B43" t="s">
        <v>123</v>
      </c>
    </row>
    <row r="44" spans="2:2" x14ac:dyDescent="0.25">
      <c r="B44" s="14" t="s">
        <v>5</v>
      </c>
    </row>
    <row r="45" spans="2:2" x14ac:dyDescent="0.25">
      <c r="B45" s="14" t="s">
        <v>6</v>
      </c>
    </row>
    <row r="47" spans="2:2" x14ac:dyDescent="0.25">
      <c r="B47" s="17" t="s">
        <v>300</v>
      </c>
    </row>
    <row r="48" spans="2:2" x14ac:dyDescent="0.25">
      <c r="B48" s="14" t="s">
        <v>281</v>
      </c>
    </row>
    <row r="49" spans="2:2" x14ac:dyDescent="0.25">
      <c r="B49" s="53" t="s">
        <v>303</v>
      </c>
    </row>
    <row r="50" spans="2:2" x14ac:dyDescent="0.25">
      <c r="B50" s="14" t="s">
        <v>302</v>
      </c>
    </row>
    <row r="51" spans="2:2" x14ac:dyDescent="0.25">
      <c r="B51" s="4" t="s">
        <v>304</v>
      </c>
    </row>
    <row r="52" spans="2:2" x14ac:dyDescent="0.25">
      <c r="B52" s="14" t="s">
        <v>301</v>
      </c>
    </row>
    <row r="54" spans="2:2" x14ac:dyDescent="0.25">
      <c r="B54" s="63" t="s">
        <v>541</v>
      </c>
    </row>
    <row r="56" spans="2:2" x14ac:dyDescent="0.25">
      <c r="B56" s="17" t="s">
        <v>124</v>
      </c>
    </row>
    <row r="57" spans="2:2" x14ac:dyDescent="0.25">
      <c r="B57" s="9" t="s">
        <v>125</v>
      </c>
    </row>
    <row r="58" spans="2:2" x14ac:dyDescent="0.25">
      <c r="B58" s="9" t="s">
        <v>126</v>
      </c>
    </row>
    <row r="59" spans="2:2" x14ac:dyDescent="0.25">
      <c r="B59" s="4" t="s">
        <v>127</v>
      </c>
    </row>
    <row r="61" spans="2:2" x14ac:dyDescent="0.25">
      <c r="B61" s="17" t="s">
        <v>542</v>
      </c>
    </row>
    <row r="62" spans="2:2" x14ac:dyDescent="0.25">
      <c r="B62" s="14" t="s">
        <v>305</v>
      </c>
    </row>
    <row r="63" spans="2:2" x14ac:dyDescent="0.25">
      <c r="B63" s="1">
        <v>2016</v>
      </c>
    </row>
    <row r="64" spans="2:2" x14ac:dyDescent="0.25">
      <c r="B64" s="14" t="s">
        <v>306</v>
      </c>
    </row>
    <row r="65" spans="2:2" x14ac:dyDescent="0.25">
      <c r="B65" s="4" t="s">
        <v>308</v>
      </c>
    </row>
    <row r="66" spans="2:2" x14ac:dyDescent="0.25">
      <c r="B66" s="14" t="s">
        <v>307</v>
      </c>
    </row>
    <row r="68" spans="2:2" x14ac:dyDescent="0.25">
      <c r="B68" s="17" t="s">
        <v>543</v>
      </c>
    </row>
    <row r="69" spans="2:2" x14ac:dyDescent="0.25">
      <c r="B69" s="9" t="s">
        <v>283</v>
      </c>
    </row>
    <row r="70" spans="2:2" x14ac:dyDescent="0.25">
      <c r="B70" s="1">
        <v>2016</v>
      </c>
    </row>
    <row r="71" spans="2:2" x14ac:dyDescent="0.25">
      <c r="B71" s="9" t="s">
        <v>148</v>
      </c>
    </row>
    <row r="72" spans="2:2" x14ac:dyDescent="0.25">
      <c r="B72" s="47" t="s">
        <v>284</v>
      </c>
    </row>
    <row r="73" spans="2:2" x14ac:dyDescent="0.25">
      <c r="B73" s="9" t="s">
        <v>285</v>
      </c>
    </row>
    <row r="75" spans="2:2" x14ac:dyDescent="0.25">
      <c r="B75" s="63" t="s">
        <v>534</v>
      </c>
    </row>
    <row r="77" spans="2:2" x14ac:dyDescent="0.25">
      <c r="B77" s="18" t="s">
        <v>534</v>
      </c>
    </row>
    <row r="78" spans="2:2" x14ac:dyDescent="0.25">
      <c r="B78" s="15" t="s">
        <v>535</v>
      </c>
    </row>
    <row r="79" spans="2:2" x14ac:dyDescent="0.25">
      <c r="B79" s="1">
        <v>2018</v>
      </c>
    </row>
    <row r="80" spans="2:2" x14ac:dyDescent="0.25">
      <c r="B80" s="14" t="s">
        <v>374</v>
      </c>
    </row>
    <row r="81" spans="1:2" x14ac:dyDescent="0.25">
      <c r="B81" s="14" t="s">
        <v>536</v>
      </c>
    </row>
    <row r="82" spans="1:2" x14ac:dyDescent="0.25">
      <c r="B82" s="14" t="s">
        <v>537</v>
      </c>
    </row>
    <row r="96" spans="1:2" x14ac:dyDescent="0.25">
      <c r="A96" s="16"/>
    </row>
  </sheetData>
  <hyperlinks>
    <hyperlink ref="B59" r:id="rId1"/>
    <hyperlink ref="B30" r:id="rId2"/>
    <hyperlink ref="B37" r:id="rId3"/>
    <hyperlink ref="B51" r:id="rId4"/>
    <hyperlink ref="B65" r:id="rId5"/>
    <hyperlink ref="B16" r:id="rId6"/>
    <hyperlink ref="B23" r:id="rId7"/>
    <hyperlink ref="B9" r:id="rId8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65"/>
  <sheetViews>
    <sheetView topLeftCell="A4" workbookViewId="0">
      <selection activeCell="B29" sqref="B29"/>
    </sheetView>
  </sheetViews>
  <sheetFormatPr defaultRowHeight="15" x14ac:dyDescent="0.25"/>
  <cols>
    <col min="1" max="1" width="26" customWidth="1"/>
    <col min="2" max="2" width="21.28515625" customWidth="1"/>
    <col min="3" max="3" width="22.5703125" customWidth="1"/>
  </cols>
  <sheetData>
    <row r="1" spans="1:3" s="9" customFormat="1" x14ac:dyDescent="0.25">
      <c r="A1" s="20" t="s">
        <v>133</v>
      </c>
      <c r="B1" s="21"/>
      <c r="C1" s="21"/>
    </row>
    <row r="2" spans="1:3" x14ac:dyDescent="0.25">
      <c r="A2" s="10" t="s">
        <v>128</v>
      </c>
      <c r="B2" s="28" t="s">
        <v>131</v>
      </c>
      <c r="C2" s="4"/>
    </row>
    <row r="3" spans="1:3" x14ac:dyDescent="0.25">
      <c r="A3" s="25" t="s">
        <v>15</v>
      </c>
      <c r="B3" s="25" t="s">
        <v>129</v>
      </c>
      <c r="C3" s="25" t="s">
        <v>130</v>
      </c>
    </row>
    <row r="4" spans="1:3" x14ac:dyDescent="0.25">
      <c r="A4" s="9">
        <v>2010</v>
      </c>
      <c r="B4" s="26">
        <v>9.4700000000000006E-2</v>
      </c>
      <c r="C4" s="22">
        <v>0.84470208721577789</v>
      </c>
    </row>
    <row r="5" spans="1:3" x14ac:dyDescent="0.25">
      <c r="A5" s="9">
        <v>2011</v>
      </c>
      <c r="B5" s="26">
        <v>6.4899999999999999E-2</v>
      </c>
      <c r="C5" s="22">
        <v>0.8995232526760818</v>
      </c>
    </row>
    <row r="6" spans="1:3" x14ac:dyDescent="0.25">
      <c r="A6" s="9">
        <v>2012</v>
      </c>
      <c r="B6" s="26">
        <v>0.11169999999999999</v>
      </c>
      <c r="C6" s="9">
        <v>1</v>
      </c>
    </row>
    <row r="7" spans="1:3" x14ac:dyDescent="0.25">
      <c r="A7" s="9">
        <v>2013</v>
      </c>
      <c r="B7" s="26">
        <v>9.1300000000000006E-2</v>
      </c>
      <c r="C7" s="22">
        <v>1.0912999999999999</v>
      </c>
    </row>
    <row r="8" spans="1:3" x14ac:dyDescent="0.25">
      <c r="A8" s="9">
        <v>2014</v>
      </c>
      <c r="B8" s="26">
        <v>5.8599999999999999E-2</v>
      </c>
      <c r="C8" s="22">
        <v>1.1552501799999999</v>
      </c>
    </row>
    <row r="9" spans="1:3" x14ac:dyDescent="0.25">
      <c r="A9" s="9">
        <v>2015</v>
      </c>
      <c r="B9" s="26">
        <v>6.3200000000000006E-2</v>
      </c>
      <c r="C9" s="22">
        <v>1.2282619913759998</v>
      </c>
    </row>
    <row r="10" spans="1:3" x14ac:dyDescent="0.25">
      <c r="A10" s="9">
        <v>2016</v>
      </c>
      <c r="B10" s="26">
        <v>2.23E-2</v>
      </c>
      <c r="C10" s="22">
        <v>1.2556522337836846</v>
      </c>
    </row>
    <row r="11" spans="1:3" x14ac:dyDescent="0.25">
      <c r="A11" s="9">
        <v>2017</v>
      </c>
      <c r="B11" s="27">
        <v>0.04</v>
      </c>
      <c r="C11" s="22">
        <v>1.3058783231350322</v>
      </c>
    </row>
    <row r="13" spans="1:3" x14ac:dyDescent="0.25">
      <c r="A13" s="10" t="s">
        <v>132</v>
      </c>
      <c r="B13" s="28" t="s">
        <v>131</v>
      </c>
    </row>
    <row r="14" spans="1:3" x14ac:dyDescent="0.25">
      <c r="A14" s="9">
        <v>2010</v>
      </c>
      <c r="B14" s="9">
        <v>44.81</v>
      </c>
    </row>
    <row r="15" spans="1:3" x14ac:dyDescent="0.25">
      <c r="A15" s="9">
        <v>2011</v>
      </c>
      <c r="B15" s="9">
        <v>53.26</v>
      </c>
    </row>
    <row r="16" spans="1:3" x14ac:dyDescent="0.25">
      <c r="A16" s="9">
        <v>2012</v>
      </c>
      <c r="B16" s="9">
        <v>54.77</v>
      </c>
    </row>
    <row r="17" spans="1:3" x14ac:dyDescent="0.25">
      <c r="A17" s="9">
        <v>2013</v>
      </c>
      <c r="B17" s="9">
        <v>61.89</v>
      </c>
    </row>
    <row r="18" spans="1:3" x14ac:dyDescent="0.25">
      <c r="A18" s="9">
        <v>2014</v>
      </c>
      <c r="B18" s="9">
        <v>63.33</v>
      </c>
    </row>
    <row r="19" spans="1:3" x14ac:dyDescent="0.25">
      <c r="A19" s="9">
        <v>2015</v>
      </c>
      <c r="B19" s="9">
        <v>66.319999999999993</v>
      </c>
    </row>
    <row r="20" spans="1:3" x14ac:dyDescent="0.25">
      <c r="A20" s="9">
        <v>2016</v>
      </c>
      <c r="B20" s="9">
        <v>67.95</v>
      </c>
    </row>
    <row r="21" spans="1:3" x14ac:dyDescent="0.25">
      <c r="A21" s="9">
        <v>2017</v>
      </c>
      <c r="B21" s="9">
        <v>63.92</v>
      </c>
    </row>
    <row r="22" spans="1:3" s="9" customFormat="1" x14ac:dyDescent="0.25"/>
    <row r="23" spans="1:3" s="9" customFormat="1" x14ac:dyDescent="0.25">
      <c r="A23" s="20" t="s">
        <v>298</v>
      </c>
      <c r="B23" s="21"/>
      <c r="C23" s="21"/>
    </row>
    <row r="24" spans="1:3" s="9" customFormat="1" x14ac:dyDescent="0.25">
      <c r="A24" s="9" t="s">
        <v>278</v>
      </c>
      <c r="B24" s="9">
        <v>158.9873</v>
      </c>
    </row>
    <row r="25" spans="1:3" s="9" customFormat="1" x14ac:dyDescent="0.25">
      <c r="A25" s="9" t="s">
        <v>118</v>
      </c>
      <c r="B25" s="9">
        <v>3.9656699999999998</v>
      </c>
    </row>
    <row r="26" spans="1:3" s="9" customFormat="1" ht="30" x14ac:dyDescent="0.25">
      <c r="A26" s="59" t="s">
        <v>371</v>
      </c>
      <c r="B26" s="9">
        <v>3412.14</v>
      </c>
    </row>
    <row r="28" spans="1:3" x14ac:dyDescent="0.25">
      <c r="A28" s="20" t="s">
        <v>113</v>
      </c>
      <c r="B28" s="21"/>
      <c r="C28" s="21"/>
    </row>
    <row r="29" spans="1:3" x14ac:dyDescent="0.25">
      <c r="A29" s="9" t="s">
        <v>114</v>
      </c>
      <c r="B29" s="9">
        <f>AVERAGE(2500,3850)</f>
        <v>3175</v>
      </c>
      <c r="C29" s="9" t="s">
        <v>115</v>
      </c>
    </row>
    <row r="30" spans="1:3" x14ac:dyDescent="0.25">
      <c r="A30" s="9" t="s">
        <v>116</v>
      </c>
      <c r="B30" s="9">
        <f>AVERAGE(3140,3290)</f>
        <v>3215</v>
      </c>
      <c r="C30" s="9" t="s">
        <v>115</v>
      </c>
    </row>
    <row r="31" spans="1:3" x14ac:dyDescent="0.25">
      <c r="A31" s="9" t="s">
        <v>117</v>
      </c>
      <c r="B31" s="9">
        <f>AVERAGE(B29:B30)</f>
        <v>3195</v>
      </c>
      <c r="C31" s="9" t="s">
        <v>115</v>
      </c>
    </row>
    <row r="32" spans="1:3" x14ac:dyDescent="0.25">
      <c r="A32" s="9"/>
      <c r="B32" s="22">
        <v>3.9656699999999998</v>
      </c>
      <c r="C32" s="9" t="s">
        <v>118</v>
      </c>
    </row>
    <row r="33" spans="1:3" x14ac:dyDescent="0.25">
      <c r="A33" s="9"/>
      <c r="B33" s="24">
        <f>B31*B32</f>
        <v>12670.315649999999</v>
      </c>
      <c r="C33" s="9" t="s">
        <v>119</v>
      </c>
    </row>
    <row r="34" spans="1:3" x14ac:dyDescent="0.25">
      <c r="B34" s="7">
        <f>B33*1000</f>
        <v>12670315.649999999</v>
      </c>
      <c r="C34" t="s">
        <v>120</v>
      </c>
    </row>
    <row r="36" spans="1:3" x14ac:dyDescent="0.25">
      <c r="A36" s="20" t="s">
        <v>286</v>
      </c>
      <c r="B36" s="21"/>
      <c r="C36" s="21"/>
    </row>
    <row r="37" spans="1:3" x14ac:dyDescent="0.25">
      <c r="B37">
        <f>'AEO Table 73'!F30*10^6</f>
        <v>5670000</v>
      </c>
      <c r="C37" t="s">
        <v>279</v>
      </c>
    </row>
    <row r="38" spans="1:3" x14ac:dyDescent="0.25">
      <c r="B38" s="24">
        <f>B37/B24</f>
        <v>35663.225930624649</v>
      </c>
      <c r="C38" t="s">
        <v>280</v>
      </c>
    </row>
    <row r="40" spans="1:3" x14ac:dyDescent="0.25">
      <c r="A40" s="20" t="s">
        <v>295</v>
      </c>
      <c r="B40" s="21"/>
      <c r="C40" s="21"/>
    </row>
    <row r="41" spans="1:3" x14ac:dyDescent="0.25">
      <c r="B41">
        <v>10700</v>
      </c>
      <c r="C41" t="s">
        <v>115</v>
      </c>
    </row>
    <row r="42" spans="1:3" x14ac:dyDescent="0.25">
      <c r="B42">
        <v>8.5299999999999994</v>
      </c>
      <c r="C42" t="s">
        <v>296</v>
      </c>
    </row>
    <row r="43" spans="1:3" x14ac:dyDescent="0.25">
      <c r="B43" s="7">
        <f>B41*1000/B42</f>
        <v>1254396.248534584</v>
      </c>
      <c r="C43" t="s">
        <v>297</v>
      </c>
    </row>
    <row r="44" spans="1:3" x14ac:dyDescent="0.25">
      <c r="B44" s="7">
        <f>B43*B25</f>
        <v>4974521.5709261429</v>
      </c>
      <c r="C44" t="s">
        <v>279</v>
      </c>
    </row>
    <row r="45" spans="1:3" x14ac:dyDescent="0.25">
      <c r="B45" s="7">
        <f>B44/B24</f>
        <v>31288.798356385338</v>
      </c>
      <c r="C45" t="s">
        <v>280</v>
      </c>
    </row>
    <row r="47" spans="1:3" x14ac:dyDescent="0.25">
      <c r="A47" s="20" t="s">
        <v>309</v>
      </c>
      <c r="B47" s="21"/>
      <c r="C47" s="21"/>
    </row>
    <row r="48" spans="1:3" x14ac:dyDescent="0.25">
      <c r="A48" s="9"/>
      <c r="B48" s="9">
        <f>'AEO Table 73'!F26</f>
        <v>5.8170000000000002</v>
      </c>
      <c r="C48" s="9" t="s">
        <v>310</v>
      </c>
    </row>
    <row r="49" spans="1:3" x14ac:dyDescent="0.25">
      <c r="A49" s="9"/>
      <c r="B49" s="9">
        <f>B48/B24</f>
        <v>3.6587828084381581E-2</v>
      </c>
      <c r="C49" s="9" t="s">
        <v>311</v>
      </c>
    </row>
    <row r="50" spans="1:3" x14ac:dyDescent="0.25">
      <c r="A50" s="9"/>
      <c r="B50" s="7">
        <f>B49*10^6</f>
        <v>36587.828084381581</v>
      </c>
      <c r="C50" s="9" t="s">
        <v>312</v>
      </c>
    </row>
    <row r="51" spans="1:3" x14ac:dyDescent="0.25">
      <c r="A51" s="9"/>
      <c r="B51" s="7"/>
      <c r="C51" s="9"/>
    </row>
    <row r="52" spans="1:3" x14ac:dyDescent="0.25">
      <c r="A52" s="20" t="s">
        <v>316</v>
      </c>
      <c r="B52" s="55"/>
      <c r="C52" s="21"/>
    </row>
    <row r="53" spans="1:3" x14ac:dyDescent="0.25">
      <c r="B53">
        <v>14.2</v>
      </c>
      <c r="C53" t="s">
        <v>317</v>
      </c>
    </row>
    <row r="54" spans="1:3" x14ac:dyDescent="0.25">
      <c r="B54">
        <v>11300</v>
      </c>
      <c r="C54" t="s">
        <v>115</v>
      </c>
    </row>
    <row r="55" spans="1:3" x14ac:dyDescent="0.25">
      <c r="B55">
        <f>B53*B54</f>
        <v>160460</v>
      </c>
      <c r="C55" t="s">
        <v>318</v>
      </c>
    </row>
    <row r="56" spans="1:3" x14ac:dyDescent="0.25">
      <c r="B56" s="7">
        <f>B55*B25</f>
        <v>636331.40819999995</v>
      </c>
      <c r="C56" t="s">
        <v>319</v>
      </c>
    </row>
    <row r="58" spans="1:3" x14ac:dyDescent="0.25">
      <c r="A58" s="20" t="s">
        <v>341</v>
      </c>
      <c r="B58" s="21"/>
      <c r="C58" s="21"/>
    </row>
    <row r="59" spans="1:3" x14ac:dyDescent="0.25">
      <c r="B59">
        <v>36</v>
      </c>
      <c r="C59" t="s">
        <v>342</v>
      </c>
    </row>
    <row r="60" spans="1:3" x14ac:dyDescent="0.25">
      <c r="B60">
        <f>B59*10^6</f>
        <v>36000000</v>
      </c>
      <c r="C60" t="s">
        <v>343</v>
      </c>
    </row>
    <row r="62" spans="1:3" x14ac:dyDescent="0.25">
      <c r="A62" s="20" t="s">
        <v>346</v>
      </c>
      <c r="B62" s="21"/>
      <c r="C62" s="21"/>
    </row>
    <row r="63" spans="1:3" x14ac:dyDescent="0.25">
      <c r="B63">
        <v>6500</v>
      </c>
      <c r="C63" t="s">
        <v>115</v>
      </c>
    </row>
    <row r="64" spans="1:3" x14ac:dyDescent="0.25">
      <c r="B64">
        <f>B25*B63</f>
        <v>25776.855</v>
      </c>
      <c r="C64" t="s">
        <v>119</v>
      </c>
    </row>
    <row r="65" spans="2:3" x14ac:dyDescent="0.25">
      <c r="B65">
        <f>B64*1000</f>
        <v>25776855</v>
      </c>
      <c r="C6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28515625" defaultRowHeight="15" customHeight="1" x14ac:dyDescent="0.2"/>
  <cols>
    <col min="1" max="1" width="20.7109375" style="30" hidden="1" customWidth="1"/>
    <col min="2" max="2" width="45.7109375" style="30" customWidth="1"/>
    <col min="3" max="31" width="9.28515625" style="30"/>
    <col min="32" max="32" width="8" style="30" customWidth="1"/>
    <col min="33" max="16384" width="9.28515625" style="30"/>
  </cols>
  <sheetData>
    <row r="1" spans="1:30" ht="15" customHeight="1" thickBot="1" x14ac:dyDescent="0.25">
      <c r="B1" s="31" t="s">
        <v>146</v>
      </c>
      <c r="C1" s="32">
        <v>2014</v>
      </c>
      <c r="D1" s="32">
        <v>2015</v>
      </c>
      <c r="E1" s="32">
        <v>2016</v>
      </c>
      <c r="F1" s="32">
        <v>2017</v>
      </c>
      <c r="G1" s="32">
        <v>2018</v>
      </c>
      <c r="H1" s="32">
        <v>2019</v>
      </c>
      <c r="I1" s="32">
        <v>2020</v>
      </c>
      <c r="J1" s="32">
        <v>2021</v>
      </c>
      <c r="K1" s="32">
        <v>2022</v>
      </c>
      <c r="L1" s="32">
        <v>2023</v>
      </c>
      <c r="M1" s="32">
        <v>2024</v>
      </c>
      <c r="N1" s="32">
        <v>2025</v>
      </c>
      <c r="O1" s="32">
        <v>2026</v>
      </c>
      <c r="P1" s="32">
        <v>2027</v>
      </c>
      <c r="Q1" s="32">
        <v>2028</v>
      </c>
      <c r="R1" s="32">
        <v>2029</v>
      </c>
      <c r="S1" s="32">
        <v>2030</v>
      </c>
      <c r="T1" s="32">
        <v>2031</v>
      </c>
      <c r="U1" s="32">
        <v>2032</v>
      </c>
      <c r="V1" s="32">
        <v>2033</v>
      </c>
      <c r="W1" s="32">
        <v>2034</v>
      </c>
      <c r="X1" s="32">
        <v>2035</v>
      </c>
      <c r="Y1" s="32">
        <v>2036</v>
      </c>
      <c r="Z1" s="32">
        <v>2037</v>
      </c>
      <c r="AA1" s="32">
        <v>2038</v>
      </c>
      <c r="AB1" s="32">
        <v>2039</v>
      </c>
      <c r="AC1" s="32">
        <v>2040</v>
      </c>
    </row>
    <row r="2" spans="1:30" ht="15" customHeight="1" thickTop="1" x14ac:dyDescent="0.2"/>
    <row r="3" spans="1:30" ht="15" customHeight="1" x14ac:dyDescent="0.2">
      <c r="C3" s="33" t="s">
        <v>147</v>
      </c>
      <c r="D3" s="33" t="s">
        <v>148</v>
      </c>
      <c r="E3" s="33"/>
      <c r="F3" s="33"/>
      <c r="G3" s="33"/>
    </row>
    <row r="4" spans="1:30" ht="15" customHeight="1" x14ac:dyDescent="0.2">
      <c r="C4" s="33" t="s">
        <v>149</v>
      </c>
      <c r="D4" s="33" t="s">
        <v>150</v>
      </c>
      <c r="E4" s="33"/>
      <c r="F4" s="33"/>
      <c r="G4" s="33" t="s">
        <v>151</v>
      </c>
    </row>
    <row r="5" spans="1:30" ht="15" customHeight="1" x14ac:dyDescent="0.2">
      <c r="C5" s="33" t="s">
        <v>152</v>
      </c>
      <c r="D5" s="33" t="s">
        <v>153</v>
      </c>
      <c r="E5" s="33"/>
      <c r="F5" s="33"/>
      <c r="G5" s="33"/>
    </row>
    <row r="6" spans="1:30" ht="15" customHeight="1" x14ac:dyDescent="0.2">
      <c r="C6" s="33" t="s">
        <v>154</v>
      </c>
      <c r="D6" s="33"/>
      <c r="E6" s="33" t="s">
        <v>155</v>
      </c>
      <c r="F6" s="33"/>
      <c r="G6" s="33"/>
    </row>
    <row r="10" spans="1:30" ht="15" customHeight="1" x14ac:dyDescent="0.25">
      <c r="A10" s="34" t="s">
        <v>156</v>
      </c>
      <c r="B10" s="35" t="s">
        <v>157</v>
      </c>
    </row>
    <row r="11" spans="1:30" ht="15" customHeight="1" x14ac:dyDescent="0.2">
      <c r="B11" s="31" t="s">
        <v>158</v>
      </c>
    </row>
    <row r="12" spans="1:30" ht="15" customHeight="1" x14ac:dyDescent="0.2">
      <c r="B12" s="31" t="s">
        <v>159</v>
      </c>
      <c r="C12" s="36" t="s">
        <v>159</v>
      </c>
      <c r="D12" s="36" t="s">
        <v>159</v>
      </c>
      <c r="E12" s="36" t="s">
        <v>159</v>
      </c>
      <c r="F12" s="36" t="s">
        <v>159</v>
      </c>
      <c r="G12" s="36" t="s">
        <v>159</v>
      </c>
      <c r="H12" s="36" t="s">
        <v>159</v>
      </c>
      <c r="I12" s="36" t="s">
        <v>159</v>
      </c>
      <c r="J12" s="36" t="s">
        <v>159</v>
      </c>
      <c r="K12" s="36" t="s">
        <v>159</v>
      </c>
      <c r="L12" s="36" t="s">
        <v>159</v>
      </c>
      <c r="M12" s="36" t="s">
        <v>159</v>
      </c>
      <c r="N12" s="36" t="s">
        <v>159</v>
      </c>
      <c r="O12" s="36" t="s">
        <v>159</v>
      </c>
      <c r="P12" s="36" t="s">
        <v>159</v>
      </c>
      <c r="Q12" s="36" t="s">
        <v>159</v>
      </c>
      <c r="R12" s="36" t="s">
        <v>159</v>
      </c>
      <c r="S12" s="36" t="s">
        <v>159</v>
      </c>
      <c r="T12" s="36" t="s">
        <v>159</v>
      </c>
      <c r="U12" s="36" t="s">
        <v>159</v>
      </c>
      <c r="V12" s="36" t="s">
        <v>159</v>
      </c>
      <c r="W12" s="36" t="s">
        <v>159</v>
      </c>
      <c r="X12" s="36" t="s">
        <v>159</v>
      </c>
      <c r="Y12" s="36" t="s">
        <v>159</v>
      </c>
      <c r="Z12" s="36" t="s">
        <v>159</v>
      </c>
      <c r="AA12" s="36" t="s">
        <v>159</v>
      </c>
      <c r="AB12" s="36" t="s">
        <v>159</v>
      </c>
      <c r="AC12" s="36" t="s">
        <v>159</v>
      </c>
      <c r="AD12" s="36" t="s">
        <v>160</v>
      </c>
    </row>
    <row r="13" spans="1:30" ht="15" customHeight="1" thickBot="1" x14ac:dyDescent="0.25">
      <c r="B13" s="32" t="s">
        <v>159</v>
      </c>
      <c r="C13" s="32">
        <v>2014</v>
      </c>
      <c r="D13" s="32">
        <v>2015</v>
      </c>
      <c r="E13" s="32">
        <v>2016</v>
      </c>
      <c r="F13" s="32">
        <v>2017</v>
      </c>
      <c r="G13" s="32">
        <v>2018</v>
      </c>
      <c r="H13" s="32">
        <v>2019</v>
      </c>
      <c r="I13" s="32">
        <v>2020</v>
      </c>
      <c r="J13" s="32">
        <v>2021</v>
      </c>
      <c r="K13" s="32">
        <v>2022</v>
      </c>
      <c r="L13" s="32">
        <v>2023</v>
      </c>
      <c r="M13" s="32">
        <v>2024</v>
      </c>
      <c r="N13" s="32">
        <v>2025</v>
      </c>
      <c r="O13" s="32">
        <v>2026</v>
      </c>
      <c r="P13" s="32">
        <v>2027</v>
      </c>
      <c r="Q13" s="32">
        <v>2028</v>
      </c>
      <c r="R13" s="32">
        <v>2029</v>
      </c>
      <c r="S13" s="32">
        <v>2030</v>
      </c>
      <c r="T13" s="32">
        <v>2031</v>
      </c>
      <c r="U13" s="32">
        <v>2032</v>
      </c>
      <c r="V13" s="32">
        <v>2033</v>
      </c>
      <c r="W13" s="32">
        <v>2034</v>
      </c>
      <c r="X13" s="32">
        <v>2035</v>
      </c>
      <c r="Y13" s="32">
        <v>2036</v>
      </c>
      <c r="Z13" s="32">
        <v>2037</v>
      </c>
      <c r="AA13" s="32">
        <v>2038</v>
      </c>
      <c r="AB13" s="32">
        <v>2039</v>
      </c>
      <c r="AC13" s="32">
        <v>2040</v>
      </c>
      <c r="AD13" s="32">
        <v>2040</v>
      </c>
    </row>
    <row r="14" spans="1:30" ht="15" customHeight="1" thickTop="1" x14ac:dyDescent="0.2">
      <c r="B14" s="37" t="s">
        <v>161</v>
      </c>
    </row>
    <row r="15" spans="1:30" ht="15" customHeight="1" x14ac:dyDescent="0.2">
      <c r="B15" s="37" t="s">
        <v>162</v>
      </c>
    </row>
    <row r="16" spans="1:30" ht="15" customHeight="1" x14ac:dyDescent="0.25">
      <c r="A16" s="34" t="s">
        <v>163</v>
      </c>
      <c r="B16" s="38" t="s">
        <v>164</v>
      </c>
      <c r="C16" s="39">
        <v>6.6360000000000001</v>
      </c>
      <c r="D16" s="39">
        <v>6.6360000000000001</v>
      </c>
      <c r="E16" s="39">
        <v>6.6360000000000001</v>
      </c>
      <c r="F16" s="39">
        <v>6.6360000000000001</v>
      </c>
      <c r="G16" s="39">
        <v>6.6360000000000001</v>
      </c>
      <c r="H16" s="39">
        <v>6.6360000000000001</v>
      </c>
      <c r="I16" s="39">
        <v>6.6360000000000001</v>
      </c>
      <c r="J16" s="39">
        <v>6.6360000000000001</v>
      </c>
      <c r="K16" s="39">
        <v>6.6360000000000001</v>
      </c>
      <c r="L16" s="39">
        <v>6.6360000000000001</v>
      </c>
      <c r="M16" s="39">
        <v>6.6360000000000001</v>
      </c>
      <c r="N16" s="39">
        <v>6.6360000000000001</v>
      </c>
      <c r="O16" s="39">
        <v>6.6360000000000001</v>
      </c>
      <c r="P16" s="39">
        <v>6.6360000000000001</v>
      </c>
      <c r="Q16" s="39">
        <v>6.6360000000000001</v>
      </c>
      <c r="R16" s="39">
        <v>6.6360000000000001</v>
      </c>
      <c r="S16" s="39">
        <v>6.6360000000000001</v>
      </c>
      <c r="T16" s="39">
        <v>6.6360000000000001</v>
      </c>
      <c r="U16" s="39">
        <v>6.6360000000000001</v>
      </c>
      <c r="V16" s="39">
        <v>6.6360000000000001</v>
      </c>
      <c r="W16" s="39">
        <v>6.6360000000000001</v>
      </c>
      <c r="X16" s="39">
        <v>6.6360000000000001</v>
      </c>
      <c r="Y16" s="39">
        <v>6.6360000000000001</v>
      </c>
      <c r="Z16" s="39">
        <v>6.6360000000000001</v>
      </c>
      <c r="AA16" s="39">
        <v>6.6360000000000001</v>
      </c>
      <c r="AB16" s="39">
        <v>6.6360000000000001</v>
      </c>
      <c r="AC16" s="39">
        <v>6.6360000000000001</v>
      </c>
      <c r="AD16" s="40">
        <v>0</v>
      </c>
    </row>
    <row r="17" spans="1:30" ht="15" customHeight="1" x14ac:dyDescent="0.25">
      <c r="A17" s="34" t="s">
        <v>165</v>
      </c>
      <c r="B17" s="38" t="s">
        <v>166</v>
      </c>
      <c r="C17" s="39">
        <v>5.048</v>
      </c>
      <c r="D17" s="39">
        <v>5.048</v>
      </c>
      <c r="E17" s="39">
        <v>5.048</v>
      </c>
      <c r="F17" s="39">
        <v>5.048</v>
      </c>
      <c r="G17" s="39">
        <v>5.048</v>
      </c>
      <c r="H17" s="39">
        <v>5.048</v>
      </c>
      <c r="I17" s="39">
        <v>5.048</v>
      </c>
      <c r="J17" s="39">
        <v>5.048</v>
      </c>
      <c r="K17" s="39">
        <v>5.048</v>
      </c>
      <c r="L17" s="39">
        <v>5.048</v>
      </c>
      <c r="M17" s="39">
        <v>5.048</v>
      </c>
      <c r="N17" s="39">
        <v>5.048</v>
      </c>
      <c r="O17" s="39">
        <v>5.048</v>
      </c>
      <c r="P17" s="39">
        <v>5.048</v>
      </c>
      <c r="Q17" s="39">
        <v>5.048</v>
      </c>
      <c r="R17" s="39">
        <v>5.048</v>
      </c>
      <c r="S17" s="39">
        <v>5.048</v>
      </c>
      <c r="T17" s="39">
        <v>5.048</v>
      </c>
      <c r="U17" s="39">
        <v>5.048</v>
      </c>
      <c r="V17" s="39">
        <v>5.048</v>
      </c>
      <c r="W17" s="39">
        <v>5.048</v>
      </c>
      <c r="X17" s="39">
        <v>5.048</v>
      </c>
      <c r="Y17" s="39">
        <v>5.048</v>
      </c>
      <c r="Z17" s="39">
        <v>5.048</v>
      </c>
      <c r="AA17" s="39">
        <v>5.048</v>
      </c>
      <c r="AB17" s="39">
        <v>5.048</v>
      </c>
      <c r="AC17" s="39">
        <v>5.048</v>
      </c>
      <c r="AD17" s="40">
        <v>0</v>
      </c>
    </row>
    <row r="18" spans="1:30" ht="15" customHeight="1" x14ac:dyDescent="0.25">
      <c r="A18" s="34" t="s">
        <v>167</v>
      </c>
      <c r="B18" s="38" t="s">
        <v>168</v>
      </c>
      <c r="C18" s="39">
        <v>5.359</v>
      </c>
      <c r="D18" s="39">
        <v>5.359</v>
      </c>
      <c r="E18" s="39">
        <v>5.359</v>
      </c>
      <c r="F18" s="39">
        <v>5.359</v>
      </c>
      <c r="G18" s="39">
        <v>5.359</v>
      </c>
      <c r="H18" s="39">
        <v>5.359</v>
      </c>
      <c r="I18" s="39">
        <v>5.359</v>
      </c>
      <c r="J18" s="39">
        <v>5.359</v>
      </c>
      <c r="K18" s="39">
        <v>5.359</v>
      </c>
      <c r="L18" s="39">
        <v>5.359</v>
      </c>
      <c r="M18" s="39">
        <v>5.359</v>
      </c>
      <c r="N18" s="39">
        <v>5.359</v>
      </c>
      <c r="O18" s="39">
        <v>5.359</v>
      </c>
      <c r="P18" s="39">
        <v>5.359</v>
      </c>
      <c r="Q18" s="39">
        <v>5.359</v>
      </c>
      <c r="R18" s="39">
        <v>5.359</v>
      </c>
      <c r="S18" s="39">
        <v>5.359</v>
      </c>
      <c r="T18" s="39">
        <v>5.359</v>
      </c>
      <c r="U18" s="39">
        <v>5.359</v>
      </c>
      <c r="V18" s="39">
        <v>5.359</v>
      </c>
      <c r="W18" s="39">
        <v>5.359</v>
      </c>
      <c r="X18" s="39">
        <v>5.359</v>
      </c>
      <c r="Y18" s="39">
        <v>5.359</v>
      </c>
      <c r="Z18" s="39">
        <v>5.359</v>
      </c>
      <c r="AA18" s="39">
        <v>5.359</v>
      </c>
      <c r="AB18" s="39">
        <v>5.359</v>
      </c>
      <c r="AC18" s="39">
        <v>5.359</v>
      </c>
      <c r="AD18" s="40">
        <v>0</v>
      </c>
    </row>
    <row r="19" spans="1:30" ht="15" customHeight="1" x14ac:dyDescent="0.25">
      <c r="A19" s="34" t="s">
        <v>169</v>
      </c>
      <c r="B19" s="38" t="s">
        <v>170</v>
      </c>
      <c r="C19" s="39">
        <v>5.8250000000000002</v>
      </c>
      <c r="D19" s="39">
        <v>5.8250000000000002</v>
      </c>
      <c r="E19" s="39">
        <v>5.8250000000000002</v>
      </c>
      <c r="F19" s="39">
        <v>5.8250000000000002</v>
      </c>
      <c r="G19" s="39">
        <v>5.8250000000000002</v>
      </c>
      <c r="H19" s="39">
        <v>5.8250000000000002</v>
      </c>
      <c r="I19" s="39">
        <v>5.8250000000000002</v>
      </c>
      <c r="J19" s="39">
        <v>5.8250000000000002</v>
      </c>
      <c r="K19" s="39">
        <v>5.8250000000000002</v>
      </c>
      <c r="L19" s="39">
        <v>5.8250000000000002</v>
      </c>
      <c r="M19" s="39">
        <v>5.8250000000000002</v>
      </c>
      <c r="N19" s="39">
        <v>5.8250000000000002</v>
      </c>
      <c r="O19" s="39">
        <v>5.8250000000000002</v>
      </c>
      <c r="P19" s="39">
        <v>5.8250000000000002</v>
      </c>
      <c r="Q19" s="39">
        <v>5.8250000000000002</v>
      </c>
      <c r="R19" s="39">
        <v>5.8250000000000002</v>
      </c>
      <c r="S19" s="39">
        <v>5.8250000000000002</v>
      </c>
      <c r="T19" s="39">
        <v>5.8250000000000002</v>
      </c>
      <c r="U19" s="39">
        <v>5.8250000000000002</v>
      </c>
      <c r="V19" s="39">
        <v>5.8250000000000002</v>
      </c>
      <c r="W19" s="39">
        <v>5.8250000000000002</v>
      </c>
      <c r="X19" s="39">
        <v>5.8250000000000002</v>
      </c>
      <c r="Y19" s="39">
        <v>5.8250000000000002</v>
      </c>
      <c r="Z19" s="39">
        <v>5.8250000000000002</v>
      </c>
      <c r="AA19" s="39">
        <v>5.8250000000000002</v>
      </c>
      <c r="AB19" s="39">
        <v>5.8250000000000002</v>
      </c>
      <c r="AC19" s="39">
        <v>5.8250000000000002</v>
      </c>
      <c r="AD19" s="40">
        <v>0</v>
      </c>
    </row>
    <row r="20" spans="1:30" ht="15" customHeight="1" x14ac:dyDescent="0.25">
      <c r="A20" s="34" t="s">
        <v>171</v>
      </c>
      <c r="B20" s="38" t="s">
        <v>172</v>
      </c>
      <c r="C20" s="39">
        <v>5.777863</v>
      </c>
      <c r="D20" s="39">
        <v>5.7776040000000002</v>
      </c>
      <c r="E20" s="39">
        <v>5.7768470000000001</v>
      </c>
      <c r="F20" s="39">
        <v>5.7763229999999997</v>
      </c>
      <c r="G20" s="39">
        <v>5.7749090000000001</v>
      </c>
      <c r="H20" s="39">
        <v>5.7742389999999997</v>
      </c>
      <c r="I20" s="39">
        <v>5.7735060000000002</v>
      </c>
      <c r="J20" s="39">
        <v>5.7727560000000002</v>
      </c>
      <c r="K20" s="39">
        <v>5.7718249999999998</v>
      </c>
      <c r="L20" s="39">
        <v>5.7708659999999998</v>
      </c>
      <c r="M20" s="39">
        <v>5.7718049999999996</v>
      </c>
      <c r="N20" s="39">
        <v>5.7717939999999999</v>
      </c>
      <c r="O20" s="39">
        <v>5.7729109999999997</v>
      </c>
      <c r="P20" s="39">
        <v>5.7734620000000003</v>
      </c>
      <c r="Q20" s="39">
        <v>5.7726959999999998</v>
      </c>
      <c r="R20" s="39">
        <v>5.7737030000000003</v>
      </c>
      <c r="S20" s="39">
        <v>5.773695</v>
      </c>
      <c r="T20" s="39">
        <v>5.7735760000000003</v>
      </c>
      <c r="U20" s="39">
        <v>5.7734540000000001</v>
      </c>
      <c r="V20" s="39">
        <v>5.7732770000000002</v>
      </c>
      <c r="W20" s="39">
        <v>5.7731890000000003</v>
      </c>
      <c r="X20" s="39">
        <v>5.7730040000000002</v>
      </c>
      <c r="Y20" s="39">
        <v>5.7730819999999996</v>
      </c>
      <c r="Z20" s="39">
        <v>5.772767</v>
      </c>
      <c r="AA20" s="39">
        <v>5.7722980000000002</v>
      </c>
      <c r="AB20" s="39">
        <v>5.7723940000000002</v>
      </c>
      <c r="AC20" s="39">
        <v>5.7724089999999997</v>
      </c>
      <c r="AD20" s="40">
        <v>-3.6000000000000001E-5</v>
      </c>
    </row>
    <row r="21" spans="1:30" ht="15" customHeight="1" x14ac:dyDescent="0.25">
      <c r="A21" s="34" t="s">
        <v>173</v>
      </c>
      <c r="B21" s="38" t="s">
        <v>174</v>
      </c>
      <c r="C21" s="39">
        <v>5.777863</v>
      </c>
      <c r="D21" s="39">
        <v>5.7776040000000002</v>
      </c>
      <c r="E21" s="39">
        <v>5.7768470000000001</v>
      </c>
      <c r="F21" s="39">
        <v>5.7763229999999997</v>
      </c>
      <c r="G21" s="39">
        <v>5.7749090000000001</v>
      </c>
      <c r="H21" s="39">
        <v>5.7742389999999997</v>
      </c>
      <c r="I21" s="39">
        <v>5.7735060000000002</v>
      </c>
      <c r="J21" s="39">
        <v>5.7727560000000002</v>
      </c>
      <c r="K21" s="39">
        <v>5.7718249999999998</v>
      </c>
      <c r="L21" s="39">
        <v>5.7708659999999998</v>
      </c>
      <c r="M21" s="39">
        <v>5.7718049999999996</v>
      </c>
      <c r="N21" s="39">
        <v>5.7717939999999999</v>
      </c>
      <c r="O21" s="39">
        <v>5.7729109999999997</v>
      </c>
      <c r="P21" s="39">
        <v>5.7734620000000003</v>
      </c>
      <c r="Q21" s="39">
        <v>5.7726959999999998</v>
      </c>
      <c r="R21" s="39">
        <v>5.7737030000000003</v>
      </c>
      <c r="S21" s="39">
        <v>5.773695</v>
      </c>
      <c r="T21" s="39">
        <v>5.7735760000000003</v>
      </c>
      <c r="U21" s="39">
        <v>5.7734540000000001</v>
      </c>
      <c r="V21" s="39">
        <v>5.7732770000000002</v>
      </c>
      <c r="W21" s="39">
        <v>5.7731890000000003</v>
      </c>
      <c r="X21" s="39">
        <v>5.7730040000000002</v>
      </c>
      <c r="Y21" s="39">
        <v>5.7730819999999996</v>
      </c>
      <c r="Z21" s="39">
        <v>5.772767</v>
      </c>
      <c r="AA21" s="39">
        <v>5.7722980000000002</v>
      </c>
      <c r="AB21" s="39">
        <v>5.7723940000000002</v>
      </c>
      <c r="AC21" s="39">
        <v>5.7724089999999997</v>
      </c>
      <c r="AD21" s="40">
        <v>-3.6000000000000001E-5</v>
      </c>
    </row>
    <row r="22" spans="1:30" ht="15" customHeight="1" x14ac:dyDescent="0.25">
      <c r="A22" s="34" t="s">
        <v>175</v>
      </c>
      <c r="B22" s="38" t="s">
        <v>176</v>
      </c>
      <c r="C22" s="39">
        <v>5.777863</v>
      </c>
      <c r="D22" s="39">
        <v>5.7776040000000002</v>
      </c>
      <c r="E22" s="39">
        <v>5.7768470000000001</v>
      </c>
      <c r="F22" s="39">
        <v>5.7763229999999997</v>
      </c>
      <c r="G22" s="39">
        <v>5.7749090000000001</v>
      </c>
      <c r="H22" s="39">
        <v>5.7742389999999997</v>
      </c>
      <c r="I22" s="39">
        <v>5.7735060000000002</v>
      </c>
      <c r="J22" s="39">
        <v>5.7727560000000002</v>
      </c>
      <c r="K22" s="39">
        <v>5.7718249999999998</v>
      </c>
      <c r="L22" s="39">
        <v>5.7708659999999998</v>
      </c>
      <c r="M22" s="39">
        <v>5.7718049999999996</v>
      </c>
      <c r="N22" s="39">
        <v>5.7717939999999999</v>
      </c>
      <c r="O22" s="39">
        <v>5.7729109999999997</v>
      </c>
      <c r="P22" s="39">
        <v>5.7734620000000003</v>
      </c>
      <c r="Q22" s="39">
        <v>5.7726959999999998</v>
      </c>
      <c r="R22" s="39">
        <v>5.7737030000000003</v>
      </c>
      <c r="S22" s="39">
        <v>5.773695</v>
      </c>
      <c r="T22" s="39">
        <v>5.7735760000000003</v>
      </c>
      <c r="U22" s="39">
        <v>5.7734540000000001</v>
      </c>
      <c r="V22" s="39">
        <v>5.7732770000000002</v>
      </c>
      <c r="W22" s="39">
        <v>5.7731890000000003</v>
      </c>
      <c r="X22" s="39">
        <v>5.7730040000000002</v>
      </c>
      <c r="Y22" s="39">
        <v>5.7730819999999996</v>
      </c>
      <c r="Z22" s="39">
        <v>5.772767</v>
      </c>
      <c r="AA22" s="39">
        <v>5.7722980000000002</v>
      </c>
      <c r="AB22" s="39">
        <v>5.7723940000000002</v>
      </c>
      <c r="AC22" s="39">
        <v>5.7724089999999997</v>
      </c>
      <c r="AD22" s="40">
        <v>-3.6000000000000001E-5</v>
      </c>
    </row>
    <row r="23" spans="1:30" ht="15" customHeight="1" x14ac:dyDescent="0.25">
      <c r="A23" s="34" t="s">
        <v>177</v>
      </c>
      <c r="B23" s="38" t="s">
        <v>178</v>
      </c>
      <c r="C23" s="39">
        <v>5.777863</v>
      </c>
      <c r="D23" s="39">
        <v>5.7776040000000002</v>
      </c>
      <c r="E23" s="39">
        <v>5.7768470000000001</v>
      </c>
      <c r="F23" s="39">
        <v>5.7763229999999997</v>
      </c>
      <c r="G23" s="39">
        <v>5.7749090000000001</v>
      </c>
      <c r="H23" s="39">
        <v>5.7742389999999997</v>
      </c>
      <c r="I23" s="39">
        <v>5.7735060000000002</v>
      </c>
      <c r="J23" s="39">
        <v>5.7727560000000002</v>
      </c>
      <c r="K23" s="39">
        <v>5.7718249999999998</v>
      </c>
      <c r="L23" s="39">
        <v>5.7708659999999998</v>
      </c>
      <c r="M23" s="39">
        <v>5.7718049999999996</v>
      </c>
      <c r="N23" s="39">
        <v>5.7717939999999999</v>
      </c>
      <c r="O23" s="39">
        <v>5.7729109999999997</v>
      </c>
      <c r="P23" s="39">
        <v>5.7734620000000003</v>
      </c>
      <c r="Q23" s="39">
        <v>5.7726959999999998</v>
      </c>
      <c r="R23" s="39">
        <v>5.7737030000000003</v>
      </c>
      <c r="S23" s="39">
        <v>5.773695</v>
      </c>
      <c r="T23" s="39">
        <v>5.7735760000000003</v>
      </c>
      <c r="U23" s="39">
        <v>5.7734540000000001</v>
      </c>
      <c r="V23" s="39">
        <v>5.7732770000000002</v>
      </c>
      <c r="W23" s="39">
        <v>5.7731890000000003</v>
      </c>
      <c r="X23" s="39">
        <v>5.7730040000000002</v>
      </c>
      <c r="Y23" s="39">
        <v>5.7730819999999996</v>
      </c>
      <c r="Z23" s="39">
        <v>5.772767</v>
      </c>
      <c r="AA23" s="39">
        <v>5.7722980000000002</v>
      </c>
      <c r="AB23" s="39">
        <v>5.7723940000000002</v>
      </c>
      <c r="AC23" s="39">
        <v>5.7724089999999997</v>
      </c>
      <c r="AD23" s="40">
        <v>-3.6000000000000001E-5</v>
      </c>
    </row>
    <row r="24" spans="1:30" ht="15" customHeight="1" x14ac:dyDescent="0.25">
      <c r="A24" s="34" t="s">
        <v>179</v>
      </c>
      <c r="B24" s="38" t="s">
        <v>180</v>
      </c>
      <c r="C24" s="39">
        <v>5.777863</v>
      </c>
      <c r="D24" s="39">
        <v>5.7776040000000002</v>
      </c>
      <c r="E24" s="39">
        <v>5.7768470000000001</v>
      </c>
      <c r="F24" s="39">
        <v>5.7763229999999997</v>
      </c>
      <c r="G24" s="39">
        <v>5.7749090000000001</v>
      </c>
      <c r="H24" s="39">
        <v>5.7742389999999997</v>
      </c>
      <c r="I24" s="39">
        <v>5.7735060000000002</v>
      </c>
      <c r="J24" s="39">
        <v>5.7727560000000002</v>
      </c>
      <c r="K24" s="39">
        <v>5.7718249999999998</v>
      </c>
      <c r="L24" s="39">
        <v>5.7708659999999998</v>
      </c>
      <c r="M24" s="39">
        <v>5.7718049999999996</v>
      </c>
      <c r="N24" s="39">
        <v>5.7717939999999999</v>
      </c>
      <c r="O24" s="39">
        <v>5.7729109999999997</v>
      </c>
      <c r="P24" s="39">
        <v>5.7734620000000003</v>
      </c>
      <c r="Q24" s="39">
        <v>5.7726959999999998</v>
      </c>
      <c r="R24" s="39">
        <v>5.7737030000000003</v>
      </c>
      <c r="S24" s="39">
        <v>5.773695</v>
      </c>
      <c r="T24" s="39">
        <v>5.7735760000000003</v>
      </c>
      <c r="U24" s="39">
        <v>5.7734540000000001</v>
      </c>
      <c r="V24" s="39">
        <v>5.7732770000000002</v>
      </c>
      <c r="W24" s="39">
        <v>5.7731890000000003</v>
      </c>
      <c r="X24" s="39">
        <v>5.7730040000000002</v>
      </c>
      <c r="Y24" s="39">
        <v>5.7730819999999996</v>
      </c>
      <c r="Z24" s="39">
        <v>5.772767</v>
      </c>
      <c r="AA24" s="39">
        <v>5.7722980000000002</v>
      </c>
      <c r="AB24" s="39">
        <v>5.7723940000000002</v>
      </c>
      <c r="AC24" s="39">
        <v>5.7724089999999997</v>
      </c>
      <c r="AD24" s="40">
        <v>-3.6000000000000001E-5</v>
      </c>
    </row>
    <row r="25" spans="1:30" ht="15" customHeight="1" x14ac:dyDescent="0.25">
      <c r="A25" s="34" t="s">
        <v>181</v>
      </c>
      <c r="B25" s="38" t="s">
        <v>182</v>
      </c>
      <c r="C25" s="39">
        <v>5.777863</v>
      </c>
      <c r="D25" s="39">
        <v>5.7776050000000003</v>
      </c>
      <c r="E25" s="39">
        <v>5.7768470000000001</v>
      </c>
      <c r="F25" s="39">
        <v>5.7763229999999997</v>
      </c>
      <c r="G25" s="39">
        <v>5.7749090000000001</v>
      </c>
      <c r="H25" s="39">
        <v>5.7742389999999997</v>
      </c>
      <c r="I25" s="39">
        <v>5.7735050000000001</v>
      </c>
      <c r="J25" s="39">
        <v>5.7727550000000001</v>
      </c>
      <c r="K25" s="39">
        <v>5.7718249999999998</v>
      </c>
      <c r="L25" s="39">
        <v>5.770867</v>
      </c>
      <c r="M25" s="39">
        <v>5.7718049999999996</v>
      </c>
      <c r="N25" s="39">
        <v>5.7717939999999999</v>
      </c>
      <c r="O25" s="39">
        <v>5.7729109999999997</v>
      </c>
      <c r="P25" s="39">
        <v>5.7734620000000003</v>
      </c>
      <c r="Q25" s="39">
        <v>5.7726959999999998</v>
      </c>
      <c r="R25" s="39">
        <v>5.7737030000000003</v>
      </c>
      <c r="S25" s="39">
        <v>5.773695</v>
      </c>
      <c r="T25" s="39">
        <v>5.7735750000000001</v>
      </c>
      <c r="U25" s="39">
        <v>5.7734529999999999</v>
      </c>
      <c r="V25" s="39">
        <v>5.7732770000000002</v>
      </c>
      <c r="W25" s="39">
        <v>5.7731890000000003</v>
      </c>
      <c r="X25" s="39">
        <v>5.7730030000000001</v>
      </c>
      <c r="Y25" s="39">
        <v>5.7730819999999996</v>
      </c>
      <c r="Z25" s="39">
        <v>5.772767</v>
      </c>
      <c r="AA25" s="39">
        <v>5.7722980000000002</v>
      </c>
      <c r="AB25" s="39">
        <v>5.7723940000000002</v>
      </c>
      <c r="AC25" s="39">
        <v>5.7724089999999997</v>
      </c>
      <c r="AD25" s="40">
        <v>-3.6000000000000001E-5</v>
      </c>
    </row>
    <row r="26" spans="1:30" ht="15" customHeight="1" x14ac:dyDescent="0.25">
      <c r="A26" s="34" t="s">
        <v>183</v>
      </c>
      <c r="B26" s="38" t="s">
        <v>184</v>
      </c>
      <c r="C26" s="39">
        <v>5.8170000000000002</v>
      </c>
      <c r="D26" s="39">
        <v>5.8170000000000002</v>
      </c>
      <c r="E26" s="39">
        <v>5.8170000000000002</v>
      </c>
      <c r="F26" s="39">
        <v>5.8170000000000002</v>
      </c>
      <c r="G26" s="39">
        <v>5.8170000000000002</v>
      </c>
      <c r="H26" s="39">
        <v>5.8170000000000002</v>
      </c>
      <c r="I26" s="39">
        <v>5.8170000000000002</v>
      </c>
      <c r="J26" s="39">
        <v>5.8170000000000002</v>
      </c>
      <c r="K26" s="39">
        <v>5.8170000000000002</v>
      </c>
      <c r="L26" s="39">
        <v>5.8170000000000002</v>
      </c>
      <c r="M26" s="39">
        <v>5.8170000000000002</v>
      </c>
      <c r="N26" s="39">
        <v>5.8170000000000002</v>
      </c>
      <c r="O26" s="39">
        <v>5.8170000000000002</v>
      </c>
      <c r="P26" s="39">
        <v>5.8170000000000002</v>
      </c>
      <c r="Q26" s="39">
        <v>5.8170000000000002</v>
      </c>
      <c r="R26" s="39">
        <v>5.8170000000000002</v>
      </c>
      <c r="S26" s="39">
        <v>5.8170000000000002</v>
      </c>
      <c r="T26" s="39">
        <v>5.8170000000000002</v>
      </c>
      <c r="U26" s="39">
        <v>5.8170000000000002</v>
      </c>
      <c r="V26" s="39">
        <v>5.8170000000000002</v>
      </c>
      <c r="W26" s="39">
        <v>5.8170000000000002</v>
      </c>
      <c r="X26" s="39">
        <v>5.8170000000000002</v>
      </c>
      <c r="Y26" s="39">
        <v>5.8170000000000002</v>
      </c>
      <c r="Z26" s="39">
        <v>5.8170000000000002</v>
      </c>
      <c r="AA26" s="39">
        <v>5.8170000000000002</v>
      </c>
      <c r="AB26" s="39">
        <v>5.8170000000000002</v>
      </c>
      <c r="AC26" s="39">
        <v>5.8170000000000002</v>
      </c>
      <c r="AD26" s="40">
        <v>0</v>
      </c>
    </row>
    <row r="27" spans="1:30" ht="15" customHeight="1" x14ac:dyDescent="0.25">
      <c r="A27" s="34" t="s">
        <v>185</v>
      </c>
      <c r="B27" s="38" t="s">
        <v>186</v>
      </c>
      <c r="C27" s="39">
        <v>5.77</v>
      </c>
      <c r="D27" s="39">
        <v>5.77</v>
      </c>
      <c r="E27" s="39">
        <v>5.77</v>
      </c>
      <c r="F27" s="39">
        <v>5.77</v>
      </c>
      <c r="G27" s="39">
        <v>5.77</v>
      </c>
      <c r="H27" s="39">
        <v>5.77</v>
      </c>
      <c r="I27" s="39">
        <v>5.77</v>
      </c>
      <c r="J27" s="39">
        <v>5.77</v>
      </c>
      <c r="K27" s="39">
        <v>5.77</v>
      </c>
      <c r="L27" s="39">
        <v>5.77</v>
      </c>
      <c r="M27" s="39">
        <v>5.77</v>
      </c>
      <c r="N27" s="39">
        <v>5.77</v>
      </c>
      <c r="O27" s="39">
        <v>5.77</v>
      </c>
      <c r="P27" s="39">
        <v>5.77</v>
      </c>
      <c r="Q27" s="39">
        <v>5.77</v>
      </c>
      <c r="R27" s="39">
        <v>5.77</v>
      </c>
      <c r="S27" s="39">
        <v>5.77</v>
      </c>
      <c r="T27" s="39">
        <v>5.77</v>
      </c>
      <c r="U27" s="39">
        <v>5.77</v>
      </c>
      <c r="V27" s="39">
        <v>5.77</v>
      </c>
      <c r="W27" s="39">
        <v>5.77</v>
      </c>
      <c r="X27" s="39">
        <v>5.77</v>
      </c>
      <c r="Y27" s="39">
        <v>5.77</v>
      </c>
      <c r="Z27" s="39">
        <v>5.77</v>
      </c>
      <c r="AA27" s="39">
        <v>5.77</v>
      </c>
      <c r="AB27" s="39">
        <v>5.77</v>
      </c>
      <c r="AC27" s="39">
        <v>5.77</v>
      </c>
      <c r="AD27" s="40">
        <v>0</v>
      </c>
    </row>
    <row r="28" spans="1:30" ht="15" customHeight="1" x14ac:dyDescent="0.25">
      <c r="A28" s="34" t="s">
        <v>187</v>
      </c>
      <c r="B28" s="38" t="s">
        <v>188</v>
      </c>
      <c r="C28" s="39">
        <v>3.5579999999999998</v>
      </c>
      <c r="D28" s="39">
        <v>3.5579999999999998</v>
      </c>
      <c r="E28" s="39">
        <v>3.5579999999999998</v>
      </c>
      <c r="F28" s="39">
        <v>3.5579999999999998</v>
      </c>
      <c r="G28" s="39">
        <v>3.5579999999999998</v>
      </c>
      <c r="H28" s="39">
        <v>3.5579999999999998</v>
      </c>
      <c r="I28" s="39">
        <v>3.5579999999999998</v>
      </c>
      <c r="J28" s="39">
        <v>3.5579999999999998</v>
      </c>
      <c r="K28" s="39">
        <v>3.5579999999999998</v>
      </c>
      <c r="L28" s="39">
        <v>3.5579999999999998</v>
      </c>
      <c r="M28" s="39">
        <v>3.5579999999999998</v>
      </c>
      <c r="N28" s="39">
        <v>3.5579999999999998</v>
      </c>
      <c r="O28" s="39">
        <v>3.5579999999999998</v>
      </c>
      <c r="P28" s="39">
        <v>3.5579999999999998</v>
      </c>
      <c r="Q28" s="39">
        <v>3.5579999999999998</v>
      </c>
      <c r="R28" s="39">
        <v>3.5579999999999998</v>
      </c>
      <c r="S28" s="39">
        <v>3.5579999999999998</v>
      </c>
      <c r="T28" s="39">
        <v>3.5579999999999998</v>
      </c>
      <c r="U28" s="39">
        <v>3.5579999999999998</v>
      </c>
      <c r="V28" s="39">
        <v>3.5579999999999998</v>
      </c>
      <c r="W28" s="39">
        <v>3.5579999999999998</v>
      </c>
      <c r="X28" s="39">
        <v>3.5579999999999998</v>
      </c>
      <c r="Y28" s="39">
        <v>3.5579999999999998</v>
      </c>
      <c r="Z28" s="39">
        <v>3.5579999999999998</v>
      </c>
      <c r="AA28" s="39">
        <v>3.5579999999999998</v>
      </c>
      <c r="AB28" s="39">
        <v>3.5579999999999998</v>
      </c>
      <c r="AC28" s="39">
        <v>3.5579999999999998</v>
      </c>
      <c r="AD28" s="40">
        <v>0</v>
      </c>
    </row>
    <row r="29" spans="1:30" ht="15" customHeight="1" x14ac:dyDescent="0.25">
      <c r="A29" s="34" t="s">
        <v>189</v>
      </c>
      <c r="B29" s="38" t="s">
        <v>190</v>
      </c>
      <c r="C29" s="39">
        <v>3.9849999999999999</v>
      </c>
      <c r="D29" s="39">
        <v>3.9965709999999999</v>
      </c>
      <c r="E29" s="39">
        <v>3.9965709999999999</v>
      </c>
      <c r="F29" s="39">
        <v>3.9965709999999999</v>
      </c>
      <c r="G29" s="39">
        <v>3.9965709999999999</v>
      </c>
      <c r="H29" s="39">
        <v>3.9965709999999999</v>
      </c>
      <c r="I29" s="39">
        <v>3.9965709999999999</v>
      </c>
      <c r="J29" s="39">
        <v>3.9965709999999999</v>
      </c>
      <c r="K29" s="39">
        <v>3.9965709999999999</v>
      </c>
      <c r="L29" s="39">
        <v>3.9965709999999999</v>
      </c>
      <c r="M29" s="39">
        <v>3.9965709999999999</v>
      </c>
      <c r="N29" s="39">
        <v>3.9965709999999999</v>
      </c>
      <c r="O29" s="39">
        <v>3.9965709999999999</v>
      </c>
      <c r="P29" s="39">
        <v>3.9965709999999999</v>
      </c>
      <c r="Q29" s="39">
        <v>3.9965709999999999</v>
      </c>
      <c r="R29" s="39">
        <v>3.9965709999999999</v>
      </c>
      <c r="S29" s="39">
        <v>3.9965709999999999</v>
      </c>
      <c r="T29" s="39">
        <v>3.9965709999999999</v>
      </c>
      <c r="U29" s="39">
        <v>3.9965709999999999</v>
      </c>
      <c r="V29" s="39">
        <v>3.9965709999999999</v>
      </c>
      <c r="W29" s="39">
        <v>3.9965709999999999</v>
      </c>
      <c r="X29" s="39">
        <v>3.9965709999999999</v>
      </c>
      <c r="Y29" s="39">
        <v>3.9965709999999999</v>
      </c>
      <c r="Z29" s="39">
        <v>3.9965709999999999</v>
      </c>
      <c r="AA29" s="39">
        <v>3.9965709999999999</v>
      </c>
      <c r="AB29" s="39">
        <v>3.9965709999999999</v>
      </c>
      <c r="AC29" s="39">
        <v>3.9965709999999999</v>
      </c>
      <c r="AD29" s="40">
        <v>0</v>
      </c>
    </row>
    <row r="30" spans="1:30" ht="15" customHeight="1" x14ac:dyDescent="0.25">
      <c r="A30" s="34" t="s">
        <v>191</v>
      </c>
      <c r="B30" s="38" t="s">
        <v>192</v>
      </c>
      <c r="C30" s="39">
        <v>5.67</v>
      </c>
      <c r="D30" s="39">
        <v>5.67</v>
      </c>
      <c r="E30" s="39">
        <v>5.67</v>
      </c>
      <c r="F30" s="39">
        <v>5.67</v>
      </c>
      <c r="G30" s="39">
        <v>5.67</v>
      </c>
      <c r="H30" s="39">
        <v>5.67</v>
      </c>
      <c r="I30" s="39">
        <v>5.67</v>
      </c>
      <c r="J30" s="39">
        <v>5.67</v>
      </c>
      <c r="K30" s="39">
        <v>5.67</v>
      </c>
      <c r="L30" s="39">
        <v>5.67</v>
      </c>
      <c r="M30" s="39">
        <v>5.67</v>
      </c>
      <c r="N30" s="39">
        <v>5.67</v>
      </c>
      <c r="O30" s="39">
        <v>5.67</v>
      </c>
      <c r="P30" s="39">
        <v>5.67</v>
      </c>
      <c r="Q30" s="39">
        <v>5.67</v>
      </c>
      <c r="R30" s="39">
        <v>5.67</v>
      </c>
      <c r="S30" s="39">
        <v>5.67</v>
      </c>
      <c r="T30" s="39">
        <v>5.67</v>
      </c>
      <c r="U30" s="39">
        <v>5.67</v>
      </c>
      <c r="V30" s="39">
        <v>5.67</v>
      </c>
      <c r="W30" s="39">
        <v>5.67</v>
      </c>
      <c r="X30" s="39">
        <v>5.67</v>
      </c>
      <c r="Y30" s="39">
        <v>5.67</v>
      </c>
      <c r="Z30" s="39">
        <v>5.67</v>
      </c>
      <c r="AA30" s="39">
        <v>5.67</v>
      </c>
      <c r="AB30" s="39">
        <v>5.67</v>
      </c>
      <c r="AC30" s="39">
        <v>5.67</v>
      </c>
      <c r="AD30" s="40">
        <v>0</v>
      </c>
    </row>
    <row r="31" spans="1:30" ht="15" customHeight="1" x14ac:dyDescent="0.25">
      <c r="A31" s="34" t="s">
        <v>193</v>
      </c>
      <c r="B31" s="38" t="s">
        <v>194</v>
      </c>
      <c r="C31" s="39">
        <v>6.0650000000000004</v>
      </c>
      <c r="D31" s="39">
        <v>6.0650000000000004</v>
      </c>
      <c r="E31" s="39">
        <v>6.0650000000000004</v>
      </c>
      <c r="F31" s="39">
        <v>6.0650000000000004</v>
      </c>
      <c r="G31" s="39">
        <v>6.0650000000000004</v>
      </c>
      <c r="H31" s="39">
        <v>6.0650000000000004</v>
      </c>
      <c r="I31" s="39">
        <v>6.0650000000000004</v>
      </c>
      <c r="J31" s="39">
        <v>6.0650000000000004</v>
      </c>
      <c r="K31" s="39">
        <v>6.0650000000000004</v>
      </c>
      <c r="L31" s="39">
        <v>6.0650000000000004</v>
      </c>
      <c r="M31" s="39">
        <v>6.0650000000000004</v>
      </c>
      <c r="N31" s="39">
        <v>6.0650000000000004</v>
      </c>
      <c r="O31" s="39">
        <v>6.0650000000000004</v>
      </c>
      <c r="P31" s="39">
        <v>6.0650000000000004</v>
      </c>
      <c r="Q31" s="39">
        <v>6.0650000000000004</v>
      </c>
      <c r="R31" s="39">
        <v>6.0650000000000004</v>
      </c>
      <c r="S31" s="39">
        <v>6.0650000000000004</v>
      </c>
      <c r="T31" s="39">
        <v>6.0650000000000004</v>
      </c>
      <c r="U31" s="39">
        <v>6.0650000000000004</v>
      </c>
      <c r="V31" s="39">
        <v>6.0650000000000004</v>
      </c>
      <c r="W31" s="39">
        <v>6.0650000000000004</v>
      </c>
      <c r="X31" s="39">
        <v>6.0650000000000004</v>
      </c>
      <c r="Y31" s="39">
        <v>6.0650000000000004</v>
      </c>
      <c r="Z31" s="39">
        <v>6.0650000000000004</v>
      </c>
      <c r="AA31" s="39">
        <v>6.0650000000000004</v>
      </c>
      <c r="AB31" s="39">
        <v>6.0650000000000004</v>
      </c>
      <c r="AC31" s="39">
        <v>6.0650000000000004</v>
      </c>
      <c r="AD31" s="40">
        <v>0</v>
      </c>
    </row>
    <row r="32" spans="1:30" ht="15" customHeight="1" x14ac:dyDescent="0.25">
      <c r="A32" s="34" t="s">
        <v>195</v>
      </c>
      <c r="B32" s="38" t="s">
        <v>196</v>
      </c>
      <c r="C32" s="39">
        <v>5.0566430000000002</v>
      </c>
      <c r="D32" s="39">
        <v>5.0566430000000002</v>
      </c>
      <c r="E32" s="39">
        <v>5.0566430000000002</v>
      </c>
      <c r="F32" s="39">
        <v>5.0566430000000002</v>
      </c>
      <c r="G32" s="39">
        <v>5.0566430000000002</v>
      </c>
      <c r="H32" s="39">
        <v>5.0566430000000002</v>
      </c>
      <c r="I32" s="39">
        <v>5.0566430000000002</v>
      </c>
      <c r="J32" s="39">
        <v>5.0566430000000002</v>
      </c>
      <c r="K32" s="39">
        <v>5.0566430000000002</v>
      </c>
      <c r="L32" s="39">
        <v>5.0566430000000002</v>
      </c>
      <c r="M32" s="39">
        <v>5.0566430000000002</v>
      </c>
      <c r="N32" s="39">
        <v>5.0553489999999996</v>
      </c>
      <c r="O32" s="39">
        <v>5.0538280000000002</v>
      </c>
      <c r="P32" s="39">
        <v>5.0522629999999999</v>
      </c>
      <c r="Q32" s="39">
        <v>5.0514979999999996</v>
      </c>
      <c r="R32" s="39">
        <v>5.0506010000000003</v>
      </c>
      <c r="S32" s="39">
        <v>5.0495460000000003</v>
      </c>
      <c r="T32" s="39">
        <v>5.0483070000000003</v>
      </c>
      <c r="U32" s="39">
        <v>5.0468520000000003</v>
      </c>
      <c r="V32" s="39">
        <v>5.0451430000000004</v>
      </c>
      <c r="W32" s="39">
        <v>5.0431350000000004</v>
      </c>
      <c r="X32" s="39">
        <v>5.0407760000000001</v>
      </c>
      <c r="Y32" s="39">
        <v>5.0380039999999999</v>
      </c>
      <c r="Z32" s="39">
        <v>5.0347499999999998</v>
      </c>
      <c r="AA32" s="39">
        <v>5.0309280000000003</v>
      </c>
      <c r="AB32" s="39">
        <v>5.0264369999999996</v>
      </c>
      <c r="AC32" s="39">
        <v>5.0211629999999996</v>
      </c>
      <c r="AD32" s="40">
        <v>-2.8200000000000002E-4</v>
      </c>
    </row>
    <row r="33" spans="1:30" ht="15" customHeight="1" x14ac:dyDescent="0.25">
      <c r="A33" s="34" t="s">
        <v>197</v>
      </c>
      <c r="B33" s="38" t="s">
        <v>198</v>
      </c>
      <c r="C33" s="39">
        <v>5.0566430000000002</v>
      </c>
      <c r="D33" s="39">
        <v>5.0566430000000002</v>
      </c>
      <c r="E33" s="39">
        <v>5.0566430000000002</v>
      </c>
      <c r="F33" s="39">
        <v>5.0566430000000002</v>
      </c>
      <c r="G33" s="39">
        <v>5.0566430000000002</v>
      </c>
      <c r="H33" s="39">
        <v>5.0566430000000002</v>
      </c>
      <c r="I33" s="39">
        <v>5.0566430000000002</v>
      </c>
      <c r="J33" s="39">
        <v>5.0566430000000002</v>
      </c>
      <c r="K33" s="39">
        <v>5.0566430000000002</v>
      </c>
      <c r="L33" s="39">
        <v>5.0566430000000002</v>
      </c>
      <c r="M33" s="39">
        <v>5.0566430000000002</v>
      </c>
      <c r="N33" s="39">
        <v>5.0550179999999996</v>
      </c>
      <c r="O33" s="39">
        <v>5.0536269999999996</v>
      </c>
      <c r="P33" s="39">
        <v>5.0518049999999999</v>
      </c>
      <c r="Q33" s="39">
        <v>5.050961</v>
      </c>
      <c r="R33" s="39">
        <v>5.0499679999999998</v>
      </c>
      <c r="S33" s="39">
        <v>5.0488020000000002</v>
      </c>
      <c r="T33" s="39">
        <v>5.0474329999999998</v>
      </c>
      <c r="U33" s="39">
        <v>5.0458249999999998</v>
      </c>
      <c r="V33" s="39">
        <v>5.0439350000000003</v>
      </c>
      <c r="W33" s="39">
        <v>5.0417160000000001</v>
      </c>
      <c r="X33" s="39">
        <v>5.0391089999999998</v>
      </c>
      <c r="Y33" s="39">
        <v>5.0360469999999999</v>
      </c>
      <c r="Z33" s="39">
        <v>5.0324489999999997</v>
      </c>
      <c r="AA33" s="39">
        <v>5.0282239999999998</v>
      </c>
      <c r="AB33" s="39">
        <v>5.0232599999999996</v>
      </c>
      <c r="AC33" s="39">
        <v>5.0174300000000001</v>
      </c>
      <c r="AD33" s="40">
        <v>-3.1100000000000002E-4</v>
      </c>
    </row>
    <row r="34" spans="1:30" ht="15" customHeight="1" x14ac:dyDescent="0.25">
      <c r="A34" s="34" t="s">
        <v>199</v>
      </c>
      <c r="B34" s="38" t="s">
        <v>200</v>
      </c>
      <c r="C34" s="39">
        <v>5.0566430000000002</v>
      </c>
      <c r="D34" s="39">
        <v>5.0566430000000002</v>
      </c>
      <c r="E34" s="39">
        <v>5.0566430000000002</v>
      </c>
      <c r="F34" s="39">
        <v>5.0566430000000002</v>
      </c>
      <c r="G34" s="39">
        <v>5.0566430000000002</v>
      </c>
      <c r="H34" s="39">
        <v>5.0566430000000002</v>
      </c>
      <c r="I34" s="39">
        <v>5.0566430000000002</v>
      </c>
      <c r="J34" s="39">
        <v>5.0566430000000002</v>
      </c>
      <c r="K34" s="39">
        <v>5.0566430000000002</v>
      </c>
      <c r="L34" s="39">
        <v>5.0566430000000002</v>
      </c>
      <c r="M34" s="39">
        <v>5.0566430000000002</v>
      </c>
      <c r="N34" s="39">
        <v>5.0557109999999996</v>
      </c>
      <c r="O34" s="39">
        <v>5.0530799999999996</v>
      </c>
      <c r="P34" s="39">
        <v>5.0515340000000002</v>
      </c>
      <c r="Q34" s="39">
        <v>5.0506409999999997</v>
      </c>
      <c r="R34" s="39">
        <v>5.0495929999999998</v>
      </c>
      <c r="S34" s="39">
        <v>5.048362</v>
      </c>
      <c r="T34" s="39">
        <v>5.0469160000000004</v>
      </c>
      <c r="U34" s="39">
        <v>5.0452170000000001</v>
      </c>
      <c r="V34" s="39">
        <v>5.0432220000000001</v>
      </c>
      <c r="W34" s="39">
        <v>5.0408780000000002</v>
      </c>
      <c r="X34" s="39">
        <v>5.038125</v>
      </c>
      <c r="Y34" s="39">
        <v>5.034891</v>
      </c>
      <c r="Z34" s="39">
        <v>5.0310930000000003</v>
      </c>
      <c r="AA34" s="39">
        <v>5.0266310000000001</v>
      </c>
      <c r="AB34" s="39">
        <v>5.0213900000000002</v>
      </c>
      <c r="AC34" s="39">
        <v>5.0152340000000004</v>
      </c>
      <c r="AD34" s="40">
        <v>-3.2899999999999997E-4</v>
      </c>
    </row>
    <row r="35" spans="1:30" ht="15" customHeight="1" x14ac:dyDescent="0.25">
      <c r="A35" s="34" t="s">
        <v>201</v>
      </c>
      <c r="B35" s="38" t="s">
        <v>202</v>
      </c>
      <c r="C35" s="39">
        <v>5.2530000000000001</v>
      </c>
      <c r="D35" s="39">
        <v>5.2530000000000001</v>
      </c>
      <c r="E35" s="39">
        <v>5.2530000000000001</v>
      </c>
      <c r="F35" s="39">
        <v>5.2530000000000001</v>
      </c>
      <c r="G35" s="39">
        <v>5.2530000000000001</v>
      </c>
      <c r="H35" s="39">
        <v>5.2530000000000001</v>
      </c>
      <c r="I35" s="39">
        <v>5.2530000000000001</v>
      </c>
      <c r="J35" s="39">
        <v>5.2530000000000001</v>
      </c>
      <c r="K35" s="39">
        <v>5.2530000000000001</v>
      </c>
      <c r="L35" s="39">
        <v>5.2530000000000001</v>
      </c>
      <c r="M35" s="39">
        <v>5.2530000000000001</v>
      </c>
      <c r="N35" s="39">
        <v>5.2530000000000001</v>
      </c>
      <c r="O35" s="39">
        <v>5.2530000000000001</v>
      </c>
      <c r="P35" s="39">
        <v>5.2530000000000001</v>
      </c>
      <c r="Q35" s="39">
        <v>5.2530000000000001</v>
      </c>
      <c r="R35" s="39">
        <v>5.2530000000000001</v>
      </c>
      <c r="S35" s="39">
        <v>5.2530000000000001</v>
      </c>
      <c r="T35" s="39">
        <v>5.2530000000000001</v>
      </c>
      <c r="U35" s="39">
        <v>5.2530000000000001</v>
      </c>
      <c r="V35" s="39">
        <v>5.2530000000000001</v>
      </c>
      <c r="W35" s="39">
        <v>5.2530000000000001</v>
      </c>
      <c r="X35" s="39">
        <v>5.2530000000000001</v>
      </c>
      <c r="Y35" s="39">
        <v>5.2530000000000001</v>
      </c>
      <c r="Z35" s="39">
        <v>5.2530000000000001</v>
      </c>
      <c r="AA35" s="39">
        <v>5.2530000000000001</v>
      </c>
      <c r="AB35" s="39">
        <v>5.2530000000000001</v>
      </c>
      <c r="AC35" s="39">
        <v>5.2530000000000001</v>
      </c>
      <c r="AD35" s="40">
        <v>0</v>
      </c>
    </row>
    <row r="36" spans="1:30" ht="15" customHeight="1" x14ac:dyDescent="0.25">
      <c r="A36" s="34" t="s">
        <v>203</v>
      </c>
      <c r="B36" s="38" t="s">
        <v>204</v>
      </c>
      <c r="C36" s="39">
        <v>4.62</v>
      </c>
      <c r="D36" s="39">
        <v>4.62</v>
      </c>
      <c r="E36" s="39">
        <v>4.62</v>
      </c>
      <c r="F36" s="39">
        <v>4.62</v>
      </c>
      <c r="G36" s="39">
        <v>4.62</v>
      </c>
      <c r="H36" s="39">
        <v>4.62</v>
      </c>
      <c r="I36" s="39">
        <v>4.62</v>
      </c>
      <c r="J36" s="39">
        <v>4.62</v>
      </c>
      <c r="K36" s="39">
        <v>4.62</v>
      </c>
      <c r="L36" s="39">
        <v>4.62</v>
      </c>
      <c r="M36" s="39">
        <v>4.62</v>
      </c>
      <c r="N36" s="39">
        <v>4.62</v>
      </c>
      <c r="O36" s="39">
        <v>4.62</v>
      </c>
      <c r="P36" s="39">
        <v>4.62</v>
      </c>
      <c r="Q36" s="39">
        <v>4.62</v>
      </c>
      <c r="R36" s="39">
        <v>4.62</v>
      </c>
      <c r="S36" s="39">
        <v>4.62</v>
      </c>
      <c r="T36" s="39">
        <v>4.62</v>
      </c>
      <c r="U36" s="39">
        <v>4.62</v>
      </c>
      <c r="V36" s="39">
        <v>4.62</v>
      </c>
      <c r="W36" s="39">
        <v>4.62</v>
      </c>
      <c r="X36" s="39">
        <v>4.62</v>
      </c>
      <c r="Y36" s="39">
        <v>4.62</v>
      </c>
      <c r="Z36" s="39">
        <v>4.62</v>
      </c>
      <c r="AA36" s="39">
        <v>4.62</v>
      </c>
      <c r="AB36" s="39">
        <v>4.62</v>
      </c>
      <c r="AC36" s="39">
        <v>4.62</v>
      </c>
      <c r="AD36" s="40">
        <v>0</v>
      </c>
    </row>
    <row r="37" spans="1:30" ht="15" customHeight="1" x14ac:dyDescent="0.25">
      <c r="A37" s="34" t="s">
        <v>205</v>
      </c>
      <c r="B37" s="38" t="s">
        <v>206</v>
      </c>
      <c r="C37" s="39">
        <v>5.8</v>
      </c>
      <c r="D37" s="39">
        <v>5.8</v>
      </c>
      <c r="E37" s="39">
        <v>5.8</v>
      </c>
      <c r="F37" s="39">
        <v>5.8</v>
      </c>
      <c r="G37" s="39">
        <v>5.8</v>
      </c>
      <c r="H37" s="39">
        <v>5.8</v>
      </c>
      <c r="I37" s="39">
        <v>5.8</v>
      </c>
      <c r="J37" s="39">
        <v>5.8</v>
      </c>
      <c r="K37" s="39">
        <v>5.8</v>
      </c>
      <c r="L37" s="39">
        <v>5.8</v>
      </c>
      <c r="M37" s="39">
        <v>5.8</v>
      </c>
      <c r="N37" s="39">
        <v>5.8</v>
      </c>
      <c r="O37" s="39">
        <v>5.8</v>
      </c>
      <c r="P37" s="39">
        <v>5.8</v>
      </c>
      <c r="Q37" s="39">
        <v>5.8</v>
      </c>
      <c r="R37" s="39">
        <v>5.8</v>
      </c>
      <c r="S37" s="39">
        <v>5.8</v>
      </c>
      <c r="T37" s="39">
        <v>5.8</v>
      </c>
      <c r="U37" s="39">
        <v>5.8</v>
      </c>
      <c r="V37" s="39">
        <v>5.8</v>
      </c>
      <c r="W37" s="39">
        <v>5.8</v>
      </c>
      <c r="X37" s="39">
        <v>5.8</v>
      </c>
      <c r="Y37" s="39">
        <v>5.8</v>
      </c>
      <c r="Z37" s="39">
        <v>5.8</v>
      </c>
      <c r="AA37" s="39">
        <v>5.8</v>
      </c>
      <c r="AB37" s="39">
        <v>5.8</v>
      </c>
      <c r="AC37" s="39">
        <v>5.8</v>
      </c>
      <c r="AD37" s="40">
        <v>0</v>
      </c>
    </row>
    <row r="38" spans="1:30" ht="15" customHeight="1" x14ac:dyDescent="0.25">
      <c r="A38" s="34" t="s">
        <v>207</v>
      </c>
      <c r="B38" s="38" t="s">
        <v>208</v>
      </c>
      <c r="C38" s="39">
        <v>5.4411620000000003</v>
      </c>
      <c r="D38" s="39">
        <v>5.4411620000000003</v>
      </c>
      <c r="E38" s="39">
        <v>5.4411620000000003</v>
      </c>
      <c r="F38" s="39">
        <v>5.4411620000000003</v>
      </c>
      <c r="G38" s="39">
        <v>5.4411620000000003</v>
      </c>
      <c r="H38" s="39">
        <v>5.4411620000000003</v>
      </c>
      <c r="I38" s="39">
        <v>5.4411620000000003</v>
      </c>
      <c r="J38" s="39">
        <v>5.4411620000000003</v>
      </c>
      <c r="K38" s="39">
        <v>5.4411620000000003</v>
      </c>
      <c r="L38" s="39">
        <v>5.4411620000000003</v>
      </c>
      <c r="M38" s="39">
        <v>5.4411620000000003</v>
      </c>
      <c r="N38" s="39">
        <v>5.4411620000000003</v>
      </c>
      <c r="O38" s="39">
        <v>5.4411620000000003</v>
      </c>
      <c r="P38" s="39">
        <v>5.4411620000000003</v>
      </c>
      <c r="Q38" s="39">
        <v>5.4411620000000003</v>
      </c>
      <c r="R38" s="39">
        <v>5.4411620000000003</v>
      </c>
      <c r="S38" s="39">
        <v>5.4411620000000003</v>
      </c>
      <c r="T38" s="39">
        <v>5.4411620000000003</v>
      </c>
      <c r="U38" s="39">
        <v>5.4411620000000003</v>
      </c>
      <c r="V38" s="39">
        <v>5.4411620000000003</v>
      </c>
      <c r="W38" s="39">
        <v>5.4411620000000003</v>
      </c>
      <c r="X38" s="39">
        <v>5.4411620000000003</v>
      </c>
      <c r="Y38" s="39">
        <v>5.4411620000000003</v>
      </c>
      <c r="Z38" s="39">
        <v>5.4411620000000003</v>
      </c>
      <c r="AA38" s="39">
        <v>5.4411620000000003</v>
      </c>
      <c r="AB38" s="39">
        <v>5.4411620000000003</v>
      </c>
      <c r="AC38" s="39">
        <v>5.4411620000000003</v>
      </c>
      <c r="AD38" s="40">
        <v>0</v>
      </c>
    </row>
    <row r="39" spans="1:30" ht="15" customHeight="1" x14ac:dyDescent="0.25">
      <c r="A39" s="34" t="s">
        <v>209</v>
      </c>
      <c r="B39" s="38" t="s">
        <v>210</v>
      </c>
      <c r="C39" s="39">
        <v>6.2869999999999999</v>
      </c>
      <c r="D39" s="39">
        <v>6.2869999999999999</v>
      </c>
      <c r="E39" s="39">
        <v>6.2869999999999999</v>
      </c>
      <c r="F39" s="39">
        <v>6.2869999999999999</v>
      </c>
      <c r="G39" s="39">
        <v>6.2869999999999999</v>
      </c>
      <c r="H39" s="39">
        <v>6.2869999999999999</v>
      </c>
      <c r="I39" s="39">
        <v>6.2869999999999999</v>
      </c>
      <c r="J39" s="39">
        <v>6.2869999999999999</v>
      </c>
      <c r="K39" s="39">
        <v>6.2869999999999999</v>
      </c>
      <c r="L39" s="39">
        <v>6.2869999999999999</v>
      </c>
      <c r="M39" s="39">
        <v>6.2869999999999999</v>
      </c>
      <c r="N39" s="39">
        <v>6.2869999999999999</v>
      </c>
      <c r="O39" s="39">
        <v>6.2869999999999999</v>
      </c>
      <c r="P39" s="39">
        <v>6.2869999999999999</v>
      </c>
      <c r="Q39" s="39">
        <v>6.2869999999999999</v>
      </c>
      <c r="R39" s="39">
        <v>6.2869999999999999</v>
      </c>
      <c r="S39" s="39">
        <v>6.2869999999999999</v>
      </c>
      <c r="T39" s="39">
        <v>6.2869999999999999</v>
      </c>
      <c r="U39" s="39">
        <v>6.2869999999999999</v>
      </c>
      <c r="V39" s="39">
        <v>6.2869999999999999</v>
      </c>
      <c r="W39" s="39">
        <v>6.2869999999999999</v>
      </c>
      <c r="X39" s="39">
        <v>6.2869999999999999</v>
      </c>
      <c r="Y39" s="39">
        <v>6.2869999999999999</v>
      </c>
      <c r="Z39" s="39">
        <v>6.2869999999999999</v>
      </c>
      <c r="AA39" s="39">
        <v>6.2869999999999999</v>
      </c>
      <c r="AB39" s="39">
        <v>6.2869999999999999</v>
      </c>
      <c r="AC39" s="39">
        <v>6.2869999999999999</v>
      </c>
      <c r="AD39" s="40">
        <v>0</v>
      </c>
    </row>
    <row r="40" spans="1:30" ht="15" customHeight="1" x14ac:dyDescent="0.25">
      <c r="A40" s="34" t="s">
        <v>211</v>
      </c>
      <c r="B40" s="38" t="s">
        <v>212</v>
      </c>
      <c r="C40" s="39">
        <v>6.2869999999999999</v>
      </c>
      <c r="D40" s="39">
        <v>6.2869999999999999</v>
      </c>
      <c r="E40" s="39">
        <v>6.2869999999999999</v>
      </c>
      <c r="F40" s="39">
        <v>6.2869999999999999</v>
      </c>
      <c r="G40" s="39">
        <v>6.2869999999999999</v>
      </c>
      <c r="H40" s="39">
        <v>6.2869999999999999</v>
      </c>
      <c r="I40" s="39">
        <v>6.2869999999999999</v>
      </c>
      <c r="J40" s="39">
        <v>6.2869999999999999</v>
      </c>
      <c r="K40" s="39">
        <v>6.2869999999999999</v>
      </c>
      <c r="L40" s="39">
        <v>6.2869999999999999</v>
      </c>
      <c r="M40" s="39">
        <v>6.2869999999999999</v>
      </c>
      <c r="N40" s="39">
        <v>6.2869999999999999</v>
      </c>
      <c r="O40" s="39">
        <v>6.2869999999999999</v>
      </c>
      <c r="P40" s="39">
        <v>6.2869999999999999</v>
      </c>
      <c r="Q40" s="39">
        <v>6.2869999999999999</v>
      </c>
      <c r="R40" s="39">
        <v>6.2869999999999999</v>
      </c>
      <c r="S40" s="39">
        <v>6.2869999999999999</v>
      </c>
      <c r="T40" s="39">
        <v>6.2869999999999999</v>
      </c>
      <c r="U40" s="39">
        <v>6.2869999999999999</v>
      </c>
      <c r="V40" s="39">
        <v>6.2869999999999999</v>
      </c>
      <c r="W40" s="39">
        <v>6.2869999999999999</v>
      </c>
      <c r="X40" s="39">
        <v>6.2869999999999999</v>
      </c>
      <c r="Y40" s="39">
        <v>6.2869999999999999</v>
      </c>
      <c r="Z40" s="39">
        <v>6.2869999999999999</v>
      </c>
      <c r="AA40" s="39">
        <v>6.2869999999999999</v>
      </c>
      <c r="AB40" s="39">
        <v>6.2869999999999999</v>
      </c>
      <c r="AC40" s="39">
        <v>6.2869999999999999</v>
      </c>
      <c r="AD40" s="40">
        <v>0</v>
      </c>
    </row>
    <row r="41" spans="1:30" ht="15" customHeight="1" x14ac:dyDescent="0.25">
      <c r="A41" s="34" t="s">
        <v>213</v>
      </c>
      <c r="B41" s="38" t="s">
        <v>214</v>
      </c>
      <c r="C41" s="39">
        <v>6.2869999999999999</v>
      </c>
      <c r="D41" s="39">
        <v>6.2869999999999999</v>
      </c>
      <c r="E41" s="39">
        <v>6.2869999999999999</v>
      </c>
      <c r="F41" s="39">
        <v>6.2869999999999999</v>
      </c>
      <c r="G41" s="39">
        <v>6.2869999999999999</v>
      </c>
      <c r="H41" s="39">
        <v>6.2869999999999999</v>
      </c>
      <c r="I41" s="39">
        <v>6.2869999999999999</v>
      </c>
      <c r="J41" s="39">
        <v>6.2869999999999999</v>
      </c>
      <c r="K41" s="39">
        <v>6.2869999999999999</v>
      </c>
      <c r="L41" s="39">
        <v>6.2869999999999999</v>
      </c>
      <c r="M41" s="39">
        <v>6.2869999999999999</v>
      </c>
      <c r="N41" s="39">
        <v>6.2869999999999999</v>
      </c>
      <c r="O41" s="39">
        <v>6.2869999999999999</v>
      </c>
      <c r="P41" s="39">
        <v>6.2869999999999999</v>
      </c>
      <c r="Q41" s="39">
        <v>6.2869999999999999</v>
      </c>
      <c r="R41" s="39">
        <v>6.2869999999999999</v>
      </c>
      <c r="S41" s="39">
        <v>6.2869999999999999</v>
      </c>
      <c r="T41" s="39">
        <v>6.2869999999999999</v>
      </c>
      <c r="U41" s="39">
        <v>6.2869999999999999</v>
      </c>
      <c r="V41" s="39">
        <v>6.2869999999999999</v>
      </c>
      <c r="W41" s="39">
        <v>6.2869999999999999</v>
      </c>
      <c r="X41" s="39">
        <v>6.2869999999999999</v>
      </c>
      <c r="Y41" s="39">
        <v>6.2869999999999999</v>
      </c>
      <c r="Z41" s="39">
        <v>6.2869999999999999</v>
      </c>
      <c r="AA41" s="39">
        <v>6.2869999999999999</v>
      </c>
      <c r="AB41" s="39">
        <v>6.2869999999999999</v>
      </c>
      <c r="AC41" s="39">
        <v>6.2869999999999999</v>
      </c>
      <c r="AD41" s="40">
        <v>0</v>
      </c>
    </row>
    <row r="42" spans="1:30" ht="15" customHeight="1" x14ac:dyDescent="0.25">
      <c r="A42" s="34" t="s">
        <v>215</v>
      </c>
      <c r="B42" s="38" t="s">
        <v>216</v>
      </c>
      <c r="C42" s="39">
        <v>6.0975380000000001</v>
      </c>
      <c r="D42" s="39">
        <v>6.1105450000000001</v>
      </c>
      <c r="E42" s="39">
        <v>6.1078970000000004</v>
      </c>
      <c r="F42" s="39">
        <v>6.1129179999999996</v>
      </c>
      <c r="G42" s="39">
        <v>6.1085560000000001</v>
      </c>
      <c r="H42" s="39">
        <v>6.1092560000000002</v>
      </c>
      <c r="I42" s="39">
        <v>6.1089130000000003</v>
      </c>
      <c r="J42" s="39">
        <v>6.1085580000000004</v>
      </c>
      <c r="K42" s="39">
        <v>6.1081960000000004</v>
      </c>
      <c r="L42" s="39">
        <v>6.1078210000000004</v>
      </c>
      <c r="M42" s="39">
        <v>6.1074359999999999</v>
      </c>
      <c r="N42" s="39">
        <v>6.1070399999999996</v>
      </c>
      <c r="O42" s="39">
        <v>6.1066330000000004</v>
      </c>
      <c r="P42" s="39">
        <v>6.1062130000000003</v>
      </c>
      <c r="Q42" s="39">
        <v>6.1057800000000002</v>
      </c>
      <c r="R42" s="39">
        <v>6.1053329999999999</v>
      </c>
      <c r="S42" s="39">
        <v>6.1048720000000003</v>
      </c>
      <c r="T42" s="39">
        <v>6.1043960000000004</v>
      </c>
      <c r="U42" s="39">
        <v>6.1039060000000003</v>
      </c>
      <c r="V42" s="39">
        <v>6.1033980000000003</v>
      </c>
      <c r="W42" s="39">
        <v>6.1028729999999998</v>
      </c>
      <c r="X42" s="39">
        <v>6.1023310000000004</v>
      </c>
      <c r="Y42" s="39">
        <v>6.1022509999999999</v>
      </c>
      <c r="Z42" s="39">
        <v>6.1011879999999996</v>
      </c>
      <c r="AA42" s="39">
        <v>6.1005849999999997</v>
      </c>
      <c r="AB42" s="39">
        <v>6.0999610000000004</v>
      </c>
      <c r="AC42" s="39">
        <v>6.0997760000000003</v>
      </c>
      <c r="AD42" s="40">
        <v>-7.1000000000000005E-5</v>
      </c>
    </row>
    <row r="43" spans="1:30" ht="15" customHeight="1" x14ac:dyDescent="0.25">
      <c r="A43" s="34" t="s">
        <v>217</v>
      </c>
      <c r="B43" s="38" t="s">
        <v>218</v>
      </c>
      <c r="C43" s="39">
        <v>5.1417510000000002</v>
      </c>
      <c r="D43" s="39">
        <v>5.1478799999999998</v>
      </c>
      <c r="E43" s="39">
        <v>5.1704879999999998</v>
      </c>
      <c r="F43" s="39">
        <v>5.1513</v>
      </c>
      <c r="G43" s="39">
        <v>5.1785410000000001</v>
      </c>
      <c r="H43" s="39">
        <v>5.1647489999999996</v>
      </c>
      <c r="I43" s="39">
        <v>5.1569799999999999</v>
      </c>
      <c r="J43" s="39">
        <v>5.1508399999999996</v>
      </c>
      <c r="K43" s="39">
        <v>5.1465909999999999</v>
      </c>
      <c r="L43" s="39">
        <v>5.1443719999999997</v>
      </c>
      <c r="M43" s="39">
        <v>5.1418010000000001</v>
      </c>
      <c r="N43" s="39">
        <v>5.1379599999999996</v>
      </c>
      <c r="O43" s="39">
        <v>5.1348250000000002</v>
      </c>
      <c r="P43" s="39">
        <v>5.1342939999999997</v>
      </c>
      <c r="Q43" s="39">
        <v>5.1339290000000002</v>
      </c>
      <c r="R43" s="39">
        <v>5.1331829999999998</v>
      </c>
      <c r="S43" s="39">
        <v>5.1326539999999996</v>
      </c>
      <c r="T43" s="39">
        <v>5.1310690000000001</v>
      </c>
      <c r="U43" s="39">
        <v>5.1285319999999999</v>
      </c>
      <c r="V43" s="39">
        <v>5.1257479999999997</v>
      </c>
      <c r="W43" s="39">
        <v>5.122954</v>
      </c>
      <c r="X43" s="39">
        <v>5.1210230000000001</v>
      </c>
      <c r="Y43" s="39">
        <v>5.1177950000000001</v>
      </c>
      <c r="Z43" s="39">
        <v>5.114414</v>
      </c>
      <c r="AA43" s="39">
        <v>5.1103459999999998</v>
      </c>
      <c r="AB43" s="39">
        <v>5.1072939999999996</v>
      </c>
      <c r="AC43" s="39">
        <v>5.1040419999999997</v>
      </c>
      <c r="AD43" s="40">
        <v>-3.4200000000000002E-4</v>
      </c>
    </row>
    <row r="44" spans="1:30" ht="15" customHeight="1" x14ac:dyDescent="0.25">
      <c r="A44" s="34" t="s">
        <v>219</v>
      </c>
      <c r="B44" s="38" t="s">
        <v>220</v>
      </c>
      <c r="C44" s="39">
        <v>5.5918049999999999</v>
      </c>
      <c r="D44" s="39">
        <v>5.5175729999999996</v>
      </c>
      <c r="E44" s="39">
        <v>5.5210980000000003</v>
      </c>
      <c r="F44" s="39">
        <v>5.465814</v>
      </c>
      <c r="G44" s="39">
        <v>5.375591</v>
      </c>
      <c r="H44" s="39">
        <v>5.3618040000000002</v>
      </c>
      <c r="I44" s="39">
        <v>5.3507110000000004</v>
      </c>
      <c r="J44" s="39">
        <v>5.346603</v>
      </c>
      <c r="K44" s="39">
        <v>5.3310279999999999</v>
      </c>
      <c r="L44" s="39">
        <v>5.2768110000000004</v>
      </c>
      <c r="M44" s="39">
        <v>5.2560849999999997</v>
      </c>
      <c r="N44" s="39">
        <v>5.2141320000000002</v>
      </c>
      <c r="O44" s="39">
        <v>5.1887480000000004</v>
      </c>
      <c r="P44" s="39">
        <v>5.1824649999999997</v>
      </c>
      <c r="Q44" s="39">
        <v>5.1673109999999998</v>
      </c>
      <c r="R44" s="39">
        <v>5.1520049999999999</v>
      </c>
      <c r="S44" s="39">
        <v>5.1463400000000004</v>
      </c>
      <c r="T44" s="39">
        <v>5.1226989999999999</v>
      </c>
      <c r="U44" s="39">
        <v>5.08826</v>
      </c>
      <c r="V44" s="39">
        <v>5.0572229999999996</v>
      </c>
      <c r="W44" s="39">
        <v>5.0293659999999996</v>
      </c>
      <c r="X44" s="39">
        <v>5.0090539999999999</v>
      </c>
      <c r="Y44" s="39">
        <v>4.9793710000000004</v>
      </c>
      <c r="Z44" s="39">
        <v>4.9400899999999996</v>
      </c>
      <c r="AA44" s="39">
        <v>4.8954060000000004</v>
      </c>
      <c r="AB44" s="39">
        <v>4.861332</v>
      </c>
      <c r="AC44" s="39">
        <v>4.833539</v>
      </c>
      <c r="AD44" s="40">
        <v>-5.28E-3</v>
      </c>
    </row>
    <row r="45" spans="1:30" ht="15" customHeight="1" x14ac:dyDescent="0.25">
      <c r="A45" s="34" t="s">
        <v>221</v>
      </c>
      <c r="B45" s="38" t="s">
        <v>222</v>
      </c>
      <c r="C45" s="39">
        <v>5.3650000000000002</v>
      </c>
      <c r="D45" s="39">
        <v>5.3979419999999996</v>
      </c>
      <c r="E45" s="39">
        <v>5.3383430000000001</v>
      </c>
      <c r="F45" s="39">
        <v>5.2375829999999999</v>
      </c>
      <c r="G45" s="39">
        <v>5.1244560000000003</v>
      </c>
      <c r="H45" s="39">
        <v>5.1068410000000002</v>
      </c>
      <c r="I45" s="39">
        <v>5.1130599999999999</v>
      </c>
      <c r="J45" s="39">
        <v>5.1204729999999996</v>
      </c>
      <c r="K45" s="39">
        <v>5.1298199999999996</v>
      </c>
      <c r="L45" s="39">
        <v>5.1253330000000004</v>
      </c>
      <c r="M45" s="39">
        <v>5.1150549999999999</v>
      </c>
      <c r="N45" s="39">
        <v>5.1100279999999998</v>
      </c>
      <c r="O45" s="39">
        <v>5.1130019999999998</v>
      </c>
      <c r="P45" s="39">
        <v>5.114554</v>
      </c>
      <c r="Q45" s="39">
        <v>5.111809</v>
      </c>
      <c r="R45" s="39">
        <v>5.1093080000000004</v>
      </c>
      <c r="S45" s="39">
        <v>5.1086840000000002</v>
      </c>
      <c r="T45" s="39">
        <v>5.1113119999999999</v>
      </c>
      <c r="U45" s="39">
        <v>5.1197499999999998</v>
      </c>
      <c r="V45" s="39">
        <v>5.1222659999999998</v>
      </c>
      <c r="W45" s="39">
        <v>5.1273999999999997</v>
      </c>
      <c r="X45" s="39">
        <v>5.1282759999999996</v>
      </c>
      <c r="Y45" s="39">
        <v>5.1265549999999998</v>
      </c>
      <c r="Z45" s="39">
        <v>5.1280210000000004</v>
      </c>
      <c r="AA45" s="39">
        <v>5.1324449999999997</v>
      </c>
      <c r="AB45" s="39">
        <v>5.1398720000000004</v>
      </c>
      <c r="AC45" s="39">
        <v>5.1397680000000001</v>
      </c>
      <c r="AD45" s="40">
        <v>-1.9580000000000001E-3</v>
      </c>
    </row>
    <row r="46" spans="1:30" ht="15" customHeight="1" x14ac:dyDescent="0.2">
      <c r="B46" s="41" t="s">
        <v>223</v>
      </c>
    </row>
    <row r="47" spans="1:30" ht="15" customHeight="1" x14ac:dyDescent="0.25">
      <c r="A47" s="34" t="s">
        <v>224</v>
      </c>
      <c r="B47" s="38" t="s">
        <v>225</v>
      </c>
      <c r="C47" s="39">
        <v>5.8</v>
      </c>
      <c r="D47" s="39">
        <v>5.7187770000000002</v>
      </c>
      <c r="E47" s="39">
        <v>5.7347659999999996</v>
      </c>
      <c r="F47" s="39">
        <v>5.7384000000000004</v>
      </c>
      <c r="G47" s="39">
        <v>5.7260939999999998</v>
      </c>
      <c r="H47" s="39">
        <v>5.7253970000000001</v>
      </c>
      <c r="I47" s="39">
        <v>5.7248849999999996</v>
      </c>
      <c r="J47" s="39">
        <v>5.7245819999999998</v>
      </c>
      <c r="K47" s="39">
        <v>5.7226059999999999</v>
      </c>
      <c r="L47" s="39">
        <v>5.7222410000000004</v>
      </c>
      <c r="M47" s="39">
        <v>5.7223620000000004</v>
      </c>
      <c r="N47" s="39">
        <v>5.7216509999999996</v>
      </c>
      <c r="O47" s="39">
        <v>5.7200829999999998</v>
      </c>
      <c r="P47" s="39">
        <v>5.7180569999999999</v>
      </c>
      <c r="Q47" s="39">
        <v>5.7179859999999998</v>
      </c>
      <c r="R47" s="39">
        <v>5.7168850000000004</v>
      </c>
      <c r="S47" s="39">
        <v>5.7160219999999997</v>
      </c>
      <c r="T47" s="39">
        <v>5.7167820000000003</v>
      </c>
      <c r="U47" s="39">
        <v>5.7170949999999996</v>
      </c>
      <c r="V47" s="39">
        <v>5.7161350000000004</v>
      </c>
      <c r="W47" s="39">
        <v>5.7195859999999996</v>
      </c>
      <c r="X47" s="39">
        <v>5.7207080000000001</v>
      </c>
      <c r="Y47" s="39">
        <v>5.7225460000000004</v>
      </c>
      <c r="Z47" s="39">
        <v>5.7244149999999996</v>
      </c>
      <c r="AA47" s="39">
        <v>5.7255779999999996</v>
      </c>
      <c r="AB47" s="39">
        <v>5.7251919999999998</v>
      </c>
      <c r="AC47" s="39">
        <v>5.7252369999999999</v>
      </c>
      <c r="AD47" s="40">
        <v>4.5000000000000003E-5</v>
      </c>
    </row>
    <row r="48" spans="1:30" ht="15" customHeight="1" x14ac:dyDescent="0.25">
      <c r="A48" s="34" t="s">
        <v>226</v>
      </c>
      <c r="B48" s="38" t="s">
        <v>227</v>
      </c>
      <c r="C48" s="39">
        <v>6.0860000000000003</v>
      </c>
      <c r="D48" s="39">
        <v>6.0633790000000003</v>
      </c>
      <c r="E48" s="39">
        <v>6.0282910000000003</v>
      </c>
      <c r="F48" s="39">
        <v>6.037852</v>
      </c>
      <c r="G48" s="39">
        <v>6.0537049999999999</v>
      </c>
      <c r="H48" s="39">
        <v>6.0581100000000001</v>
      </c>
      <c r="I48" s="39">
        <v>6.060791</v>
      </c>
      <c r="J48" s="39">
        <v>6.0587970000000002</v>
      </c>
      <c r="K48" s="39">
        <v>6.0554519999999998</v>
      </c>
      <c r="L48" s="39">
        <v>6.0556330000000003</v>
      </c>
      <c r="M48" s="39">
        <v>6.0576889999999999</v>
      </c>
      <c r="N48" s="39">
        <v>6.0590590000000004</v>
      </c>
      <c r="O48" s="39">
        <v>6.055993</v>
      </c>
      <c r="P48" s="39">
        <v>6.0620500000000002</v>
      </c>
      <c r="Q48" s="39">
        <v>6.0782920000000003</v>
      </c>
      <c r="R48" s="39">
        <v>6.0902539999999998</v>
      </c>
      <c r="S48" s="39">
        <v>6.0952390000000003</v>
      </c>
      <c r="T48" s="39">
        <v>6.1003730000000003</v>
      </c>
      <c r="U48" s="39">
        <v>6.1012969999999997</v>
      </c>
      <c r="V48" s="39">
        <v>6.1043500000000002</v>
      </c>
      <c r="W48" s="39">
        <v>6.1023329999999998</v>
      </c>
      <c r="X48" s="39">
        <v>6.107761</v>
      </c>
      <c r="Y48" s="39">
        <v>6.1101960000000002</v>
      </c>
      <c r="Z48" s="39">
        <v>6.1149769999999997</v>
      </c>
      <c r="AA48" s="39">
        <v>6.1142580000000004</v>
      </c>
      <c r="AB48" s="39">
        <v>6.1134700000000004</v>
      </c>
      <c r="AC48" s="39">
        <v>6.1115019999999998</v>
      </c>
      <c r="AD48" s="40">
        <v>3.1599999999999998E-4</v>
      </c>
    </row>
    <row r="49" spans="1:30" ht="15" customHeight="1" x14ac:dyDescent="0.25">
      <c r="A49" s="34" t="s">
        <v>228</v>
      </c>
      <c r="B49" s="38" t="s">
        <v>229</v>
      </c>
      <c r="C49" s="39">
        <v>5.8</v>
      </c>
      <c r="D49" s="39">
        <v>5.6432310000000001</v>
      </c>
      <c r="E49" s="39">
        <v>5.6432830000000003</v>
      </c>
      <c r="F49" s="39">
        <v>5.6430899999999999</v>
      </c>
      <c r="G49" s="39">
        <v>5.6429239999999998</v>
      </c>
      <c r="H49" s="39">
        <v>5.6427849999999999</v>
      </c>
      <c r="I49" s="39">
        <v>5.6426629999999998</v>
      </c>
      <c r="J49" s="39">
        <v>5.6426369999999997</v>
      </c>
      <c r="K49" s="39">
        <v>5.6426119999999997</v>
      </c>
      <c r="L49" s="39">
        <v>5.6425879999999999</v>
      </c>
      <c r="M49" s="39">
        <v>5.642563</v>
      </c>
      <c r="N49" s="39">
        <v>5.6425390000000002</v>
      </c>
      <c r="O49" s="39">
        <v>5.6425159999999996</v>
      </c>
      <c r="P49" s="39">
        <v>5.6424940000000001</v>
      </c>
      <c r="Q49" s="39">
        <v>5.6424709999999996</v>
      </c>
      <c r="R49" s="39">
        <v>5.6424500000000002</v>
      </c>
      <c r="S49" s="39">
        <v>5.6424269999999996</v>
      </c>
      <c r="T49" s="39">
        <v>5.6424070000000004</v>
      </c>
      <c r="U49" s="39">
        <v>5.6276020000000004</v>
      </c>
      <c r="V49" s="39">
        <v>5.620215</v>
      </c>
      <c r="W49" s="39">
        <v>5.6145680000000002</v>
      </c>
      <c r="X49" s="39">
        <v>5.5869140000000002</v>
      </c>
      <c r="Y49" s="39">
        <v>5.5788289999999998</v>
      </c>
      <c r="Z49" s="39">
        <v>5.5770390000000001</v>
      </c>
      <c r="AA49" s="39">
        <v>5.5711259999999996</v>
      </c>
      <c r="AB49" s="39">
        <v>5.5670299999999999</v>
      </c>
      <c r="AC49" s="39">
        <v>5.5576150000000002</v>
      </c>
      <c r="AD49" s="40">
        <v>-6.11E-4</v>
      </c>
    </row>
    <row r="50" spans="1:30" ht="15" customHeight="1" x14ac:dyDescent="0.25">
      <c r="A50" s="34" t="s">
        <v>230</v>
      </c>
      <c r="B50" s="38" t="s">
        <v>231</v>
      </c>
      <c r="C50" s="39">
        <v>3.723112</v>
      </c>
      <c r="D50" s="39">
        <v>3.7453189999999998</v>
      </c>
      <c r="E50" s="39">
        <v>3.719398</v>
      </c>
      <c r="F50" s="39">
        <v>3.6971780000000001</v>
      </c>
      <c r="G50" s="39">
        <v>3.6662089999999998</v>
      </c>
      <c r="H50" s="39">
        <v>3.655983</v>
      </c>
      <c r="I50" s="39">
        <v>3.6530269999999998</v>
      </c>
      <c r="J50" s="39">
        <v>3.6508129999999999</v>
      </c>
      <c r="K50" s="39">
        <v>3.6504219999999998</v>
      </c>
      <c r="L50" s="39">
        <v>3.6502699999999999</v>
      </c>
      <c r="M50" s="39">
        <v>3.650296</v>
      </c>
      <c r="N50" s="39">
        <v>3.6504340000000002</v>
      </c>
      <c r="O50" s="39">
        <v>3.6514000000000002</v>
      </c>
      <c r="P50" s="39">
        <v>3.652072</v>
      </c>
      <c r="Q50" s="39">
        <v>3.6527150000000002</v>
      </c>
      <c r="R50" s="39">
        <v>3.6538059999999999</v>
      </c>
      <c r="S50" s="39">
        <v>3.6539459999999999</v>
      </c>
      <c r="T50" s="39">
        <v>3.6552549999999999</v>
      </c>
      <c r="U50" s="39">
        <v>3.6566350000000001</v>
      </c>
      <c r="V50" s="39">
        <v>3.6583109999999999</v>
      </c>
      <c r="W50" s="39">
        <v>3.6592009999999999</v>
      </c>
      <c r="X50" s="39">
        <v>3.6601590000000002</v>
      </c>
      <c r="Y50" s="39">
        <v>3.6613370000000001</v>
      </c>
      <c r="Z50" s="39">
        <v>3.661673</v>
      </c>
      <c r="AA50" s="39">
        <v>3.661667</v>
      </c>
      <c r="AB50" s="39">
        <v>3.6620010000000001</v>
      </c>
      <c r="AC50" s="39">
        <v>3.6623260000000002</v>
      </c>
      <c r="AD50" s="40">
        <v>-8.9599999999999999E-4</v>
      </c>
    </row>
    <row r="52" spans="1:30" ht="15" customHeight="1" x14ac:dyDescent="0.2">
      <c r="B52" s="37" t="s">
        <v>232</v>
      </c>
    </row>
    <row r="53" spans="1:30" ht="15" customHeight="1" x14ac:dyDescent="0.25">
      <c r="A53" s="34" t="s">
        <v>233</v>
      </c>
      <c r="B53" s="38" t="s">
        <v>234</v>
      </c>
      <c r="C53" s="39">
        <v>1.0309999999999999</v>
      </c>
      <c r="D53" s="39">
        <v>1.0309999999999999</v>
      </c>
      <c r="E53" s="39">
        <v>1.0309999999999999</v>
      </c>
      <c r="F53" s="39">
        <v>1.0309999999999999</v>
      </c>
      <c r="G53" s="39">
        <v>1.0309999999999999</v>
      </c>
      <c r="H53" s="39">
        <v>1.0309999999999999</v>
      </c>
      <c r="I53" s="39">
        <v>1.0309999999999999</v>
      </c>
      <c r="J53" s="39">
        <v>1.0309999999999999</v>
      </c>
      <c r="K53" s="39">
        <v>1.0309999999999999</v>
      </c>
      <c r="L53" s="39">
        <v>1.0309999999999999</v>
      </c>
      <c r="M53" s="39">
        <v>1.0309999999999999</v>
      </c>
      <c r="N53" s="39">
        <v>1.0309999999999999</v>
      </c>
      <c r="O53" s="39">
        <v>1.0309999999999999</v>
      </c>
      <c r="P53" s="39">
        <v>1.0309999999999999</v>
      </c>
      <c r="Q53" s="39">
        <v>1.0309999999999999</v>
      </c>
      <c r="R53" s="39">
        <v>1.0309999999999999</v>
      </c>
      <c r="S53" s="39">
        <v>1.0309999999999999</v>
      </c>
      <c r="T53" s="39">
        <v>1.0309999999999999</v>
      </c>
      <c r="U53" s="39">
        <v>1.0309999999999999</v>
      </c>
      <c r="V53" s="39">
        <v>1.0309999999999999</v>
      </c>
      <c r="W53" s="39">
        <v>1.0309999999999999</v>
      </c>
      <c r="X53" s="39">
        <v>1.0309999999999999</v>
      </c>
      <c r="Y53" s="39">
        <v>1.0309999999999999</v>
      </c>
      <c r="Z53" s="39">
        <v>1.0309999999999999</v>
      </c>
      <c r="AA53" s="39">
        <v>1.0309999999999999</v>
      </c>
      <c r="AB53" s="39">
        <v>1.0309999999999999</v>
      </c>
      <c r="AC53" s="39">
        <v>1.0309999999999999</v>
      </c>
      <c r="AD53" s="40">
        <v>0</v>
      </c>
    </row>
    <row r="54" spans="1:30" ht="15" customHeight="1" x14ac:dyDescent="0.25">
      <c r="A54" s="34" t="s">
        <v>235</v>
      </c>
      <c r="B54" s="38" t="s">
        <v>236</v>
      </c>
      <c r="C54" s="39">
        <v>1.0289999999999999</v>
      </c>
      <c r="D54" s="39">
        <v>1.0289999999999999</v>
      </c>
      <c r="E54" s="39">
        <v>1.0289999999999999</v>
      </c>
      <c r="F54" s="39">
        <v>1.0289999999999999</v>
      </c>
      <c r="G54" s="39">
        <v>1.0289999999999999</v>
      </c>
      <c r="H54" s="39">
        <v>1.0289999999999999</v>
      </c>
      <c r="I54" s="39">
        <v>1.0289999999999999</v>
      </c>
      <c r="J54" s="39">
        <v>1.0289999999999999</v>
      </c>
      <c r="K54" s="39">
        <v>1.0289999999999999</v>
      </c>
      <c r="L54" s="39">
        <v>1.0289999999999999</v>
      </c>
      <c r="M54" s="39">
        <v>1.0289999999999999</v>
      </c>
      <c r="N54" s="39">
        <v>1.0289999999999999</v>
      </c>
      <c r="O54" s="39">
        <v>1.0289999999999999</v>
      </c>
      <c r="P54" s="39">
        <v>1.0289999999999999</v>
      </c>
      <c r="Q54" s="39">
        <v>1.0289999999999999</v>
      </c>
      <c r="R54" s="39">
        <v>1.0289999999999999</v>
      </c>
      <c r="S54" s="39">
        <v>1.0289999999999999</v>
      </c>
      <c r="T54" s="39">
        <v>1.0289999999999999</v>
      </c>
      <c r="U54" s="39">
        <v>1.0289999999999999</v>
      </c>
      <c r="V54" s="39">
        <v>1.0289999999999999</v>
      </c>
      <c r="W54" s="39">
        <v>1.0289999999999999</v>
      </c>
      <c r="X54" s="39">
        <v>1.0289999999999999</v>
      </c>
      <c r="Y54" s="39">
        <v>1.0289999999999999</v>
      </c>
      <c r="Z54" s="39">
        <v>1.0289999999999999</v>
      </c>
      <c r="AA54" s="39">
        <v>1.0289999999999999</v>
      </c>
      <c r="AB54" s="39">
        <v>1.0289999999999999</v>
      </c>
      <c r="AC54" s="39">
        <v>1.0289999999999999</v>
      </c>
      <c r="AD54" s="40">
        <v>0</v>
      </c>
    </row>
    <row r="55" spans="1:30" ht="15" customHeight="1" x14ac:dyDescent="0.25">
      <c r="A55" s="34" t="s">
        <v>237</v>
      </c>
      <c r="B55" s="38" t="s">
        <v>238</v>
      </c>
      <c r="C55" s="39">
        <v>1.032</v>
      </c>
      <c r="D55" s="39">
        <v>1.032</v>
      </c>
      <c r="E55" s="39">
        <v>1.032</v>
      </c>
      <c r="F55" s="39">
        <v>1.032</v>
      </c>
      <c r="G55" s="39">
        <v>1.032</v>
      </c>
      <c r="H55" s="39">
        <v>1.032</v>
      </c>
      <c r="I55" s="39">
        <v>1.032</v>
      </c>
      <c r="J55" s="39">
        <v>1.032</v>
      </c>
      <c r="K55" s="39">
        <v>1.032</v>
      </c>
      <c r="L55" s="39">
        <v>1.032</v>
      </c>
      <c r="M55" s="39">
        <v>1.032</v>
      </c>
      <c r="N55" s="39">
        <v>1.032</v>
      </c>
      <c r="O55" s="39">
        <v>1.032</v>
      </c>
      <c r="P55" s="39">
        <v>1.032</v>
      </c>
      <c r="Q55" s="39">
        <v>1.032</v>
      </c>
      <c r="R55" s="39">
        <v>1.032</v>
      </c>
      <c r="S55" s="39">
        <v>1.032</v>
      </c>
      <c r="T55" s="39">
        <v>1.032</v>
      </c>
      <c r="U55" s="39">
        <v>1.032</v>
      </c>
      <c r="V55" s="39">
        <v>1.032</v>
      </c>
      <c r="W55" s="39">
        <v>1.032</v>
      </c>
      <c r="X55" s="39">
        <v>1.032</v>
      </c>
      <c r="Y55" s="39">
        <v>1.032</v>
      </c>
      <c r="Z55" s="39">
        <v>1.032</v>
      </c>
      <c r="AA55" s="39">
        <v>1.032</v>
      </c>
      <c r="AB55" s="39">
        <v>1.032</v>
      </c>
      <c r="AC55" s="39">
        <v>1.032</v>
      </c>
      <c r="AD55" s="40">
        <v>0</v>
      </c>
    </row>
    <row r="56" spans="1:30" ht="15" customHeight="1" x14ac:dyDescent="0.25">
      <c r="A56" s="34" t="s">
        <v>239</v>
      </c>
      <c r="B56" s="38" t="s">
        <v>240</v>
      </c>
      <c r="C56" s="39">
        <v>1.0309999999999999</v>
      </c>
      <c r="D56" s="39">
        <v>1.0309999999999999</v>
      </c>
      <c r="E56" s="39">
        <v>1.0309999999999999</v>
      </c>
      <c r="F56" s="39">
        <v>1.0309999999999999</v>
      </c>
      <c r="G56" s="39">
        <v>1.0309999999999999</v>
      </c>
      <c r="H56" s="39">
        <v>1.0309999999999999</v>
      </c>
      <c r="I56" s="39">
        <v>1.0309999999999999</v>
      </c>
      <c r="J56" s="39">
        <v>1.0309999999999999</v>
      </c>
      <c r="K56" s="39">
        <v>1.0309999999999999</v>
      </c>
      <c r="L56" s="39">
        <v>1.0309999999999999</v>
      </c>
      <c r="M56" s="39">
        <v>1.0309999999999999</v>
      </c>
      <c r="N56" s="39">
        <v>1.0309999999999999</v>
      </c>
      <c r="O56" s="39">
        <v>1.0309999999999999</v>
      </c>
      <c r="P56" s="39">
        <v>1.0309999999999999</v>
      </c>
      <c r="Q56" s="39">
        <v>1.0309999999999999</v>
      </c>
      <c r="R56" s="39">
        <v>1.0309999999999999</v>
      </c>
      <c r="S56" s="39">
        <v>1.0309999999999999</v>
      </c>
      <c r="T56" s="39">
        <v>1.0309999999999999</v>
      </c>
      <c r="U56" s="39">
        <v>1.0309999999999999</v>
      </c>
      <c r="V56" s="39">
        <v>1.0309999999999999</v>
      </c>
      <c r="W56" s="39">
        <v>1.0309999999999999</v>
      </c>
      <c r="X56" s="39">
        <v>1.0309999999999999</v>
      </c>
      <c r="Y56" s="39">
        <v>1.0309999999999999</v>
      </c>
      <c r="Z56" s="39">
        <v>1.0309999999999999</v>
      </c>
      <c r="AA56" s="39">
        <v>1.0309999999999999</v>
      </c>
      <c r="AB56" s="39">
        <v>1.0309999999999999</v>
      </c>
      <c r="AC56" s="39">
        <v>1.0309999999999999</v>
      </c>
      <c r="AD56" s="40">
        <v>0</v>
      </c>
    </row>
    <row r="57" spans="1:30" ht="15" customHeight="1" x14ac:dyDescent="0.25">
      <c r="A57" s="34" t="s">
        <v>241</v>
      </c>
      <c r="B57" s="38" t="s">
        <v>242</v>
      </c>
      <c r="C57" s="39">
        <v>1.0249999999999999</v>
      </c>
      <c r="D57" s="39">
        <v>1.0249999999999999</v>
      </c>
      <c r="E57" s="39">
        <v>1.0249999999999999</v>
      </c>
      <c r="F57" s="39">
        <v>1.0249999999999999</v>
      </c>
      <c r="G57" s="39">
        <v>1.0249999999999999</v>
      </c>
      <c r="H57" s="39">
        <v>1.0249999999999999</v>
      </c>
      <c r="I57" s="39">
        <v>1.0249999999999999</v>
      </c>
      <c r="J57" s="39">
        <v>1.0249999999999999</v>
      </c>
      <c r="K57" s="39">
        <v>1.0249999999999999</v>
      </c>
      <c r="L57" s="39">
        <v>1.0249999999999999</v>
      </c>
      <c r="M57" s="39">
        <v>1.0249999999999999</v>
      </c>
      <c r="N57" s="39">
        <v>1.0249999999999999</v>
      </c>
      <c r="O57" s="39">
        <v>1.0249999999999999</v>
      </c>
      <c r="P57" s="39">
        <v>1.0249999999999999</v>
      </c>
      <c r="Q57" s="39">
        <v>1.0249999999999999</v>
      </c>
      <c r="R57" s="39">
        <v>1.0249999999999999</v>
      </c>
      <c r="S57" s="39">
        <v>1.0249999999999999</v>
      </c>
      <c r="T57" s="39">
        <v>1.0249999999999999</v>
      </c>
      <c r="U57" s="39">
        <v>1.0249999999999999</v>
      </c>
      <c r="V57" s="39">
        <v>1.0249999999999999</v>
      </c>
      <c r="W57" s="39">
        <v>1.0249999999999999</v>
      </c>
      <c r="X57" s="39">
        <v>1.0249999999999999</v>
      </c>
      <c r="Y57" s="39">
        <v>1.0249999999999999</v>
      </c>
      <c r="Z57" s="39">
        <v>1.0249999999999999</v>
      </c>
      <c r="AA57" s="39">
        <v>1.0249999999999999</v>
      </c>
      <c r="AB57" s="39">
        <v>1.0249999999999999</v>
      </c>
      <c r="AC57" s="39">
        <v>1.0249999999999999</v>
      </c>
      <c r="AD57" s="40">
        <v>0</v>
      </c>
    </row>
    <row r="58" spans="1:30" ht="15" customHeight="1" x14ac:dyDescent="0.25">
      <c r="A58" s="34" t="s">
        <v>243</v>
      </c>
      <c r="B58" s="38" t="s">
        <v>244</v>
      </c>
      <c r="C58" s="39">
        <v>1.0089999999999999</v>
      </c>
      <c r="D58" s="39">
        <v>1.0089999999999999</v>
      </c>
      <c r="E58" s="39">
        <v>1.0089999999999999</v>
      </c>
      <c r="F58" s="39">
        <v>1.0089999999999999</v>
      </c>
      <c r="G58" s="39">
        <v>1.0089999999999999</v>
      </c>
      <c r="H58" s="39">
        <v>1.0089999999999999</v>
      </c>
      <c r="I58" s="39">
        <v>1.0089999999999999</v>
      </c>
      <c r="J58" s="39">
        <v>1.0089999999999999</v>
      </c>
      <c r="K58" s="39">
        <v>1.0089999999999999</v>
      </c>
      <c r="L58" s="39">
        <v>1.0089999999999999</v>
      </c>
      <c r="M58" s="39">
        <v>1.0089999999999999</v>
      </c>
      <c r="N58" s="39">
        <v>1.0089999999999999</v>
      </c>
      <c r="O58" s="39">
        <v>1.0089999999999999</v>
      </c>
      <c r="P58" s="39">
        <v>1.0089999999999999</v>
      </c>
      <c r="Q58" s="39">
        <v>1.0089999999999999</v>
      </c>
      <c r="R58" s="39">
        <v>1.0089999999999999</v>
      </c>
      <c r="S58" s="39">
        <v>1.0089999999999999</v>
      </c>
      <c r="T58" s="39">
        <v>1.0089999999999999</v>
      </c>
      <c r="U58" s="39">
        <v>1.0089999999999999</v>
      </c>
      <c r="V58" s="39">
        <v>1.0089999999999999</v>
      </c>
      <c r="W58" s="39">
        <v>1.0089999999999999</v>
      </c>
      <c r="X58" s="39">
        <v>1.0089999999999999</v>
      </c>
      <c r="Y58" s="39">
        <v>1.0089999999999999</v>
      </c>
      <c r="Z58" s="39">
        <v>1.0089999999999999</v>
      </c>
      <c r="AA58" s="39">
        <v>1.0089999999999999</v>
      </c>
      <c r="AB58" s="39">
        <v>1.0089999999999999</v>
      </c>
      <c r="AC58" s="39">
        <v>1.0089999999999999</v>
      </c>
      <c r="AD58" s="40">
        <v>0</v>
      </c>
    </row>
    <row r="59" spans="1:30" ht="15" customHeight="1" x14ac:dyDescent="0.25">
      <c r="A59" s="34" t="s">
        <v>245</v>
      </c>
      <c r="B59" s="38" t="s">
        <v>246</v>
      </c>
      <c r="C59" s="39">
        <v>0.96</v>
      </c>
      <c r="D59" s="39">
        <v>0.96</v>
      </c>
      <c r="E59" s="39">
        <v>0.96</v>
      </c>
      <c r="F59" s="39">
        <v>0.96</v>
      </c>
      <c r="G59" s="39">
        <v>0.96</v>
      </c>
      <c r="H59" s="39">
        <v>0.96</v>
      </c>
      <c r="I59" s="39">
        <v>0.96</v>
      </c>
      <c r="J59" s="39">
        <v>0.96</v>
      </c>
      <c r="K59" s="39">
        <v>0.96</v>
      </c>
      <c r="L59" s="39">
        <v>0.96</v>
      </c>
      <c r="M59" s="39">
        <v>0.96</v>
      </c>
      <c r="N59" s="39">
        <v>0.96</v>
      </c>
      <c r="O59" s="39">
        <v>0.96</v>
      </c>
      <c r="P59" s="39">
        <v>0.96</v>
      </c>
      <c r="Q59" s="39">
        <v>0.96</v>
      </c>
      <c r="R59" s="39">
        <v>0.96</v>
      </c>
      <c r="S59" s="39">
        <v>0.96</v>
      </c>
      <c r="T59" s="39">
        <v>0.96</v>
      </c>
      <c r="U59" s="39">
        <v>0.96</v>
      </c>
      <c r="V59" s="39">
        <v>0.96</v>
      </c>
      <c r="W59" s="39">
        <v>0.96</v>
      </c>
      <c r="X59" s="39">
        <v>0.96</v>
      </c>
      <c r="Y59" s="39">
        <v>0.96</v>
      </c>
      <c r="Z59" s="39">
        <v>0.96</v>
      </c>
      <c r="AA59" s="39">
        <v>0.96</v>
      </c>
      <c r="AB59" s="39">
        <v>0.96</v>
      </c>
      <c r="AC59" s="39">
        <v>0.96</v>
      </c>
      <c r="AD59" s="40">
        <v>0</v>
      </c>
    </row>
    <row r="61" spans="1:30" ht="15" customHeight="1" x14ac:dyDescent="0.2">
      <c r="B61" s="37" t="s">
        <v>247</v>
      </c>
    </row>
    <row r="62" spans="1:30" ht="15" customHeight="1" x14ac:dyDescent="0.25">
      <c r="A62" s="34" t="s">
        <v>248</v>
      </c>
      <c r="B62" s="38" t="s">
        <v>240</v>
      </c>
      <c r="C62" s="42">
        <v>20.546782</v>
      </c>
      <c r="D62" s="42">
        <v>20.017552999999999</v>
      </c>
      <c r="E62" s="42">
        <v>19.945554999999999</v>
      </c>
      <c r="F62" s="42">
        <v>19.789207000000001</v>
      </c>
      <c r="G62" s="42">
        <v>19.732267</v>
      </c>
      <c r="H62" s="42">
        <v>19.730547000000001</v>
      </c>
      <c r="I62" s="42">
        <v>19.985742999999999</v>
      </c>
      <c r="J62" s="42">
        <v>19.979469000000002</v>
      </c>
      <c r="K62" s="42">
        <v>20.001135000000001</v>
      </c>
      <c r="L62" s="42">
        <v>19.987636999999999</v>
      </c>
      <c r="M62" s="42">
        <v>19.944527000000001</v>
      </c>
      <c r="N62" s="42">
        <v>19.909984999999999</v>
      </c>
      <c r="O62" s="42">
        <v>19.896563</v>
      </c>
      <c r="P62" s="42">
        <v>19.886492000000001</v>
      </c>
      <c r="Q62" s="42">
        <v>19.870794</v>
      </c>
      <c r="R62" s="42">
        <v>19.856766</v>
      </c>
      <c r="S62" s="42">
        <v>19.81794</v>
      </c>
      <c r="T62" s="42">
        <v>19.955249999999999</v>
      </c>
      <c r="U62" s="42">
        <v>20.134809000000001</v>
      </c>
      <c r="V62" s="42">
        <v>20.197821000000001</v>
      </c>
      <c r="W62" s="42">
        <v>20.223606</v>
      </c>
      <c r="X62" s="42">
        <v>20.199667000000002</v>
      </c>
      <c r="Y62" s="42">
        <v>20.196009</v>
      </c>
      <c r="Z62" s="42">
        <v>20.191931</v>
      </c>
      <c r="AA62" s="42">
        <v>20.216885000000001</v>
      </c>
      <c r="AB62" s="42">
        <v>20.255329</v>
      </c>
      <c r="AC62" s="42">
        <v>20.265633000000001</v>
      </c>
      <c r="AD62" s="40">
        <v>4.9299999999999995E-4</v>
      </c>
    </row>
    <row r="63" spans="1:30" ht="15" customHeight="1" x14ac:dyDescent="0.25">
      <c r="A63" s="34" t="s">
        <v>249</v>
      </c>
      <c r="B63" s="38" t="s">
        <v>250</v>
      </c>
      <c r="C63" s="42">
        <v>24.750941999999998</v>
      </c>
      <c r="D63" s="42">
        <v>24.508413000000001</v>
      </c>
      <c r="E63" s="42">
        <v>24.489640999999999</v>
      </c>
      <c r="F63" s="42">
        <v>24.436803999999999</v>
      </c>
      <c r="G63" s="42">
        <v>24.212833</v>
      </c>
      <c r="H63" s="42">
        <v>24.204908</v>
      </c>
      <c r="I63" s="42">
        <v>24.245358</v>
      </c>
      <c r="J63" s="42">
        <v>24.306328000000001</v>
      </c>
      <c r="K63" s="42">
        <v>24.289370999999999</v>
      </c>
      <c r="L63" s="42">
        <v>24.239661999999999</v>
      </c>
      <c r="M63" s="42">
        <v>24.271232999999999</v>
      </c>
      <c r="N63" s="42">
        <v>24.310614000000001</v>
      </c>
      <c r="O63" s="42">
        <v>24.375084000000001</v>
      </c>
      <c r="P63" s="42">
        <v>24.451134</v>
      </c>
      <c r="Q63" s="42">
        <v>24.525877000000001</v>
      </c>
      <c r="R63" s="42">
        <v>24.607603000000001</v>
      </c>
      <c r="S63" s="42">
        <v>24.677374</v>
      </c>
      <c r="T63" s="42">
        <v>24.603292</v>
      </c>
      <c r="U63" s="42">
        <v>24.557552000000001</v>
      </c>
      <c r="V63" s="42">
        <v>24.586417999999998</v>
      </c>
      <c r="W63" s="42">
        <v>24.587147000000002</v>
      </c>
      <c r="X63" s="42">
        <v>24.557219</v>
      </c>
      <c r="Y63" s="42">
        <v>24.539107999999999</v>
      </c>
      <c r="Z63" s="42">
        <v>24.513408999999999</v>
      </c>
      <c r="AA63" s="42">
        <v>24.479984000000002</v>
      </c>
      <c r="AB63" s="42">
        <v>24.462161999999999</v>
      </c>
      <c r="AC63" s="42">
        <v>24.434926999999998</v>
      </c>
      <c r="AD63" s="40">
        <v>-1.2E-4</v>
      </c>
    </row>
    <row r="64" spans="1:30" ht="15" customHeight="1" x14ac:dyDescent="0.25">
      <c r="A64" s="34" t="s">
        <v>251</v>
      </c>
      <c r="B64" s="38" t="s">
        <v>252</v>
      </c>
      <c r="C64" s="42">
        <v>17.503388999999999</v>
      </c>
      <c r="D64" s="42">
        <v>17.199857999999999</v>
      </c>
      <c r="E64" s="42">
        <v>17.128494</v>
      </c>
      <c r="F64" s="42">
        <v>17.066008</v>
      </c>
      <c r="G64" s="42">
        <v>17.085999000000001</v>
      </c>
      <c r="H64" s="42">
        <v>17.029385000000001</v>
      </c>
      <c r="I64" s="42">
        <v>17.121866000000001</v>
      </c>
      <c r="J64" s="42">
        <v>17.143345</v>
      </c>
      <c r="K64" s="42">
        <v>17.110132</v>
      </c>
      <c r="L64" s="42">
        <v>17.107735000000002</v>
      </c>
      <c r="M64" s="42">
        <v>17.022763999999999</v>
      </c>
      <c r="N64" s="42">
        <v>16.972470999999999</v>
      </c>
      <c r="O64" s="42">
        <v>16.973938</v>
      </c>
      <c r="P64" s="42">
        <v>16.970746999999999</v>
      </c>
      <c r="Q64" s="42">
        <v>16.993141000000001</v>
      </c>
      <c r="R64" s="42">
        <v>17.027866</v>
      </c>
      <c r="S64" s="42">
        <v>17.021892999999999</v>
      </c>
      <c r="T64" s="42">
        <v>16.993227000000001</v>
      </c>
      <c r="U64" s="42">
        <v>16.946459000000001</v>
      </c>
      <c r="V64" s="42">
        <v>16.961233</v>
      </c>
      <c r="W64" s="42">
        <v>16.970934</v>
      </c>
      <c r="X64" s="42">
        <v>16.972847000000002</v>
      </c>
      <c r="Y64" s="42">
        <v>16.989706000000002</v>
      </c>
      <c r="Z64" s="42">
        <v>17.006226999999999</v>
      </c>
      <c r="AA64" s="42">
        <v>17.031321999999999</v>
      </c>
      <c r="AB64" s="42">
        <v>17.097902000000001</v>
      </c>
      <c r="AC64" s="42">
        <v>17.125944</v>
      </c>
      <c r="AD64" s="40">
        <v>-1.7200000000000001E-4</v>
      </c>
    </row>
    <row r="65" spans="1:30" ht="15" customHeight="1" x14ac:dyDescent="0.25">
      <c r="A65" s="34" t="s">
        <v>253</v>
      </c>
      <c r="B65" s="38" t="s">
        <v>234</v>
      </c>
      <c r="C65" s="42">
        <v>19.708914</v>
      </c>
      <c r="D65" s="42">
        <v>19.487677000000001</v>
      </c>
      <c r="E65" s="42">
        <v>19.471087000000001</v>
      </c>
      <c r="F65" s="42">
        <v>19.328623</v>
      </c>
      <c r="G65" s="42">
        <v>19.204224</v>
      </c>
      <c r="H65" s="42">
        <v>19.179859</v>
      </c>
      <c r="I65" s="42">
        <v>19.400303000000001</v>
      </c>
      <c r="J65" s="42">
        <v>19.360610999999999</v>
      </c>
      <c r="K65" s="42">
        <v>19.396339000000001</v>
      </c>
      <c r="L65" s="42">
        <v>19.416988</v>
      </c>
      <c r="M65" s="42">
        <v>19.366198000000001</v>
      </c>
      <c r="N65" s="42">
        <v>19.332066000000001</v>
      </c>
      <c r="O65" s="42">
        <v>19.312370000000001</v>
      </c>
      <c r="P65" s="42">
        <v>19.276178000000002</v>
      </c>
      <c r="Q65" s="42">
        <v>19.243832000000001</v>
      </c>
      <c r="R65" s="42">
        <v>19.210739</v>
      </c>
      <c r="S65" s="42">
        <v>19.151665000000001</v>
      </c>
      <c r="T65" s="42">
        <v>19.281292000000001</v>
      </c>
      <c r="U65" s="42">
        <v>19.453402000000001</v>
      </c>
      <c r="V65" s="42">
        <v>19.47006</v>
      </c>
      <c r="W65" s="42">
        <v>19.473199999999999</v>
      </c>
      <c r="X65" s="42">
        <v>19.457369</v>
      </c>
      <c r="Y65" s="42">
        <v>19.448553</v>
      </c>
      <c r="Z65" s="42">
        <v>19.444700000000001</v>
      </c>
      <c r="AA65" s="42">
        <v>19.473761</v>
      </c>
      <c r="AB65" s="42">
        <v>19.505586999999998</v>
      </c>
      <c r="AC65" s="42">
        <v>19.513538</v>
      </c>
      <c r="AD65" s="40">
        <v>5.3000000000000001E-5</v>
      </c>
    </row>
    <row r="66" spans="1:30" ht="15" customHeight="1" x14ac:dyDescent="0.25">
      <c r="A66" s="34" t="s">
        <v>254</v>
      </c>
      <c r="B66" s="38" t="s">
        <v>255</v>
      </c>
      <c r="C66" s="42">
        <v>21.653051000000001</v>
      </c>
      <c r="D66" s="42">
        <v>23.109563999999999</v>
      </c>
      <c r="E66" s="42">
        <v>23.089400999999999</v>
      </c>
      <c r="F66" s="42">
        <v>23.06823</v>
      </c>
      <c r="G66" s="42">
        <v>22.975125999999999</v>
      </c>
      <c r="H66" s="42">
        <v>22.975037</v>
      </c>
      <c r="I66" s="42">
        <v>22.974723999999998</v>
      </c>
      <c r="J66" s="42">
        <v>22.974333000000001</v>
      </c>
      <c r="K66" s="42">
        <v>22.974066000000001</v>
      </c>
      <c r="L66" s="42">
        <v>22.973927</v>
      </c>
      <c r="M66" s="42">
        <v>22.973814000000001</v>
      </c>
      <c r="N66" s="42">
        <v>22.973721999999999</v>
      </c>
      <c r="O66" s="42">
        <v>22.973628999999999</v>
      </c>
      <c r="P66" s="42">
        <v>22.973686000000001</v>
      </c>
      <c r="Q66" s="42">
        <v>22.973683999999999</v>
      </c>
      <c r="R66" s="42">
        <v>22.973918999999999</v>
      </c>
      <c r="S66" s="42">
        <v>22.971867</v>
      </c>
      <c r="T66" s="42">
        <v>22.970589</v>
      </c>
      <c r="U66" s="42">
        <v>23.042363999999999</v>
      </c>
      <c r="V66" s="42">
        <v>23.043081000000001</v>
      </c>
      <c r="W66" s="42">
        <v>23.040987000000001</v>
      </c>
      <c r="X66" s="42">
        <v>23.042171</v>
      </c>
      <c r="Y66" s="42">
        <v>23.044107</v>
      </c>
      <c r="Z66" s="42">
        <v>23.043980000000001</v>
      </c>
      <c r="AA66" s="42">
        <v>23.04365</v>
      </c>
      <c r="AB66" s="42">
        <v>23.043447</v>
      </c>
      <c r="AC66" s="42">
        <v>23.043163</v>
      </c>
      <c r="AD66" s="40">
        <v>-1.15E-4</v>
      </c>
    </row>
    <row r="67" spans="1:30" ht="15" customHeight="1" x14ac:dyDescent="0.25">
      <c r="A67" s="34" t="s">
        <v>256</v>
      </c>
      <c r="B67" s="38" t="s">
        <v>257</v>
      </c>
      <c r="C67" s="42">
        <v>21.50902</v>
      </c>
      <c r="D67" s="42">
        <v>20.733450000000001</v>
      </c>
      <c r="E67" s="42">
        <v>20.741576999999999</v>
      </c>
      <c r="F67" s="42">
        <v>20.736522999999998</v>
      </c>
      <c r="G67" s="42">
        <v>20.804200999999999</v>
      </c>
      <c r="H67" s="42">
        <v>20.806467000000001</v>
      </c>
      <c r="I67" s="42">
        <v>20.812287999999999</v>
      </c>
      <c r="J67" s="42">
        <v>20.816407999999999</v>
      </c>
      <c r="K67" s="42">
        <v>20.857154999999999</v>
      </c>
      <c r="L67" s="42">
        <v>20.859062000000002</v>
      </c>
      <c r="M67" s="42">
        <v>20.862010999999999</v>
      </c>
      <c r="N67" s="42">
        <v>20.865310999999998</v>
      </c>
      <c r="O67" s="42">
        <v>20.892652999999999</v>
      </c>
      <c r="P67" s="42">
        <v>20.890633000000001</v>
      </c>
      <c r="Q67" s="42">
        <v>20.892285999999999</v>
      </c>
      <c r="R67" s="42">
        <v>20.894590000000001</v>
      </c>
      <c r="S67" s="42">
        <v>20.897264</v>
      </c>
      <c r="T67" s="42">
        <v>20.899729000000001</v>
      </c>
      <c r="U67" s="42">
        <v>20.903212</v>
      </c>
      <c r="V67" s="42">
        <v>20.907506999999999</v>
      </c>
      <c r="W67" s="42">
        <v>20.912872</v>
      </c>
      <c r="X67" s="42">
        <v>20.918585</v>
      </c>
      <c r="Y67" s="42">
        <v>20.925007000000001</v>
      </c>
      <c r="Z67" s="42">
        <v>20.932224000000001</v>
      </c>
      <c r="AA67" s="42">
        <v>20.940010000000001</v>
      </c>
      <c r="AB67" s="42">
        <v>20.948578000000001</v>
      </c>
      <c r="AC67" s="42">
        <v>20.958888999999999</v>
      </c>
      <c r="AD67" s="40">
        <v>4.3300000000000001E-4</v>
      </c>
    </row>
    <row r="68" spans="1:30" ht="15" customHeight="1" x14ac:dyDescent="0.25">
      <c r="A68" s="34" t="s">
        <v>258</v>
      </c>
      <c r="B68" s="38" t="s">
        <v>259</v>
      </c>
      <c r="C68" s="42">
        <v>28.613444999999999</v>
      </c>
      <c r="D68" s="42">
        <v>28.685873000000001</v>
      </c>
      <c r="E68" s="42">
        <v>28.685870999999999</v>
      </c>
      <c r="F68" s="42">
        <v>28.685870999999999</v>
      </c>
      <c r="G68" s="42">
        <v>28.685870999999999</v>
      </c>
      <c r="H68" s="42">
        <v>28.685873000000001</v>
      </c>
      <c r="I68" s="42">
        <v>28.685870999999999</v>
      </c>
      <c r="J68" s="42">
        <v>28.685870999999999</v>
      </c>
      <c r="K68" s="42">
        <v>28.685870999999999</v>
      </c>
      <c r="L68" s="42">
        <v>28.685870999999999</v>
      </c>
      <c r="M68" s="42">
        <v>28.685870999999999</v>
      </c>
      <c r="N68" s="42">
        <v>28.685870999999999</v>
      </c>
      <c r="O68" s="42">
        <v>28.685870999999999</v>
      </c>
      <c r="P68" s="42">
        <v>28.685870999999999</v>
      </c>
      <c r="Q68" s="42">
        <v>28.685870999999999</v>
      </c>
      <c r="R68" s="42">
        <v>28.685873000000001</v>
      </c>
      <c r="S68" s="42">
        <v>28.685870999999999</v>
      </c>
      <c r="T68" s="42">
        <v>28.685870999999999</v>
      </c>
      <c r="U68" s="42">
        <v>28.685873000000001</v>
      </c>
      <c r="V68" s="42">
        <v>28.685874999999999</v>
      </c>
      <c r="W68" s="42">
        <v>28.685869</v>
      </c>
      <c r="X68" s="42">
        <v>28.685870999999999</v>
      </c>
      <c r="Y68" s="42">
        <v>28.685870999999999</v>
      </c>
      <c r="Z68" s="42">
        <v>28.685870999999999</v>
      </c>
      <c r="AA68" s="42">
        <v>28.685870999999999</v>
      </c>
      <c r="AB68" s="42">
        <v>28.685870999999999</v>
      </c>
      <c r="AC68" s="42">
        <v>28.685870999999999</v>
      </c>
      <c r="AD68" s="40">
        <v>0</v>
      </c>
    </row>
    <row r="69" spans="1:30" ht="15" customHeight="1" x14ac:dyDescent="0.25">
      <c r="A69" s="34" t="s">
        <v>260</v>
      </c>
      <c r="B69" s="38" t="s">
        <v>261</v>
      </c>
      <c r="C69" s="42">
        <v>19.285844999999998</v>
      </c>
      <c r="D69" s="42">
        <v>19.044066999999998</v>
      </c>
      <c r="E69" s="42">
        <v>19.058865000000001</v>
      </c>
      <c r="F69" s="42">
        <v>18.919758000000002</v>
      </c>
      <c r="G69" s="42">
        <v>18.799503000000001</v>
      </c>
      <c r="H69" s="42">
        <v>18.772376999999999</v>
      </c>
      <c r="I69" s="42">
        <v>19.032232</v>
      </c>
      <c r="J69" s="42">
        <v>18.964504000000002</v>
      </c>
      <c r="K69" s="42">
        <v>18.976559000000002</v>
      </c>
      <c r="L69" s="42">
        <v>18.99081</v>
      </c>
      <c r="M69" s="42">
        <v>18.917760999999999</v>
      </c>
      <c r="N69" s="42">
        <v>18.852188000000002</v>
      </c>
      <c r="O69" s="42">
        <v>18.805031</v>
      </c>
      <c r="P69" s="42">
        <v>18.748857000000001</v>
      </c>
      <c r="Q69" s="42">
        <v>18.693707</v>
      </c>
      <c r="R69" s="42">
        <v>18.612843000000002</v>
      </c>
      <c r="S69" s="42">
        <v>18.518539000000001</v>
      </c>
      <c r="T69" s="42">
        <v>18.673615999999999</v>
      </c>
      <c r="U69" s="42">
        <v>18.881717999999999</v>
      </c>
      <c r="V69" s="42">
        <v>18.900632999999999</v>
      </c>
      <c r="W69" s="42">
        <v>18.905194999999999</v>
      </c>
      <c r="X69" s="42">
        <v>18.889956999999999</v>
      </c>
      <c r="Y69" s="42">
        <v>18.880223999999998</v>
      </c>
      <c r="Z69" s="42">
        <v>18.875568000000001</v>
      </c>
      <c r="AA69" s="42">
        <v>18.904968</v>
      </c>
      <c r="AB69" s="42">
        <v>18.945854000000001</v>
      </c>
      <c r="AC69" s="42">
        <v>18.954556</v>
      </c>
      <c r="AD69" s="40">
        <v>-1.8799999999999999E-4</v>
      </c>
    </row>
    <row r="70" spans="1:30" ht="15" customHeight="1" x14ac:dyDescent="0.25">
      <c r="A70" s="34" t="s">
        <v>262</v>
      </c>
      <c r="B70" s="38" t="s">
        <v>242</v>
      </c>
      <c r="C70" s="42">
        <v>22.026432</v>
      </c>
      <c r="D70" s="42">
        <v>22.728527</v>
      </c>
      <c r="E70" s="42">
        <v>23.737219</v>
      </c>
      <c r="F70" s="42">
        <v>23.740417000000001</v>
      </c>
      <c r="G70" s="42">
        <v>25</v>
      </c>
      <c r="H70" s="42">
        <v>25</v>
      </c>
      <c r="I70" s="42">
        <v>25</v>
      </c>
      <c r="J70" s="42">
        <v>25</v>
      </c>
      <c r="K70" s="42">
        <v>25</v>
      </c>
      <c r="L70" s="42">
        <v>25</v>
      </c>
      <c r="M70" s="42">
        <v>25</v>
      </c>
      <c r="N70" s="42">
        <v>25</v>
      </c>
      <c r="O70" s="42">
        <v>25</v>
      </c>
      <c r="P70" s="42">
        <v>25</v>
      </c>
      <c r="Q70" s="42">
        <v>25</v>
      </c>
      <c r="R70" s="42">
        <v>25</v>
      </c>
      <c r="S70" s="42">
        <v>25</v>
      </c>
      <c r="T70" s="42">
        <v>25</v>
      </c>
      <c r="U70" s="42">
        <v>25</v>
      </c>
      <c r="V70" s="42">
        <v>25</v>
      </c>
      <c r="W70" s="42">
        <v>25</v>
      </c>
      <c r="X70" s="42">
        <v>25</v>
      </c>
      <c r="Y70" s="42">
        <v>25</v>
      </c>
      <c r="Z70" s="42">
        <v>25</v>
      </c>
      <c r="AA70" s="42">
        <v>25</v>
      </c>
      <c r="AB70" s="42">
        <v>25</v>
      </c>
      <c r="AC70" s="42">
        <v>25</v>
      </c>
      <c r="AD70" s="40">
        <v>3.8170000000000001E-3</v>
      </c>
    </row>
    <row r="71" spans="1:30" ht="15" customHeight="1" x14ac:dyDescent="0.25">
      <c r="A71" s="34" t="s">
        <v>263</v>
      </c>
      <c r="B71" s="38" t="s">
        <v>244</v>
      </c>
      <c r="C71" s="42">
        <v>25.395845000000001</v>
      </c>
      <c r="D71" s="42">
        <v>26.207944999999999</v>
      </c>
      <c r="E71" s="42">
        <v>26.224329000000001</v>
      </c>
      <c r="F71" s="42">
        <v>26.293924000000001</v>
      </c>
      <c r="G71" s="42">
        <v>26.301344</v>
      </c>
      <c r="H71" s="42">
        <v>26.317816000000001</v>
      </c>
      <c r="I71" s="42">
        <v>26.318556000000001</v>
      </c>
      <c r="J71" s="42">
        <v>26.332820999999999</v>
      </c>
      <c r="K71" s="42">
        <v>26.238844</v>
      </c>
      <c r="L71" s="42">
        <v>26.038919</v>
      </c>
      <c r="M71" s="42">
        <v>25.954287000000001</v>
      </c>
      <c r="N71" s="42">
        <v>25.851853999999999</v>
      </c>
      <c r="O71" s="42">
        <v>25.765066000000001</v>
      </c>
      <c r="P71" s="42">
        <v>25.696791000000001</v>
      </c>
      <c r="Q71" s="42">
        <v>25.624115</v>
      </c>
      <c r="R71" s="42">
        <v>25.516024000000002</v>
      </c>
      <c r="S71" s="42">
        <v>25.472111000000002</v>
      </c>
      <c r="T71" s="42">
        <v>25.407532</v>
      </c>
      <c r="U71" s="42">
        <v>25.31439</v>
      </c>
      <c r="V71" s="42">
        <v>25.358727999999999</v>
      </c>
      <c r="W71" s="42">
        <v>25.326415999999998</v>
      </c>
      <c r="X71" s="42">
        <v>25.189838000000002</v>
      </c>
      <c r="Y71" s="42">
        <v>25.068681999999999</v>
      </c>
      <c r="Z71" s="42">
        <v>24.959811999999999</v>
      </c>
      <c r="AA71" s="42">
        <v>24.840862000000001</v>
      </c>
      <c r="AB71" s="42">
        <v>24.718992</v>
      </c>
      <c r="AC71" s="42">
        <v>24.597601000000001</v>
      </c>
      <c r="AD71" s="40">
        <v>-2.5330000000000001E-3</v>
      </c>
    </row>
    <row r="72" spans="1:30" ht="15" customHeight="1" x14ac:dyDescent="0.25">
      <c r="A72" s="34" t="s">
        <v>264</v>
      </c>
      <c r="B72" s="38" t="s">
        <v>265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0" t="s">
        <v>266</v>
      </c>
    </row>
    <row r="73" spans="1:30" ht="15" customHeight="1" x14ac:dyDescent="0.25">
      <c r="A73" s="34" t="s">
        <v>267</v>
      </c>
      <c r="B73" s="38" t="s">
        <v>268</v>
      </c>
      <c r="C73" s="42">
        <v>13.304736</v>
      </c>
      <c r="D73" s="42">
        <v>10.700692999999999</v>
      </c>
      <c r="E73" s="42">
        <v>10.700692999999999</v>
      </c>
      <c r="F73" s="42">
        <v>10.700692999999999</v>
      </c>
      <c r="G73" s="42">
        <v>10.700692999999999</v>
      </c>
      <c r="H73" s="42">
        <v>10.700692999999999</v>
      </c>
      <c r="I73" s="42">
        <v>10.700692999999999</v>
      </c>
      <c r="J73" s="42">
        <v>10.700694</v>
      </c>
      <c r="K73" s="42">
        <v>10.700692999999999</v>
      </c>
      <c r="L73" s="42">
        <v>10.700694</v>
      </c>
      <c r="M73" s="42">
        <v>10.700692999999999</v>
      </c>
      <c r="N73" s="42">
        <v>10.700692999999999</v>
      </c>
      <c r="O73" s="42">
        <v>10.700694</v>
      </c>
      <c r="P73" s="42">
        <v>10.700692999999999</v>
      </c>
      <c r="Q73" s="42">
        <v>10.700692999999999</v>
      </c>
      <c r="R73" s="42">
        <v>10.700692999999999</v>
      </c>
      <c r="S73" s="42">
        <v>10.700692999999999</v>
      </c>
      <c r="T73" s="42">
        <v>10.700692999999999</v>
      </c>
      <c r="U73" s="42">
        <v>10.700692999999999</v>
      </c>
      <c r="V73" s="42">
        <v>10.700692999999999</v>
      </c>
      <c r="W73" s="42">
        <v>10.700692999999999</v>
      </c>
      <c r="X73" s="42">
        <v>10.700692</v>
      </c>
      <c r="Y73" s="42">
        <v>10.700694</v>
      </c>
      <c r="Z73" s="42">
        <v>10.700692999999999</v>
      </c>
      <c r="AA73" s="42">
        <v>10.700694</v>
      </c>
      <c r="AB73" s="42">
        <v>10.700694</v>
      </c>
      <c r="AC73" s="42">
        <v>10.700692999999999</v>
      </c>
      <c r="AD73" s="40">
        <v>0</v>
      </c>
    </row>
    <row r="75" spans="1:30" ht="15" customHeight="1" x14ac:dyDescent="0.25">
      <c r="A75" s="34" t="s">
        <v>269</v>
      </c>
      <c r="B75" s="43" t="s">
        <v>270</v>
      </c>
      <c r="C75" s="44">
        <v>3412</v>
      </c>
      <c r="D75" s="44">
        <v>3412</v>
      </c>
      <c r="E75" s="44">
        <v>3412</v>
      </c>
      <c r="F75" s="44">
        <v>3412</v>
      </c>
      <c r="G75" s="44">
        <v>3412</v>
      </c>
      <c r="H75" s="44">
        <v>3412</v>
      </c>
      <c r="I75" s="44">
        <v>3412</v>
      </c>
      <c r="J75" s="44">
        <v>3412</v>
      </c>
      <c r="K75" s="44">
        <v>3412</v>
      </c>
      <c r="L75" s="44">
        <v>3412</v>
      </c>
      <c r="M75" s="44">
        <v>3412</v>
      </c>
      <c r="N75" s="44">
        <v>3412</v>
      </c>
      <c r="O75" s="44">
        <v>3412</v>
      </c>
      <c r="P75" s="44">
        <v>3412</v>
      </c>
      <c r="Q75" s="44">
        <v>3412</v>
      </c>
      <c r="R75" s="44">
        <v>3412</v>
      </c>
      <c r="S75" s="44">
        <v>3412</v>
      </c>
      <c r="T75" s="44">
        <v>3412</v>
      </c>
      <c r="U75" s="44">
        <v>3412</v>
      </c>
      <c r="V75" s="44">
        <v>3412</v>
      </c>
      <c r="W75" s="44">
        <v>3412</v>
      </c>
      <c r="X75" s="44">
        <v>3412</v>
      </c>
      <c r="Y75" s="44">
        <v>3412</v>
      </c>
      <c r="Z75" s="44">
        <v>3412</v>
      </c>
      <c r="AA75" s="44">
        <v>3412</v>
      </c>
      <c r="AB75" s="44">
        <v>3412</v>
      </c>
      <c r="AC75" s="44">
        <v>3412</v>
      </c>
      <c r="AD75" s="45">
        <v>0</v>
      </c>
    </row>
    <row r="76" spans="1:30" ht="15" customHeight="1" thickBot="1" x14ac:dyDescent="0.25"/>
    <row r="77" spans="1:30" ht="15" customHeight="1" x14ac:dyDescent="0.2">
      <c r="B77" s="64" t="s">
        <v>271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spans="1:30" ht="15" customHeight="1" x14ac:dyDescent="0.2">
      <c r="B78" s="46" t="s">
        <v>272</v>
      </c>
    </row>
    <row r="79" spans="1:30" ht="15" customHeight="1" x14ac:dyDescent="0.2">
      <c r="B79" s="46" t="s">
        <v>273</v>
      </c>
    </row>
    <row r="80" spans="1:30" ht="15" customHeight="1" x14ac:dyDescent="0.2">
      <c r="B80" s="46" t="s">
        <v>274</v>
      </c>
    </row>
    <row r="81" spans="2:2" ht="15" customHeight="1" x14ac:dyDescent="0.2">
      <c r="B81" s="46" t="s">
        <v>275</v>
      </c>
    </row>
    <row r="82" spans="2:2" ht="15" customHeight="1" x14ac:dyDescent="0.2">
      <c r="B82" s="46" t="s">
        <v>276</v>
      </c>
    </row>
    <row r="83" spans="2:2" ht="15" customHeight="1" x14ac:dyDescent="0.2">
      <c r="B83" s="46" t="s">
        <v>277</v>
      </c>
    </row>
  </sheetData>
  <mergeCells count="1">
    <mergeCell ref="B77:AD77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20.42578125" customWidth="1"/>
    <col min="2" max="2" width="20" customWidth="1"/>
    <col min="3" max="3" width="16.5703125" customWidth="1"/>
    <col min="4" max="4" width="9.140625" customWidth="1"/>
  </cols>
  <sheetData>
    <row r="1" spans="1:4" x14ac:dyDescent="0.25">
      <c r="A1" s="20" t="s">
        <v>2</v>
      </c>
      <c r="B1" s="21"/>
      <c r="C1" s="21"/>
    </row>
    <row r="3" spans="1:4" x14ac:dyDescent="0.25">
      <c r="A3" s="58" t="s">
        <v>369</v>
      </c>
      <c r="B3" s="58" t="s">
        <v>370</v>
      </c>
    </row>
    <row r="4" spans="1:4" x14ac:dyDescent="0.25">
      <c r="A4">
        <v>479.84</v>
      </c>
      <c r="B4">
        <v>625.89</v>
      </c>
      <c r="C4" t="s">
        <v>351</v>
      </c>
    </row>
    <row r="5" spans="1:4" x14ac:dyDescent="0.25">
      <c r="A5">
        <f>A4/100</f>
        <v>4.7984</v>
      </c>
      <c r="B5" s="9">
        <f>B4/100</f>
        <v>6.2588999999999997</v>
      </c>
      <c r="C5" t="s">
        <v>352</v>
      </c>
      <c r="D5" s="9"/>
    </row>
    <row r="6" spans="1:4" x14ac:dyDescent="0.25">
      <c r="A6" s="7">
        <f>A5/'Conversion Factors'!$B$26</f>
        <v>1.4062728961883159E-3</v>
      </c>
      <c r="B6" s="7">
        <f>B5/'Conversion Factors'!$B$26</f>
        <v>1.8343033990398988E-3</v>
      </c>
      <c r="C6" t="s">
        <v>354</v>
      </c>
    </row>
    <row r="7" spans="1:4" x14ac:dyDescent="0.25">
      <c r="A7" s="7">
        <f>A6/'Conversion Factors'!$C$8</f>
        <v>1.2172886189797574E-3</v>
      </c>
      <c r="B7" s="7">
        <f>B6/'Conversion Factors'!$C$8</f>
        <v>1.5877975444590702E-3</v>
      </c>
      <c r="C7" s="9" t="s">
        <v>138</v>
      </c>
    </row>
    <row r="8" spans="1:4" x14ac:dyDescent="0.25">
      <c r="A8" s="7">
        <f>A7/'Conversion Factors'!$B$18</f>
        <v>1.9221358265904903E-5</v>
      </c>
      <c r="B8" s="7">
        <f>B7/'Conversion Factors'!$B$18</f>
        <v>2.5071807112885997E-5</v>
      </c>
      <c r="C8" s="9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1" width="27.28515625" customWidth="1"/>
    <col min="2" max="2" width="11.42578125" customWidth="1"/>
    <col min="3" max="3" width="16.42578125" customWidth="1"/>
  </cols>
  <sheetData>
    <row r="1" spans="1:3" x14ac:dyDescent="0.25">
      <c r="A1" s="20" t="s">
        <v>346</v>
      </c>
      <c r="B1" s="21"/>
      <c r="C1" s="21"/>
    </row>
    <row r="3" spans="1:3" x14ac:dyDescent="0.25">
      <c r="A3" t="s">
        <v>349</v>
      </c>
      <c r="B3">
        <v>0.75</v>
      </c>
      <c r="C3" t="s">
        <v>348</v>
      </c>
    </row>
    <row r="4" spans="1:3" x14ac:dyDescent="0.25">
      <c r="A4" t="s">
        <v>350</v>
      </c>
      <c r="B4">
        <v>225.35</v>
      </c>
      <c r="C4" t="s">
        <v>351</v>
      </c>
    </row>
    <row r="5" spans="1:3" x14ac:dyDescent="0.25">
      <c r="B5">
        <f>B4/100</f>
        <v>2.2534999999999998</v>
      </c>
      <c r="C5" t="s">
        <v>352</v>
      </c>
    </row>
    <row r="6" spans="1:3" x14ac:dyDescent="0.25">
      <c r="B6" s="23">
        <f>B5/B3</f>
        <v>3.0046666666666666</v>
      </c>
      <c r="C6" t="s">
        <v>353</v>
      </c>
    </row>
    <row r="7" spans="1:3" x14ac:dyDescent="0.25">
      <c r="B7" s="7">
        <f>B6/'Conversion Factors'!B64</f>
        <v>1.1656451753585403E-4</v>
      </c>
      <c r="C7" t="s">
        <v>354</v>
      </c>
    </row>
    <row r="8" spans="1:3" x14ac:dyDescent="0.25">
      <c r="B8" s="7">
        <f>B7/'Conversion Factors'!$C$8</f>
        <v>1.0089980469499174E-4</v>
      </c>
      <c r="C8" s="9" t="s">
        <v>138</v>
      </c>
    </row>
    <row r="9" spans="1:3" x14ac:dyDescent="0.25">
      <c r="B9" s="7">
        <f>B8/'Conversion Factors'!$B$18</f>
        <v>1.5932386656401663E-6</v>
      </c>
      <c r="C9" s="9" t="s">
        <v>137</v>
      </c>
    </row>
    <row r="11" spans="1:3" x14ac:dyDescent="0.25">
      <c r="A11" t="s">
        <v>355</v>
      </c>
    </row>
    <row r="12" spans="1:3" x14ac:dyDescent="0.25">
      <c r="A12" t="s">
        <v>357</v>
      </c>
    </row>
    <row r="13" spans="1:3" x14ac:dyDescent="0.25">
      <c r="A13" t="s">
        <v>358</v>
      </c>
    </row>
    <row r="15" spans="1:3" x14ac:dyDescent="0.25">
      <c r="A15" t="s">
        <v>346</v>
      </c>
      <c r="B15">
        <v>2014</v>
      </c>
      <c r="C15">
        <v>2016</v>
      </c>
    </row>
    <row r="16" spans="1:3" x14ac:dyDescent="0.25">
      <c r="A16" t="s">
        <v>347</v>
      </c>
      <c r="B16" s="29">
        <v>565.76499999999999</v>
      </c>
      <c r="C16" s="29">
        <v>639.23</v>
      </c>
    </row>
    <row r="17" spans="1:3" x14ac:dyDescent="0.25">
      <c r="A17" t="s">
        <v>356</v>
      </c>
      <c r="B17" s="24">
        <v>825347.5</v>
      </c>
      <c r="C17" s="24">
        <v>883822.1</v>
      </c>
    </row>
    <row r="18" spans="1:3" s="9" customFormat="1" x14ac:dyDescent="0.25">
      <c r="A18" s="9" t="s">
        <v>359</v>
      </c>
      <c r="B18" s="24">
        <f>B17/B16</f>
        <v>1458.8168232393309</v>
      </c>
      <c r="C18" s="24">
        <f>C17/C16</f>
        <v>1382.6355146035073</v>
      </c>
    </row>
    <row r="20" spans="1:3" x14ac:dyDescent="0.25">
      <c r="A20" t="s">
        <v>103</v>
      </c>
      <c r="B20" s="9"/>
      <c r="C20" s="9">
        <v>2016</v>
      </c>
    </row>
    <row r="21" spans="1:3" x14ac:dyDescent="0.25">
      <c r="A21" s="9" t="s">
        <v>347</v>
      </c>
      <c r="C21" s="29">
        <v>43.841999999999999</v>
      </c>
    </row>
    <row r="22" spans="1:3" x14ac:dyDescent="0.25">
      <c r="A22" s="9" t="s">
        <v>356</v>
      </c>
      <c r="C22" s="24">
        <v>74994.8</v>
      </c>
    </row>
    <row r="23" spans="1:3" x14ac:dyDescent="0.25">
      <c r="A23" s="9" t="s">
        <v>359</v>
      </c>
      <c r="B23" s="9"/>
      <c r="C23" s="24">
        <f>C22/C21</f>
        <v>1710.5697732767667</v>
      </c>
    </row>
    <row r="26" spans="1:3" x14ac:dyDescent="0.25">
      <c r="A26" s="10" t="s">
        <v>360</v>
      </c>
    </row>
    <row r="27" spans="1:3" x14ac:dyDescent="0.25">
      <c r="A27" t="s">
        <v>3</v>
      </c>
      <c r="B27" s="48">
        <f>B9*(C18/B18)</f>
        <v>1.5100376738609888E-6</v>
      </c>
      <c r="C27" s="9" t="s">
        <v>137</v>
      </c>
    </row>
    <row r="28" spans="1:3" x14ac:dyDescent="0.25">
      <c r="A28" t="s">
        <v>111</v>
      </c>
      <c r="B28" s="48">
        <f>B9*(C23/B18)</f>
        <v>1.8681892473711639E-6</v>
      </c>
      <c r="C28" s="9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cols>
    <col min="2" max="2" width="24.140625" customWidth="1"/>
    <col min="3" max="3" width="19.28515625" customWidth="1"/>
  </cols>
  <sheetData>
    <row r="1" spans="1:3" x14ac:dyDescent="0.25">
      <c r="A1" s="21" t="s">
        <v>324</v>
      </c>
      <c r="B1" s="21"/>
      <c r="C1" s="21"/>
    </row>
    <row r="2" spans="1:3" ht="30" x14ac:dyDescent="0.25">
      <c r="B2" s="50" t="s">
        <v>323</v>
      </c>
      <c r="C2" s="50" t="s">
        <v>322</v>
      </c>
    </row>
    <row r="3" spans="1:3" x14ac:dyDescent="0.25">
      <c r="A3">
        <v>2017</v>
      </c>
      <c r="B3">
        <v>6483</v>
      </c>
      <c r="C3">
        <v>3895</v>
      </c>
    </row>
    <row r="6" spans="1:3" x14ac:dyDescent="0.25">
      <c r="A6" t="s">
        <v>325</v>
      </c>
    </row>
    <row r="7" spans="1:3" x14ac:dyDescent="0.25">
      <c r="A7" t="s">
        <v>326</v>
      </c>
    </row>
    <row r="9" spans="1:3" x14ac:dyDescent="0.25">
      <c r="B9" s="10" t="s">
        <v>327</v>
      </c>
      <c r="C9" s="10" t="s">
        <v>328</v>
      </c>
    </row>
    <row r="10" spans="1:3" x14ac:dyDescent="0.25">
      <c r="B10" t="s">
        <v>329</v>
      </c>
      <c r="C10" s="56">
        <v>607688</v>
      </c>
    </row>
    <row r="11" spans="1:3" x14ac:dyDescent="0.25">
      <c r="B11" t="s">
        <v>330</v>
      </c>
      <c r="C11" s="56">
        <v>1382611</v>
      </c>
    </row>
    <row r="12" spans="1:3" x14ac:dyDescent="0.25">
      <c r="B12" t="s">
        <v>331</v>
      </c>
      <c r="C12" s="56">
        <v>31169272</v>
      </c>
    </row>
    <row r="13" spans="1:3" x14ac:dyDescent="0.25">
      <c r="B13" t="s">
        <v>332</v>
      </c>
      <c r="C13" s="56">
        <v>1980602</v>
      </c>
    </row>
    <row r="14" spans="1:3" x14ac:dyDescent="0.25">
      <c r="B14" t="s">
        <v>333</v>
      </c>
      <c r="C14" s="56">
        <v>2721756</v>
      </c>
    </row>
    <row r="15" spans="1:3" x14ac:dyDescent="0.25">
      <c r="B15" t="s">
        <v>334</v>
      </c>
      <c r="C15" s="56">
        <v>1091014</v>
      </c>
    </row>
    <row r="16" spans="1:3" x14ac:dyDescent="0.25">
      <c r="B16" t="s">
        <v>335</v>
      </c>
      <c r="C16" s="56">
        <v>3671032</v>
      </c>
    </row>
    <row r="17" spans="2:4" x14ac:dyDescent="0.25">
      <c r="B17" t="s">
        <v>336</v>
      </c>
      <c r="C17" s="56">
        <v>2964007</v>
      </c>
    </row>
    <row r="19" spans="2:4" x14ac:dyDescent="0.25">
      <c r="B19" t="s">
        <v>337</v>
      </c>
      <c r="C19" s="56">
        <v>1210193422</v>
      </c>
    </row>
    <row r="21" spans="2:4" x14ac:dyDescent="0.25">
      <c r="B21" t="s">
        <v>338</v>
      </c>
      <c r="C21" s="56">
        <f>C19-SUM(C10:C17)</f>
        <v>1164605440</v>
      </c>
    </row>
    <row r="24" spans="2:4" x14ac:dyDescent="0.25">
      <c r="B24" s="10" t="s">
        <v>339</v>
      </c>
      <c r="C24" s="23">
        <f>(B3*C21+C3*SUM(C10:C17))/C19</f>
        <v>6385.5100489961178</v>
      </c>
      <c r="D24" t="s">
        <v>340</v>
      </c>
    </row>
    <row r="25" spans="2:4" x14ac:dyDescent="0.25">
      <c r="C25" s="7">
        <f>C24/'Conversion Factors'!B60</f>
        <v>1.7737527913878106E-4</v>
      </c>
      <c r="D25" t="s">
        <v>344</v>
      </c>
    </row>
    <row r="26" spans="2:4" x14ac:dyDescent="0.25">
      <c r="C26" s="7">
        <f>C25/'Conversion Factors'!$C$11</f>
        <v>1.3582833560860008E-4</v>
      </c>
      <c r="D26" s="9" t="s">
        <v>138</v>
      </c>
    </row>
    <row r="27" spans="2:4" x14ac:dyDescent="0.25">
      <c r="C27" s="7">
        <f>C26/'Conversion Factors'!$B$16</f>
        <v>2.4799769145262017E-6</v>
      </c>
      <c r="D27" s="9" t="s">
        <v>137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44.85546875" customWidth="1"/>
  </cols>
  <sheetData>
    <row r="1" spans="1:5" x14ac:dyDescent="0.25">
      <c r="A1" s="20" t="s">
        <v>313</v>
      </c>
      <c r="B1" s="21"/>
      <c r="C1" s="21"/>
      <c r="D1" s="21"/>
      <c r="E1" s="21"/>
    </row>
    <row r="2" spans="1:5" x14ac:dyDescent="0.25">
      <c r="B2" s="54" t="s">
        <v>36</v>
      </c>
      <c r="C2" s="54" t="s">
        <v>37</v>
      </c>
      <c r="D2" s="54" t="s">
        <v>38</v>
      </c>
      <c r="E2" s="54" t="s">
        <v>39</v>
      </c>
    </row>
    <row r="3" spans="1:5" x14ac:dyDescent="0.25">
      <c r="A3" t="s">
        <v>320</v>
      </c>
      <c r="B3">
        <v>723.06</v>
      </c>
      <c r="C3">
        <v>742.05</v>
      </c>
      <c r="D3">
        <v>729.6</v>
      </c>
      <c r="E3">
        <v>731.5</v>
      </c>
    </row>
    <row r="5" spans="1:5" x14ac:dyDescent="0.25">
      <c r="A5" s="9" t="s">
        <v>314</v>
      </c>
      <c r="B5" s="9">
        <f>AVERAGE(B3:E3)</f>
        <v>731.55250000000001</v>
      </c>
      <c r="C5" s="9" t="s">
        <v>315</v>
      </c>
    </row>
    <row r="6" spans="1:5" x14ac:dyDescent="0.25">
      <c r="A6" s="9"/>
      <c r="B6" s="7">
        <f>B5/'Conversion Factors'!B56</f>
        <v>1.1496407227003823E-3</v>
      </c>
      <c r="C6" s="9" t="s">
        <v>136</v>
      </c>
    </row>
    <row r="7" spans="1:5" x14ac:dyDescent="0.25">
      <c r="A7" s="9"/>
      <c r="B7" s="7">
        <f>B6/'Conversion Factors'!$C$11</f>
        <v>8.8035822506068637E-4</v>
      </c>
      <c r="C7" s="9" t="s">
        <v>138</v>
      </c>
    </row>
    <row r="8" spans="1:5" x14ac:dyDescent="0.25">
      <c r="A8" s="9"/>
      <c r="B8" s="7">
        <f>B7/'Conversion Factors'!$B$16</f>
        <v>1.6073730601801832E-5</v>
      </c>
      <c r="C8" s="9" t="s">
        <v>137</v>
      </c>
    </row>
    <row r="19" spans="2:3" x14ac:dyDescent="0.25">
      <c r="B19" s="9"/>
    </row>
    <row r="20" spans="2:3" x14ac:dyDescent="0.25">
      <c r="B20" s="7"/>
    </row>
    <row r="21" spans="2:3" x14ac:dyDescent="0.25">
      <c r="B21" s="7"/>
      <c r="C21" s="9"/>
    </row>
    <row r="22" spans="2:3" x14ac:dyDescent="0.25">
      <c r="B22" s="7"/>
      <c r="C2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9.140625" customWidth="1"/>
    <col min="3" max="3" width="19.28515625" customWidth="1"/>
  </cols>
  <sheetData>
    <row r="1" spans="1:3" x14ac:dyDescent="0.25">
      <c r="A1" s="17" t="s">
        <v>10</v>
      </c>
      <c r="B1" s="5" t="s">
        <v>11</v>
      </c>
      <c r="C1" s="17" t="s">
        <v>12</v>
      </c>
    </row>
    <row r="2" spans="1:3" x14ac:dyDescent="0.25">
      <c r="A2" s="16" t="s">
        <v>13</v>
      </c>
      <c r="B2" s="6">
        <v>0.75</v>
      </c>
      <c r="C2" s="14" t="s">
        <v>287</v>
      </c>
    </row>
    <row r="3" spans="1:3" x14ac:dyDescent="0.25">
      <c r="B3" s="7">
        <f>B2/10^6</f>
        <v>7.5000000000000002E-7</v>
      </c>
      <c r="C3" s="14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24.7109375" style="9" customWidth="1"/>
    <col min="2" max="2" width="17.42578125" style="9" customWidth="1"/>
    <col min="3" max="3" width="14.42578125" style="9" customWidth="1"/>
  </cols>
  <sheetData>
    <row r="1" spans="1:3" x14ac:dyDescent="0.25">
      <c r="A1" s="20" t="s">
        <v>23</v>
      </c>
      <c r="B1" s="20"/>
      <c r="C1" s="20"/>
    </row>
    <row r="2" spans="1:3" x14ac:dyDescent="0.25">
      <c r="A2" s="9" t="s">
        <v>24</v>
      </c>
      <c r="B2" s="9" t="s">
        <v>134</v>
      </c>
    </row>
    <row r="3" spans="1:3" x14ac:dyDescent="0.25">
      <c r="A3" s="9" t="s">
        <v>25</v>
      </c>
      <c r="B3" s="9">
        <v>2873.22</v>
      </c>
    </row>
    <row r="4" spans="1:3" x14ac:dyDescent="0.25">
      <c r="A4" s="9" t="s">
        <v>26</v>
      </c>
      <c r="B4" s="9">
        <v>3270.39</v>
      </c>
    </row>
    <row r="5" spans="1:3" x14ac:dyDescent="0.25">
      <c r="A5" s="9" t="s">
        <v>27</v>
      </c>
      <c r="B5" s="9">
        <v>3344.85</v>
      </c>
    </row>
    <row r="6" spans="1:3" x14ac:dyDescent="0.25">
      <c r="A6" s="9" t="s">
        <v>28</v>
      </c>
      <c r="B6" s="9">
        <v>3420.56</v>
      </c>
    </row>
    <row r="7" spans="1:3" x14ac:dyDescent="0.25">
      <c r="A7" s="9" t="s">
        <v>29</v>
      </c>
      <c r="B7" s="9">
        <v>2854.6</v>
      </c>
    </row>
    <row r="8" spans="1:3" x14ac:dyDescent="0.25">
      <c r="A8" s="9" t="s">
        <v>30</v>
      </c>
      <c r="B8" s="9">
        <v>2826.05</v>
      </c>
    </row>
    <row r="9" spans="1:3" x14ac:dyDescent="0.25">
      <c r="A9" s="9" t="s">
        <v>31</v>
      </c>
      <c r="B9" s="9">
        <v>2922.86</v>
      </c>
    </row>
    <row r="10" spans="1:3" x14ac:dyDescent="0.25">
      <c r="A10" s="9" t="s">
        <v>32</v>
      </c>
      <c r="B10" s="9">
        <v>3073.05</v>
      </c>
    </row>
    <row r="12" spans="1:3" x14ac:dyDescent="0.25">
      <c r="A12" s="9" t="s">
        <v>112</v>
      </c>
      <c r="B12" s="23">
        <f>AVERAGE(B3:B10)</f>
        <v>3073.1974999999998</v>
      </c>
      <c r="C12" s="9" t="s">
        <v>135</v>
      </c>
    </row>
    <row r="13" spans="1:3" x14ac:dyDescent="0.25">
      <c r="B13" s="7">
        <f>B12/'Conversion Factors'!B34</f>
        <v>2.4255098175079799E-4</v>
      </c>
      <c r="C13" s="9" t="s">
        <v>136</v>
      </c>
    </row>
    <row r="14" spans="1:3" x14ac:dyDescent="0.25">
      <c r="B14" s="7">
        <f>B13/'Conversion Factors'!C11</f>
        <v>1.8573781144364505E-4</v>
      </c>
      <c r="C14" s="9" t="s">
        <v>138</v>
      </c>
    </row>
    <row r="15" spans="1:3" x14ac:dyDescent="0.25">
      <c r="B15" s="7">
        <f>B14/'Conversion Factors'!B16</f>
        <v>3.3912326354508864E-6</v>
      </c>
      <c r="C15" s="9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cols>
    <col min="1" max="1" width="12.85546875" customWidth="1"/>
    <col min="3" max="3" width="17.42578125" customWidth="1"/>
  </cols>
  <sheetData>
    <row r="1" spans="1:3" s="9" customFormat="1" x14ac:dyDescent="0.25">
      <c r="A1" s="20" t="s">
        <v>101</v>
      </c>
      <c r="B1" s="21"/>
      <c r="C1" s="21"/>
    </row>
    <row r="2" spans="1:3" x14ac:dyDescent="0.25">
      <c r="A2" s="9"/>
      <c r="B2" s="9"/>
    </row>
    <row r="3" spans="1:3" x14ac:dyDescent="0.25">
      <c r="A3" t="s">
        <v>294</v>
      </c>
      <c r="B3" s="9">
        <v>72.19</v>
      </c>
      <c r="C3" s="9" t="s">
        <v>299</v>
      </c>
    </row>
    <row r="4" spans="1:3" x14ac:dyDescent="0.25">
      <c r="A4" s="9"/>
      <c r="B4" s="7">
        <f>B3/'Conversion Factors'!B45</f>
        <v>2.3072154826063382E-3</v>
      </c>
      <c r="C4" s="9" t="s">
        <v>136</v>
      </c>
    </row>
    <row r="5" spans="1:3" x14ac:dyDescent="0.25">
      <c r="B5" s="7">
        <f>B4/'Conversion Factors'!$C$11</f>
        <v>1.7667920829464326E-3</v>
      </c>
      <c r="C5" t="s">
        <v>138</v>
      </c>
    </row>
    <row r="6" spans="1:3" x14ac:dyDescent="0.25">
      <c r="B6" s="7">
        <f>B5/'Conversion Factors'!$B$16</f>
        <v>3.2258391143809245E-5</v>
      </c>
      <c r="C6" t="s">
        <v>137</v>
      </c>
    </row>
    <row r="9" spans="1:3" x14ac:dyDescent="0.25">
      <c r="A9" s="20" t="s">
        <v>102</v>
      </c>
      <c r="B9" s="21"/>
      <c r="C9" s="21"/>
    </row>
    <row r="10" spans="1:3" x14ac:dyDescent="0.25">
      <c r="A10" s="9"/>
      <c r="B10" s="9"/>
      <c r="C10" s="9"/>
    </row>
    <row r="11" spans="1:3" x14ac:dyDescent="0.25">
      <c r="A11" s="9" t="s">
        <v>294</v>
      </c>
      <c r="B11" s="9">
        <v>62.73</v>
      </c>
      <c r="C11" s="9" t="s">
        <v>299</v>
      </c>
    </row>
    <row r="12" spans="1:3" x14ac:dyDescent="0.25">
      <c r="A12" s="9"/>
      <c r="B12" s="7">
        <f>B11/'Conversion Factors'!B50</f>
        <v>1.7145046121712223E-3</v>
      </c>
      <c r="C12" s="9" t="s">
        <v>136</v>
      </c>
    </row>
    <row r="13" spans="1:3" x14ac:dyDescent="0.25">
      <c r="A13" s="9"/>
      <c r="B13" s="7">
        <f>B12/'Conversion Factors'!$C$11</f>
        <v>1.3129129887501294E-3</v>
      </c>
      <c r="C13" s="9" t="s">
        <v>138</v>
      </c>
    </row>
    <row r="14" spans="1:3" x14ac:dyDescent="0.25">
      <c r="A14" s="9"/>
      <c r="B14" s="7">
        <f>B13/'Conversion Factors'!$B$16</f>
        <v>2.3971389241375376E-5</v>
      </c>
      <c r="C14" s="9" t="s">
        <v>137</v>
      </c>
    </row>
    <row r="37" spans="2:2" x14ac:dyDescent="0.25">
      <c r="B3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cols>
    <col min="1" max="1" width="28" style="9" customWidth="1"/>
    <col min="2" max="5" width="9.140625" style="9"/>
  </cols>
  <sheetData>
    <row r="1" spans="1:5" s="8" customFormat="1" x14ac:dyDescent="0.25">
      <c r="A1" s="49" t="s">
        <v>33</v>
      </c>
      <c r="B1" s="11"/>
      <c r="C1" s="11"/>
      <c r="D1" s="11"/>
      <c r="E1" s="11"/>
    </row>
    <row r="2" spans="1:5" x14ac:dyDescent="0.25">
      <c r="A2" s="9" t="s">
        <v>34</v>
      </c>
    </row>
    <row r="3" spans="1:5" x14ac:dyDescent="0.25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</row>
    <row r="4" spans="1:5" x14ac:dyDescent="0.25">
      <c r="A4" s="20" t="s">
        <v>40</v>
      </c>
      <c r="B4" s="20"/>
      <c r="C4" s="20"/>
      <c r="D4" s="20"/>
      <c r="E4" s="20"/>
    </row>
    <row r="5" spans="1:5" x14ac:dyDescent="0.25">
      <c r="A5" s="9" t="s">
        <v>41</v>
      </c>
      <c r="C5" s="9">
        <v>16302</v>
      </c>
      <c r="D5" s="9">
        <v>16302</v>
      </c>
      <c r="E5" s="9">
        <v>16302</v>
      </c>
    </row>
    <row r="6" spans="1:5" x14ac:dyDescent="0.25">
      <c r="A6" s="9" t="s">
        <v>42</v>
      </c>
      <c r="C6" s="9">
        <v>0</v>
      </c>
      <c r="D6" s="9">
        <v>420</v>
      </c>
      <c r="E6" s="9">
        <v>869</v>
      </c>
    </row>
    <row r="7" spans="1:5" x14ac:dyDescent="0.25">
      <c r="A7" s="9" t="s">
        <v>43</v>
      </c>
      <c r="C7" s="9">
        <v>0</v>
      </c>
      <c r="D7" s="9">
        <v>60</v>
      </c>
      <c r="E7" s="9">
        <v>0</v>
      </c>
    </row>
    <row r="8" spans="1:5" x14ac:dyDescent="0.25">
      <c r="A8" s="9" t="s">
        <v>44</v>
      </c>
      <c r="C8" s="9">
        <v>0</v>
      </c>
      <c r="D8" s="9">
        <v>0</v>
      </c>
      <c r="E8" s="9">
        <v>0</v>
      </c>
    </row>
    <row r="9" spans="1:5" x14ac:dyDescent="0.25">
      <c r="A9" s="9" t="s">
        <v>45</v>
      </c>
      <c r="C9" s="9">
        <v>0</v>
      </c>
      <c r="D9" s="9">
        <v>0</v>
      </c>
      <c r="E9" s="9">
        <v>0</v>
      </c>
    </row>
    <row r="10" spans="1:5" x14ac:dyDescent="0.25">
      <c r="A10" s="9" t="s">
        <v>46</v>
      </c>
      <c r="C10" s="9">
        <v>19.37</v>
      </c>
      <c r="D10" s="9">
        <v>0</v>
      </c>
      <c r="E10" s="9">
        <v>0</v>
      </c>
    </row>
    <row r="11" spans="1:5" x14ac:dyDescent="0.25">
      <c r="A11" s="9" t="s">
        <v>47</v>
      </c>
      <c r="C11" s="9">
        <v>16321.37</v>
      </c>
      <c r="D11" s="9">
        <v>16782</v>
      </c>
      <c r="E11" s="9">
        <v>17171</v>
      </c>
    </row>
    <row r="12" spans="1:5" x14ac:dyDescent="0.25">
      <c r="A12" s="9" t="s">
        <v>48</v>
      </c>
      <c r="C12" s="9">
        <v>0</v>
      </c>
      <c r="D12" s="9">
        <v>0</v>
      </c>
      <c r="E12" s="9">
        <v>0</v>
      </c>
    </row>
    <row r="13" spans="1:5" x14ac:dyDescent="0.25">
      <c r="A13" s="9" t="s">
        <v>49</v>
      </c>
      <c r="C13" s="9">
        <v>0</v>
      </c>
      <c r="D13" s="9">
        <v>0</v>
      </c>
      <c r="E13" s="9">
        <v>0</v>
      </c>
    </row>
    <row r="14" spans="1:5" x14ac:dyDescent="0.25">
      <c r="A14" s="9" t="s">
        <v>50</v>
      </c>
      <c r="C14" s="9">
        <v>0</v>
      </c>
      <c r="D14" s="9">
        <v>0</v>
      </c>
      <c r="E14" s="9">
        <v>-4812</v>
      </c>
    </row>
    <row r="15" spans="1:5" x14ac:dyDescent="0.25">
      <c r="A15" s="9" t="s">
        <v>51</v>
      </c>
      <c r="C15" s="9">
        <v>16321.37</v>
      </c>
      <c r="D15" s="9">
        <v>16782</v>
      </c>
      <c r="E15" s="9">
        <v>12359</v>
      </c>
    </row>
    <row r="16" spans="1:5" x14ac:dyDescent="0.25">
      <c r="A16" s="9" t="s">
        <v>52</v>
      </c>
      <c r="C16" s="9">
        <v>0</v>
      </c>
      <c r="D16" s="9">
        <v>0</v>
      </c>
      <c r="E16" s="9">
        <v>0</v>
      </c>
    </row>
    <row r="17" spans="1:5" x14ac:dyDescent="0.25">
      <c r="A17" s="9" t="s">
        <v>53</v>
      </c>
      <c r="C17" s="9">
        <v>0</v>
      </c>
      <c r="D17" s="9">
        <v>0</v>
      </c>
      <c r="E17" s="9">
        <v>0</v>
      </c>
    </row>
    <row r="18" spans="1:5" x14ac:dyDescent="0.25">
      <c r="A18" s="9" t="s">
        <v>54</v>
      </c>
      <c r="C18" s="9">
        <v>0</v>
      </c>
      <c r="D18" s="9">
        <v>3</v>
      </c>
      <c r="E18" s="9">
        <v>5</v>
      </c>
    </row>
    <row r="19" spans="1:5" x14ac:dyDescent="0.25">
      <c r="A19" s="9" t="s">
        <v>55</v>
      </c>
      <c r="C19" s="9">
        <v>0</v>
      </c>
      <c r="D19" s="9">
        <v>503.46</v>
      </c>
      <c r="E19" s="9">
        <v>617.95000000000005</v>
      </c>
    </row>
    <row r="20" spans="1:5" x14ac:dyDescent="0.25">
      <c r="A20" s="9" t="s">
        <v>56</v>
      </c>
      <c r="C20" s="9">
        <v>0</v>
      </c>
      <c r="D20" s="9">
        <v>0</v>
      </c>
      <c r="E20" s="9">
        <v>0</v>
      </c>
    </row>
    <row r="21" spans="1:5" x14ac:dyDescent="0.25">
      <c r="A21" s="9" t="s">
        <v>57</v>
      </c>
      <c r="C21" s="9">
        <v>0</v>
      </c>
      <c r="D21" s="9">
        <v>0</v>
      </c>
      <c r="E21" s="9">
        <v>0</v>
      </c>
    </row>
    <row r="22" spans="1:5" x14ac:dyDescent="0.25">
      <c r="A22" s="9" t="s">
        <v>51</v>
      </c>
      <c r="C22" s="9">
        <v>16321.37</v>
      </c>
      <c r="D22" s="9">
        <v>17285.46</v>
      </c>
      <c r="E22" s="9">
        <v>12976.95</v>
      </c>
    </row>
    <row r="23" spans="1:5" x14ac:dyDescent="0.25">
      <c r="A23" s="9" t="s">
        <v>58</v>
      </c>
      <c r="C23" s="9">
        <v>0</v>
      </c>
      <c r="D23" s="9">
        <v>0</v>
      </c>
      <c r="E23" s="9">
        <v>0</v>
      </c>
    </row>
    <row r="24" spans="1:5" x14ac:dyDescent="0.25">
      <c r="A24" s="9" t="s">
        <v>59</v>
      </c>
      <c r="C24" s="9">
        <v>0</v>
      </c>
      <c r="D24" s="9">
        <v>0</v>
      </c>
      <c r="E24" s="9">
        <v>0</v>
      </c>
    </row>
    <row r="25" spans="1:5" x14ac:dyDescent="0.25">
      <c r="A25" s="9" t="s">
        <v>60</v>
      </c>
      <c r="C25" s="9">
        <v>0</v>
      </c>
      <c r="D25" s="9">
        <v>0</v>
      </c>
      <c r="E25" s="9">
        <v>0</v>
      </c>
    </row>
    <row r="26" spans="1:5" x14ac:dyDescent="0.25">
      <c r="A26" s="9" t="s">
        <v>61</v>
      </c>
      <c r="C26" s="9">
        <v>16321.37</v>
      </c>
      <c r="D26" s="9">
        <v>17285.46</v>
      </c>
      <c r="E26" s="9">
        <v>12976.95</v>
      </c>
    </row>
    <row r="27" spans="1:5" x14ac:dyDescent="0.25">
      <c r="A27" s="9" t="s">
        <v>62</v>
      </c>
      <c r="C27" s="9">
        <v>16321.37</v>
      </c>
      <c r="D27" s="9">
        <v>17285.46</v>
      </c>
      <c r="E27" s="9">
        <v>12976.95</v>
      </c>
    </row>
    <row r="28" spans="1:5" x14ac:dyDescent="0.25">
      <c r="A28" s="9" t="s">
        <v>63</v>
      </c>
      <c r="C28" s="9">
        <v>787.82</v>
      </c>
      <c r="D28" s="9">
        <v>787.82</v>
      </c>
      <c r="E28" s="9">
        <v>170</v>
      </c>
    </row>
    <row r="29" spans="1:5" x14ac:dyDescent="0.25">
      <c r="A29" s="9" t="s">
        <v>64</v>
      </c>
      <c r="C29" s="9">
        <v>0</v>
      </c>
      <c r="D29" s="9">
        <v>99</v>
      </c>
      <c r="E29" s="9">
        <v>0</v>
      </c>
    </row>
    <row r="30" spans="1:5" x14ac:dyDescent="0.25">
      <c r="A30" s="9" t="s">
        <v>65</v>
      </c>
      <c r="C30" s="9">
        <v>816.6</v>
      </c>
      <c r="D30" s="9">
        <v>280.79000000000002</v>
      </c>
      <c r="E30" s="9">
        <v>119.17</v>
      </c>
    </row>
    <row r="31" spans="1:5" x14ac:dyDescent="0.25">
      <c r="A31" s="9" t="s">
        <v>66</v>
      </c>
      <c r="C31" s="9">
        <v>0</v>
      </c>
      <c r="D31" s="9">
        <v>37.32</v>
      </c>
      <c r="E31" s="9">
        <v>8.5</v>
      </c>
    </row>
    <row r="32" spans="1:5" x14ac:dyDescent="0.25">
      <c r="A32" s="9" t="s">
        <v>67</v>
      </c>
      <c r="C32" s="9">
        <v>0</v>
      </c>
      <c r="D32" s="9">
        <v>70</v>
      </c>
      <c r="E32" s="9">
        <v>0</v>
      </c>
    </row>
    <row r="33" spans="1:5" x14ac:dyDescent="0.25">
      <c r="A33" s="9" t="s">
        <v>68</v>
      </c>
      <c r="C33" s="9">
        <v>213.21</v>
      </c>
      <c r="D33" s="9">
        <v>0</v>
      </c>
      <c r="E33" s="9">
        <v>0</v>
      </c>
    </row>
    <row r="34" spans="1:5" x14ac:dyDescent="0.25">
      <c r="A34" s="9" t="s">
        <v>69</v>
      </c>
      <c r="C34" s="9">
        <v>0</v>
      </c>
      <c r="D34" s="9">
        <v>6.55</v>
      </c>
      <c r="E34" s="9">
        <v>0</v>
      </c>
    </row>
    <row r="35" spans="1:5" x14ac:dyDescent="0.25">
      <c r="A35" s="9" t="s">
        <v>70</v>
      </c>
      <c r="C35" s="9">
        <v>18139</v>
      </c>
      <c r="D35" s="9">
        <v>18566.939999999999</v>
      </c>
      <c r="E35" s="9">
        <v>13274.62</v>
      </c>
    </row>
    <row r="36" spans="1:5" x14ac:dyDescent="0.25">
      <c r="A36" s="9" t="s">
        <v>71</v>
      </c>
      <c r="C36" s="9">
        <v>1048.3</v>
      </c>
      <c r="D36" s="9">
        <v>450</v>
      </c>
      <c r="E36" s="9">
        <v>360</v>
      </c>
    </row>
    <row r="37" spans="1:5" x14ac:dyDescent="0.25">
      <c r="A37" s="9" t="s">
        <v>68</v>
      </c>
      <c r="C37" s="9">
        <v>612.78</v>
      </c>
      <c r="D37" s="9">
        <v>0</v>
      </c>
      <c r="E37" s="9">
        <v>0</v>
      </c>
    </row>
    <row r="38" spans="1:5" x14ac:dyDescent="0.25">
      <c r="A38" s="9" t="s">
        <v>72</v>
      </c>
      <c r="C38" s="9">
        <v>0</v>
      </c>
      <c r="D38" s="9">
        <v>0</v>
      </c>
      <c r="E38" s="9">
        <v>0</v>
      </c>
    </row>
    <row r="39" spans="1:5" x14ac:dyDescent="0.25">
      <c r="A39" s="9" t="s">
        <v>73</v>
      </c>
      <c r="C39" s="9">
        <v>386.6</v>
      </c>
      <c r="D39" s="9">
        <v>0</v>
      </c>
      <c r="E39" s="9">
        <v>40</v>
      </c>
    </row>
    <row r="40" spans="1:5" x14ac:dyDescent="0.25">
      <c r="A40" s="9" t="s">
        <v>74</v>
      </c>
      <c r="C40" s="9">
        <v>0</v>
      </c>
      <c r="D40" s="9">
        <v>13.5</v>
      </c>
      <c r="E40" s="9">
        <v>18</v>
      </c>
    </row>
    <row r="41" spans="1:5" x14ac:dyDescent="0.25">
      <c r="A41" s="9" t="s">
        <v>75</v>
      </c>
      <c r="C41" s="9">
        <v>0</v>
      </c>
      <c r="D41" s="9">
        <v>0</v>
      </c>
      <c r="E41" s="9">
        <v>0</v>
      </c>
    </row>
    <row r="42" spans="1:5" x14ac:dyDescent="0.25">
      <c r="A42" s="9" t="s">
        <v>69</v>
      </c>
      <c r="C42" s="9">
        <v>0</v>
      </c>
      <c r="D42" s="9">
        <v>0</v>
      </c>
      <c r="E42" s="9">
        <v>0</v>
      </c>
    </row>
    <row r="43" spans="1:5" x14ac:dyDescent="0.25">
      <c r="A43" s="8" t="s">
        <v>76</v>
      </c>
      <c r="B43" s="8"/>
      <c r="C43" s="8">
        <v>20186.68</v>
      </c>
      <c r="D43" s="8">
        <v>19030.439999999999</v>
      </c>
      <c r="E43" s="8">
        <v>13692.62</v>
      </c>
    </row>
    <row r="45" spans="1:5" x14ac:dyDescent="0.25">
      <c r="A45" s="9" t="s">
        <v>145</v>
      </c>
      <c r="B45" s="9">
        <f>AVERAGE(C43:E43)/1000</f>
        <v>17.636579999999999</v>
      </c>
      <c r="C45" s="9" t="s">
        <v>144</v>
      </c>
    </row>
    <row r="46" spans="1:5" x14ac:dyDescent="0.25">
      <c r="B46" s="7">
        <f>B45/'Conversion Factors'!$B$38</f>
        <v>4.9453125845396817E-4</v>
      </c>
      <c r="C46" s="9" t="s">
        <v>136</v>
      </c>
    </row>
    <row r="47" spans="1:5" x14ac:dyDescent="0.25">
      <c r="B47" s="7">
        <f>B46/'Conversion Factors'!$C$11</f>
        <v>3.7869627643924984E-4</v>
      </c>
      <c r="C47" s="9" t="s">
        <v>138</v>
      </c>
    </row>
    <row r="48" spans="1:5" x14ac:dyDescent="0.25">
      <c r="B48" s="7">
        <f>B47/'Conversion Factors'!$B$16</f>
        <v>6.9143011948009822E-6</v>
      </c>
      <c r="C48" s="9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cols>
    <col min="1" max="1" width="35.85546875" customWidth="1"/>
    <col min="2" max="2" width="12" bestFit="1" customWidth="1"/>
  </cols>
  <sheetData>
    <row r="1" spans="1:5" x14ac:dyDescent="0.25">
      <c r="A1" s="9" t="s">
        <v>33</v>
      </c>
      <c r="B1" s="9"/>
      <c r="C1" s="9"/>
      <c r="D1" s="9"/>
      <c r="E1" s="9"/>
    </row>
    <row r="2" spans="1:5" x14ac:dyDescent="0.25">
      <c r="A2" s="9" t="s">
        <v>34</v>
      </c>
      <c r="B2" s="9"/>
      <c r="C2" s="9"/>
      <c r="D2" s="9"/>
      <c r="E2" s="9"/>
    </row>
    <row r="3" spans="1:5" x14ac:dyDescent="0.25">
      <c r="A3" s="10" t="s">
        <v>35</v>
      </c>
      <c r="B3" s="10" t="s">
        <v>36</v>
      </c>
      <c r="C3" s="10" t="s">
        <v>37</v>
      </c>
      <c r="D3" s="10" t="s">
        <v>38</v>
      </c>
      <c r="E3" s="10" t="s">
        <v>39</v>
      </c>
    </row>
    <row r="4" spans="1:5" x14ac:dyDescent="0.25">
      <c r="A4" s="20" t="s">
        <v>77</v>
      </c>
      <c r="B4" s="21"/>
      <c r="C4" s="21"/>
      <c r="D4" s="21"/>
      <c r="E4" s="21"/>
    </row>
    <row r="5" spans="1:5" x14ac:dyDescent="0.25">
      <c r="A5" s="9" t="s">
        <v>78</v>
      </c>
      <c r="B5" s="9">
        <v>31490</v>
      </c>
      <c r="C5" s="9">
        <v>31340</v>
      </c>
      <c r="D5" s="9">
        <v>31010</v>
      </c>
      <c r="E5" s="9">
        <v>31210</v>
      </c>
    </row>
    <row r="6" spans="1:5" x14ac:dyDescent="0.25">
      <c r="A6" s="9" t="s">
        <v>42</v>
      </c>
      <c r="B6" s="9">
        <v>479</v>
      </c>
      <c r="C6" s="9">
        <v>1705</v>
      </c>
      <c r="D6" s="9">
        <v>527</v>
      </c>
      <c r="E6" s="9">
        <v>479</v>
      </c>
    </row>
    <row r="7" spans="1:5" x14ac:dyDescent="0.25">
      <c r="A7" s="9" t="s">
        <v>79</v>
      </c>
      <c r="B7" s="9">
        <v>507.29</v>
      </c>
      <c r="C7" s="9">
        <v>1000.49</v>
      </c>
      <c r="D7" s="9">
        <v>164</v>
      </c>
      <c r="E7" s="9">
        <v>366.12</v>
      </c>
    </row>
    <row r="8" spans="1:5" x14ac:dyDescent="0.25">
      <c r="A8" s="9" t="s">
        <v>80</v>
      </c>
      <c r="B8" s="9">
        <v>70</v>
      </c>
      <c r="C8" s="9">
        <v>0</v>
      </c>
      <c r="D8" s="9">
        <v>0</v>
      </c>
      <c r="E8" s="9">
        <v>0</v>
      </c>
    </row>
    <row r="9" spans="1:5" x14ac:dyDescent="0.25">
      <c r="A9" s="9" t="s">
        <v>81</v>
      </c>
      <c r="B9" s="9">
        <v>3240.33</v>
      </c>
      <c r="C9" s="9">
        <v>5099.4799999999996</v>
      </c>
      <c r="D9" s="9">
        <v>3674.42</v>
      </c>
      <c r="E9" s="9">
        <v>4543.6000000000004</v>
      </c>
    </row>
    <row r="10" spans="1:5" x14ac:dyDescent="0.25">
      <c r="A10" s="9" t="s">
        <v>82</v>
      </c>
      <c r="B10" s="9">
        <v>341</v>
      </c>
      <c r="C10" s="9">
        <v>341</v>
      </c>
      <c r="D10" s="9">
        <v>341</v>
      </c>
      <c r="E10" s="9">
        <v>341</v>
      </c>
    </row>
    <row r="11" spans="1:5" x14ac:dyDescent="0.25">
      <c r="A11" s="9" t="s">
        <v>83</v>
      </c>
      <c r="B11" s="9">
        <v>36127.620000000003</v>
      </c>
      <c r="C11" s="9">
        <v>39485.97</v>
      </c>
      <c r="D11" s="9">
        <v>35716.42</v>
      </c>
      <c r="E11" s="9">
        <v>36939.72</v>
      </c>
    </row>
    <row r="12" spans="1:5" x14ac:dyDescent="0.25">
      <c r="A12" s="9" t="s">
        <v>84</v>
      </c>
      <c r="B12" s="9">
        <v>14</v>
      </c>
      <c r="C12" s="9">
        <v>14</v>
      </c>
      <c r="D12" s="9">
        <v>14</v>
      </c>
      <c r="E12" s="9">
        <v>14</v>
      </c>
    </row>
    <row r="13" spans="1:5" x14ac:dyDescent="0.25">
      <c r="A13" s="9" t="s">
        <v>85</v>
      </c>
      <c r="B13" s="9">
        <v>5057.87</v>
      </c>
      <c r="C13" s="9">
        <v>5528.04</v>
      </c>
      <c r="D13" s="9">
        <v>5000.3</v>
      </c>
      <c r="E13" s="9">
        <v>5171.5600000000004</v>
      </c>
    </row>
    <row r="14" spans="1:5" x14ac:dyDescent="0.25">
      <c r="A14" s="9" t="s">
        <v>86</v>
      </c>
      <c r="B14" s="9">
        <v>0</v>
      </c>
      <c r="C14" s="9">
        <v>0</v>
      </c>
      <c r="D14" s="9">
        <v>0</v>
      </c>
      <c r="E14" s="9">
        <v>0</v>
      </c>
    </row>
    <row r="15" spans="1:5" x14ac:dyDescent="0.25">
      <c r="A15" s="9" t="s">
        <v>87</v>
      </c>
      <c r="B15" s="9">
        <v>41185.480000000003</v>
      </c>
      <c r="C15" s="9">
        <v>45014</v>
      </c>
      <c r="D15" s="9">
        <v>40716.720000000001</v>
      </c>
      <c r="E15" s="9">
        <v>42111.28</v>
      </c>
    </row>
    <row r="16" spans="1:5" x14ac:dyDescent="0.25">
      <c r="A16" s="9" t="s">
        <v>88</v>
      </c>
      <c r="B16" s="9">
        <v>25</v>
      </c>
      <c r="C16" s="9">
        <v>25</v>
      </c>
      <c r="D16" s="9">
        <v>25</v>
      </c>
      <c r="E16" s="9">
        <v>25</v>
      </c>
    </row>
    <row r="17" spans="1:5" x14ac:dyDescent="0.25">
      <c r="A17" s="9" t="s">
        <v>55</v>
      </c>
      <c r="B17" s="9">
        <v>10296.370000000001</v>
      </c>
      <c r="C17" s="9">
        <v>11253.5</v>
      </c>
      <c r="D17" s="9">
        <v>10179.18</v>
      </c>
      <c r="E17" s="9">
        <v>10527.82</v>
      </c>
    </row>
    <row r="18" spans="1:5" x14ac:dyDescent="0.25">
      <c r="A18" s="9" t="s">
        <v>89</v>
      </c>
      <c r="B18" s="9">
        <v>0</v>
      </c>
      <c r="C18" s="9">
        <v>0</v>
      </c>
      <c r="D18" s="9">
        <v>0</v>
      </c>
      <c r="E18" s="9">
        <v>0</v>
      </c>
    </row>
    <row r="19" spans="1:5" x14ac:dyDescent="0.25">
      <c r="A19" s="9" t="s">
        <v>90</v>
      </c>
      <c r="B19" s="9">
        <v>0</v>
      </c>
      <c r="C19" s="9">
        <v>0</v>
      </c>
      <c r="D19" s="9">
        <v>0</v>
      </c>
      <c r="E19" s="9">
        <v>0</v>
      </c>
    </row>
    <row r="20" spans="1:5" x14ac:dyDescent="0.25">
      <c r="A20" s="9" t="s">
        <v>91</v>
      </c>
      <c r="B20" s="9">
        <v>51481.85</v>
      </c>
      <c r="C20" s="9">
        <v>56267.5</v>
      </c>
      <c r="D20" s="9">
        <v>50895.9</v>
      </c>
      <c r="E20" s="9">
        <v>52639.09</v>
      </c>
    </row>
    <row r="21" spans="1:5" x14ac:dyDescent="0.25">
      <c r="A21" s="9" t="s">
        <v>92</v>
      </c>
      <c r="B21" s="9"/>
      <c r="C21" s="9"/>
      <c r="D21" s="9"/>
      <c r="E21" s="9"/>
    </row>
    <row r="22" spans="1:5" x14ac:dyDescent="0.25">
      <c r="A22" s="9" t="s">
        <v>93</v>
      </c>
      <c r="B22" s="9" t="s">
        <v>94</v>
      </c>
      <c r="C22" s="9">
        <v>23469</v>
      </c>
      <c r="D22" s="9">
        <v>22979</v>
      </c>
      <c r="E22" s="9">
        <v>23289</v>
      </c>
    </row>
    <row r="23" spans="1:5" x14ac:dyDescent="0.25">
      <c r="A23" s="9" t="s">
        <v>42</v>
      </c>
      <c r="B23" s="9" t="s">
        <v>94</v>
      </c>
      <c r="C23" s="9">
        <v>591</v>
      </c>
      <c r="D23" s="9">
        <v>651</v>
      </c>
      <c r="E23" s="9">
        <v>591</v>
      </c>
    </row>
    <row r="24" spans="1:5" x14ac:dyDescent="0.25">
      <c r="A24" s="9" t="s">
        <v>95</v>
      </c>
      <c r="B24" s="9" t="s">
        <v>94</v>
      </c>
      <c r="C24" s="9">
        <v>0</v>
      </c>
      <c r="D24" s="9">
        <v>0</v>
      </c>
      <c r="E24" s="9">
        <v>0</v>
      </c>
    </row>
    <row r="25" spans="1:5" x14ac:dyDescent="0.25">
      <c r="A25" s="9" t="s">
        <v>96</v>
      </c>
      <c r="B25" s="9" t="s">
        <v>94</v>
      </c>
      <c r="C25" s="9">
        <v>0</v>
      </c>
      <c r="D25" s="9">
        <v>0</v>
      </c>
      <c r="E25" s="9">
        <v>0</v>
      </c>
    </row>
    <row r="26" spans="1:5" x14ac:dyDescent="0.25">
      <c r="A26" s="9" t="s">
        <v>83</v>
      </c>
      <c r="B26" s="9" t="s">
        <v>94</v>
      </c>
      <c r="C26" s="9">
        <v>24060</v>
      </c>
      <c r="D26" s="9">
        <v>23630</v>
      </c>
      <c r="E26" s="9">
        <v>23880</v>
      </c>
    </row>
    <row r="27" spans="1:5" x14ac:dyDescent="0.25">
      <c r="A27" s="9" t="s">
        <v>97</v>
      </c>
      <c r="B27" s="9" t="s">
        <v>94</v>
      </c>
      <c r="C27" s="9">
        <v>3368.4</v>
      </c>
      <c r="D27" s="9">
        <v>3308.2</v>
      </c>
      <c r="E27" s="9">
        <v>3343.2</v>
      </c>
    </row>
    <row r="28" spans="1:5" x14ac:dyDescent="0.25">
      <c r="A28" s="9" t="s">
        <v>98</v>
      </c>
      <c r="B28" s="9" t="s">
        <v>94</v>
      </c>
      <c r="C28" s="9">
        <v>27428.400000000001</v>
      </c>
      <c r="D28" s="9">
        <v>26938.2</v>
      </c>
      <c r="E28" s="9">
        <v>27223.200000000001</v>
      </c>
    </row>
    <row r="29" spans="1:5" x14ac:dyDescent="0.25">
      <c r="A29" s="9" t="s">
        <v>99</v>
      </c>
      <c r="B29" s="9" t="s">
        <v>94</v>
      </c>
      <c r="C29" s="9">
        <v>1371.42</v>
      </c>
      <c r="D29" s="9">
        <v>3636.66</v>
      </c>
      <c r="E29" s="9">
        <v>1361.16</v>
      </c>
    </row>
    <row r="30" spans="1:5" x14ac:dyDescent="0.25">
      <c r="A30" s="9" t="s">
        <v>100</v>
      </c>
      <c r="B30" s="9" t="s">
        <v>94</v>
      </c>
      <c r="C30" s="9">
        <v>28799.82</v>
      </c>
      <c r="D30" s="9">
        <v>30574.86</v>
      </c>
      <c r="E30" s="9">
        <v>28584.36</v>
      </c>
    </row>
    <row r="31" spans="1:5" x14ac:dyDescent="0.25">
      <c r="A31" s="9"/>
      <c r="B31" s="9"/>
      <c r="C31" s="9"/>
      <c r="D31" s="9"/>
      <c r="E31" s="9"/>
    </row>
    <row r="32" spans="1:5" x14ac:dyDescent="0.25">
      <c r="A32" s="9" t="s">
        <v>145</v>
      </c>
      <c r="B32" s="9">
        <f>AVERAGE(C30:E30)/1000</f>
        <v>29.319680000000005</v>
      </c>
      <c r="C32" s="9" t="s">
        <v>144</v>
      </c>
      <c r="D32" s="9"/>
      <c r="E32" s="9"/>
    </row>
    <row r="33" spans="2:3" x14ac:dyDescent="0.25">
      <c r="B33" s="7">
        <f>B32/'Conversion Factors'!$B$38</f>
        <v>8.2212641270970025E-4</v>
      </c>
      <c r="C33" t="s">
        <v>136</v>
      </c>
    </row>
    <row r="34" spans="2:3" x14ac:dyDescent="0.25">
      <c r="B34" s="7">
        <f>B33/'Conversion Factors'!$C$11</f>
        <v>6.2955820473075547E-4</v>
      </c>
      <c r="C34" t="s">
        <v>138</v>
      </c>
    </row>
    <row r="35" spans="2:3" x14ac:dyDescent="0.25">
      <c r="B35" s="7">
        <f>B34/'Conversion Factors'!$B$16</f>
        <v>1.1494581061361245E-5</v>
      </c>
      <c r="C35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F13"/>
  <sheetViews>
    <sheetView workbookViewId="0"/>
  </sheetViews>
  <sheetFormatPr defaultRowHeight="15" x14ac:dyDescent="0.25"/>
  <cols>
    <col min="1" max="1" width="22.85546875" customWidth="1"/>
    <col min="2" max="6" width="25.140625" customWidth="1"/>
  </cols>
  <sheetData>
    <row r="1" spans="1:6" s="50" customFormat="1" ht="30" x14ac:dyDescent="0.25">
      <c r="B1" s="51" t="s">
        <v>139</v>
      </c>
      <c r="C1" s="51" t="s">
        <v>140</v>
      </c>
      <c r="D1" s="51" t="s">
        <v>141</v>
      </c>
      <c r="E1" s="51" t="s">
        <v>142</v>
      </c>
      <c r="F1" s="51" t="s">
        <v>143</v>
      </c>
    </row>
    <row r="2" spans="1:6" x14ac:dyDescent="0.25">
      <c r="A2" t="s">
        <v>104</v>
      </c>
      <c r="B2" s="7">
        <f>Electricity!$A$8</f>
        <v>1.9221358265904903E-5</v>
      </c>
      <c r="C2" s="9">
        <v>0</v>
      </c>
      <c r="D2" s="7">
        <f>Electricity!$A$8</f>
        <v>1.9221358265904903E-5</v>
      </c>
      <c r="E2" s="7">
        <f>Electricity!$A$8</f>
        <v>1.9221358265904903E-5</v>
      </c>
      <c r="F2" s="7">
        <f>Electricity!$B$8</f>
        <v>2.5071807112885997E-5</v>
      </c>
    </row>
    <row r="3" spans="1:6" x14ac:dyDescent="0.25">
      <c r="A3" t="s">
        <v>3</v>
      </c>
      <c r="B3" s="9">
        <v>0</v>
      </c>
      <c r="C3" s="7">
        <f>'Coal and Lignite'!$B$27</f>
        <v>1.5100376738609888E-6</v>
      </c>
      <c r="D3" s="9">
        <v>0</v>
      </c>
      <c r="E3" s="9">
        <v>0</v>
      </c>
      <c r="F3" s="7">
        <f>'Coal and Lignite'!$B$27</f>
        <v>1.5100376738609888E-6</v>
      </c>
    </row>
    <row r="4" spans="1:6" x14ac:dyDescent="0.25">
      <c r="A4" t="s">
        <v>105</v>
      </c>
      <c r="B4" s="7">
        <f>'Natural Gas'!$C$27</f>
        <v>2.4799769145262017E-6</v>
      </c>
      <c r="C4" s="7">
        <f>'Natural Gas'!$C$27</f>
        <v>2.4799769145262017E-6</v>
      </c>
      <c r="D4" s="7">
        <f>'LPG (Bldg NG)'!$B$8</f>
        <v>1.6073730601801832E-5</v>
      </c>
      <c r="E4" s="7">
        <f>'LPG (Bldg NG)'!$B$8</f>
        <v>1.6073730601801832E-5</v>
      </c>
      <c r="F4" s="7">
        <f>'Natural Gas'!$C$27</f>
        <v>2.4799769145262017E-6</v>
      </c>
    </row>
    <row r="5" spans="1:6" x14ac:dyDescent="0.25">
      <c r="A5" t="s">
        <v>106</v>
      </c>
      <c r="B5" s="9">
        <v>0</v>
      </c>
      <c r="C5" s="7">
        <f>'Nuclear Fuel'!B3</f>
        <v>7.5000000000000002E-7</v>
      </c>
      <c r="D5" s="9">
        <v>0</v>
      </c>
      <c r="E5" s="9">
        <v>0</v>
      </c>
      <c r="F5" s="9">
        <v>0</v>
      </c>
    </row>
    <row r="6" spans="1:6" x14ac:dyDescent="0.25">
      <c r="A6" t="s">
        <v>107</v>
      </c>
      <c r="B6" s="9">
        <v>0</v>
      </c>
      <c r="C6" s="7">
        <f>Biomass!$B$15</f>
        <v>3.3912326354508864E-6</v>
      </c>
      <c r="D6" s="7">
        <f>Biomass!$B$15</f>
        <v>3.3912326354508864E-6</v>
      </c>
      <c r="E6" s="7">
        <f>Biomass!$B$15</f>
        <v>3.3912326354508864E-6</v>
      </c>
      <c r="F6" s="7">
        <f>Biomass!$B$15</f>
        <v>3.3912326354508864E-6</v>
      </c>
    </row>
    <row r="7" spans="1:6" x14ac:dyDescent="0.25">
      <c r="A7" t="s">
        <v>108</v>
      </c>
      <c r="B7" s="7">
        <f>' Petro Gasoline &amp; Diesel'!B6</f>
        <v>3.2258391143809245E-5</v>
      </c>
      <c r="C7" s="9">
        <v>0</v>
      </c>
      <c r="D7" s="9">
        <v>0</v>
      </c>
      <c r="E7" s="9">
        <v>0</v>
      </c>
      <c r="F7" s="9">
        <v>0</v>
      </c>
    </row>
    <row r="8" spans="1:6" x14ac:dyDescent="0.25">
      <c r="A8" t="s">
        <v>109</v>
      </c>
      <c r="B8" s="7">
        <f>' Petro Gasoline &amp; Diesel'!$B$14</f>
        <v>2.3971389241375376E-5</v>
      </c>
      <c r="C8" s="7">
        <f>' Petro Gasoline &amp; Diesel'!$B$14</f>
        <v>2.3971389241375376E-5</v>
      </c>
      <c r="D8" s="7">
        <f>' Kerosene (Bldg PetroDies)'!$B$48</f>
        <v>6.9143011948009822E-6</v>
      </c>
      <c r="E8" s="7">
        <f>' Kerosene (Bldg PetroDies)'!$B$48</f>
        <v>6.9143011948009822E-6</v>
      </c>
      <c r="F8" s="7">
        <f>' Petro Gasoline &amp; Diesel'!$B$14</f>
        <v>2.3971389241375376E-5</v>
      </c>
    </row>
    <row r="9" spans="1:6" x14ac:dyDescent="0.25">
      <c r="A9" t="s">
        <v>110</v>
      </c>
      <c r="B9" s="52">
        <f>B7</f>
        <v>3.2258391143809245E-5</v>
      </c>
      <c r="C9" s="9">
        <v>0</v>
      </c>
      <c r="D9" s="9">
        <v>0</v>
      </c>
      <c r="E9" s="9">
        <v>0</v>
      </c>
      <c r="F9" s="9">
        <v>0</v>
      </c>
    </row>
    <row r="10" spans="1:6" x14ac:dyDescent="0.25">
      <c r="A10" t="s">
        <v>8</v>
      </c>
      <c r="B10" s="52">
        <f>B8</f>
        <v>2.3971389241375376E-5</v>
      </c>
      <c r="C10" s="52">
        <f t="shared" ref="C10:F10" si="0">C8</f>
        <v>2.3971389241375376E-5</v>
      </c>
      <c r="D10" s="52">
        <f t="shared" si="0"/>
        <v>6.9143011948009822E-6</v>
      </c>
      <c r="E10" s="52">
        <f t="shared" si="0"/>
        <v>6.9143011948009822E-6</v>
      </c>
      <c r="F10" s="52">
        <f t="shared" si="0"/>
        <v>2.3971389241375376E-5</v>
      </c>
    </row>
    <row r="11" spans="1:6" x14ac:dyDescent="0.25">
      <c r="A11" t="s">
        <v>14</v>
      </c>
      <c r="B11" s="7">
        <f>'Jet Fuel'!B35</f>
        <v>1.1494581061361245E-5</v>
      </c>
      <c r="C11" s="9">
        <v>0</v>
      </c>
      <c r="D11" s="9">
        <v>0</v>
      </c>
      <c r="E11" s="9">
        <v>0</v>
      </c>
      <c r="F11" s="9">
        <v>0</v>
      </c>
    </row>
    <row r="12" spans="1:6" x14ac:dyDescent="0.25">
      <c r="A12" t="s">
        <v>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</row>
    <row r="13" spans="1:6" x14ac:dyDescent="0.25">
      <c r="A13" t="s">
        <v>111</v>
      </c>
      <c r="B13">
        <v>0</v>
      </c>
      <c r="C13" s="57">
        <f>'Coal and Lignite'!B28</f>
        <v>1.8681892473711639E-6</v>
      </c>
      <c r="D13" s="9">
        <v>0</v>
      </c>
      <c r="E13" s="9">
        <v>0</v>
      </c>
      <c r="F13" s="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1"/>
  <sheetViews>
    <sheetView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C34" sqref="C34"/>
    </sheetView>
  </sheetViews>
  <sheetFormatPr defaultRowHeight="15" customHeight="1" x14ac:dyDescent="0.2"/>
  <cols>
    <col min="1" max="1" width="20.85546875" style="30" hidden="1" customWidth="1"/>
    <col min="2" max="2" width="45.7109375" style="30" customWidth="1"/>
    <col min="3" max="37" width="9.140625" style="30"/>
    <col min="38" max="38" width="8" style="30" customWidth="1"/>
    <col min="39" max="16384" width="9.140625" style="30"/>
  </cols>
  <sheetData>
    <row r="1" spans="1:38" ht="15" customHeight="1" thickBot="1" x14ac:dyDescent="0.25">
      <c r="B1" s="31" t="s">
        <v>373</v>
      </c>
      <c r="C1" s="32">
        <v>2016</v>
      </c>
      <c r="D1" s="32">
        <v>2017</v>
      </c>
      <c r="E1" s="32">
        <v>2018</v>
      </c>
      <c r="F1" s="32">
        <v>2019</v>
      </c>
      <c r="G1" s="32">
        <v>2020</v>
      </c>
      <c r="H1" s="32">
        <v>2021</v>
      </c>
      <c r="I1" s="32">
        <v>2022</v>
      </c>
      <c r="J1" s="32">
        <v>2023</v>
      </c>
      <c r="K1" s="32">
        <v>2024</v>
      </c>
      <c r="L1" s="32">
        <v>2025</v>
      </c>
      <c r="M1" s="32">
        <v>2026</v>
      </c>
      <c r="N1" s="32">
        <v>2027</v>
      </c>
      <c r="O1" s="32">
        <v>2028</v>
      </c>
      <c r="P1" s="32">
        <v>2029</v>
      </c>
      <c r="Q1" s="32">
        <v>2030</v>
      </c>
      <c r="R1" s="32">
        <v>2031</v>
      </c>
      <c r="S1" s="32">
        <v>2032</v>
      </c>
      <c r="T1" s="32">
        <v>2033</v>
      </c>
      <c r="U1" s="32">
        <v>2034</v>
      </c>
      <c r="V1" s="32">
        <v>2035</v>
      </c>
      <c r="W1" s="32">
        <v>2036</v>
      </c>
      <c r="X1" s="32">
        <v>2037</v>
      </c>
      <c r="Y1" s="32">
        <v>2038</v>
      </c>
      <c r="Z1" s="32">
        <v>2039</v>
      </c>
      <c r="AA1" s="32">
        <v>2040</v>
      </c>
      <c r="AB1" s="32">
        <v>2041</v>
      </c>
      <c r="AC1" s="32">
        <v>2042</v>
      </c>
      <c r="AD1" s="32">
        <v>2043</v>
      </c>
      <c r="AE1" s="32">
        <v>2044</v>
      </c>
      <c r="AF1" s="32">
        <v>2045</v>
      </c>
      <c r="AG1" s="32">
        <v>2046</v>
      </c>
      <c r="AH1" s="32">
        <v>2047</v>
      </c>
      <c r="AI1" s="32">
        <v>2048</v>
      </c>
      <c r="AJ1" s="32">
        <v>2049</v>
      </c>
      <c r="AK1" s="32">
        <v>2050</v>
      </c>
    </row>
    <row r="2" spans="1:38" ht="15" customHeight="1" thickTop="1" x14ac:dyDescent="0.2"/>
    <row r="3" spans="1:38" ht="15" customHeight="1" x14ac:dyDescent="0.2">
      <c r="C3" s="33" t="s">
        <v>147</v>
      </c>
      <c r="D3" s="33" t="s">
        <v>374</v>
      </c>
      <c r="E3" s="33"/>
      <c r="F3" s="33"/>
      <c r="G3" s="33"/>
    </row>
    <row r="4" spans="1:38" ht="15" customHeight="1" x14ac:dyDescent="0.2">
      <c r="C4" s="33" t="s">
        <v>149</v>
      </c>
      <c r="D4" s="33" t="s">
        <v>375</v>
      </c>
      <c r="E4" s="33"/>
      <c r="F4" s="33"/>
      <c r="G4" s="33" t="s">
        <v>151</v>
      </c>
    </row>
    <row r="5" spans="1:38" ht="15" customHeight="1" x14ac:dyDescent="0.2">
      <c r="C5" s="33" t="s">
        <v>152</v>
      </c>
      <c r="D5" s="33" t="s">
        <v>376</v>
      </c>
      <c r="E5" s="33"/>
      <c r="F5" s="33"/>
      <c r="G5" s="33"/>
    </row>
    <row r="6" spans="1:38" ht="15" customHeight="1" x14ac:dyDescent="0.2">
      <c r="C6" s="33" t="s">
        <v>154</v>
      </c>
      <c r="D6" s="33"/>
      <c r="E6" s="33" t="s">
        <v>377</v>
      </c>
      <c r="F6" s="33"/>
      <c r="G6" s="33"/>
    </row>
    <row r="10" spans="1:38" ht="15" customHeight="1" x14ac:dyDescent="0.25">
      <c r="A10" s="34" t="s">
        <v>378</v>
      </c>
      <c r="B10" s="35" t="s">
        <v>379</v>
      </c>
    </row>
    <row r="11" spans="1:38" ht="15" customHeight="1" x14ac:dyDescent="0.2">
      <c r="B11" s="31" t="s">
        <v>380</v>
      </c>
    </row>
    <row r="12" spans="1:38" ht="15" customHeight="1" x14ac:dyDescent="0.2">
      <c r="B12" s="31" t="s">
        <v>159</v>
      </c>
      <c r="C12" s="36" t="s">
        <v>159</v>
      </c>
      <c r="D12" s="36" t="s">
        <v>159</v>
      </c>
      <c r="E12" s="36" t="s">
        <v>159</v>
      </c>
      <c r="F12" s="36" t="s">
        <v>159</v>
      </c>
      <c r="G12" s="36" t="s">
        <v>159</v>
      </c>
      <c r="H12" s="36" t="s">
        <v>159</v>
      </c>
      <c r="I12" s="36" t="s">
        <v>159</v>
      </c>
      <c r="J12" s="36" t="s">
        <v>159</v>
      </c>
      <c r="K12" s="36" t="s">
        <v>159</v>
      </c>
      <c r="L12" s="36" t="s">
        <v>159</v>
      </c>
      <c r="M12" s="36" t="s">
        <v>159</v>
      </c>
      <c r="N12" s="36" t="s">
        <v>159</v>
      </c>
      <c r="O12" s="36" t="s">
        <v>159</v>
      </c>
      <c r="P12" s="36" t="s">
        <v>159</v>
      </c>
      <c r="Q12" s="36" t="s">
        <v>159</v>
      </c>
      <c r="R12" s="36" t="s">
        <v>159</v>
      </c>
      <c r="S12" s="36" t="s">
        <v>159</v>
      </c>
      <c r="T12" s="36" t="s">
        <v>159</v>
      </c>
      <c r="U12" s="36" t="s">
        <v>159</v>
      </c>
      <c r="V12" s="36" t="s">
        <v>159</v>
      </c>
      <c r="W12" s="36" t="s">
        <v>159</v>
      </c>
      <c r="X12" s="36" t="s">
        <v>159</v>
      </c>
      <c r="Y12" s="36" t="s">
        <v>159</v>
      </c>
      <c r="Z12" s="36" t="s">
        <v>159</v>
      </c>
      <c r="AA12" s="36" t="s">
        <v>159</v>
      </c>
      <c r="AB12" s="36" t="s">
        <v>159</v>
      </c>
      <c r="AC12" s="36" t="s">
        <v>159</v>
      </c>
      <c r="AD12" s="36" t="s">
        <v>159</v>
      </c>
      <c r="AE12" s="36" t="s">
        <v>159</v>
      </c>
      <c r="AF12" s="36" t="s">
        <v>159</v>
      </c>
      <c r="AG12" s="36" t="s">
        <v>159</v>
      </c>
      <c r="AH12" s="36" t="s">
        <v>159</v>
      </c>
      <c r="AI12" s="36" t="s">
        <v>159</v>
      </c>
      <c r="AJ12" s="36" t="s">
        <v>159</v>
      </c>
      <c r="AK12" s="36" t="s">
        <v>159</v>
      </c>
      <c r="AL12" s="36" t="s">
        <v>381</v>
      </c>
    </row>
    <row r="13" spans="1:38" ht="15" customHeight="1" thickBot="1" x14ac:dyDescent="0.25">
      <c r="B13" s="32" t="s">
        <v>382</v>
      </c>
      <c r="C13" s="32">
        <v>2016</v>
      </c>
      <c r="D13" s="32">
        <v>2017</v>
      </c>
      <c r="E13" s="32">
        <v>2018</v>
      </c>
      <c r="F13" s="32">
        <v>2019</v>
      </c>
      <c r="G13" s="32">
        <v>2020</v>
      </c>
      <c r="H13" s="32">
        <v>2021</v>
      </c>
      <c r="I13" s="32">
        <v>2022</v>
      </c>
      <c r="J13" s="32">
        <v>2023</v>
      </c>
      <c r="K13" s="32">
        <v>2024</v>
      </c>
      <c r="L13" s="32">
        <v>2025</v>
      </c>
      <c r="M13" s="32">
        <v>2026</v>
      </c>
      <c r="N13" s="32">
        <v>2027</v>
      </c>
      <c r="O13" s="32">
        <v>2028</v>
      </c>
      <c r="P13" s="32">
        <v>2029</v>
      </c>
      <c r="Q13" s="32">
        <v>2030</v>
      </c>
      <c r="R13" s="32">
        <v>2031</v>
      </c>
      <c r="S13" s="32">
        <v>2032</v>
      </c>
      <c r="T13" s="32">
        <v>2033</v>
      </c>
      <c r="U13" s="32">
        <v>2034</v>
      </c>
      <c r="V13" s="32">
        <v>2035</v>
      </c>
      <c r="W13" s="32">
        <v>2036</v>
      </c>
      <c r="X13" s="32">
        <v>2037</v>
      </c>
      <c r="Y13" s="32">
        <v>2038</v>
      </c>
      <c r="Z13" s="32">
        <v>2039</v>
      </c>
      <c r="AA13" s="32">
        <v>2040</v>
      </c>
      <c r="AB13" s="32">
        <v>2041</v>
      </c>
      <c r="AC13" s="32">
        <v>2042</v>
      </c>
      <c r="AD13" s="32">
        <v>2043</v>
      </c>
      <c r="AE13" s="32">
        <v>2044</v>
      </c>
      <c r="AF13" s="32">
        <v>2045</v>
      </c>
      <c r="AG13" s="32">
        <v>2046</v>
      </c>
      <c r="AH13" s="32">
        <v>2047</v>
      </c>
      <c r="AI13" s="32">
        <v>2048</v>
      </c>
      <c r="AJ13" s="32">
        <v>2049</v>
      </c>
      <c r="AK13" s="32">
        <v>2050</v>
      </c>
      <c r="AL13" s="32">
        <v>2050</v>
      </c>
    </row>
    <row r="14" spans="1:38" ht="15" customHeight="1" thickTop="1" x14ac:dyDescent="0.2"/>
    <row r="15" spans="1:38" ht="15" customHeight="1" x14ac:dyDescent="0.2">
      <c r="B15" s="37" t="s">
        <v>383</v>
      </c>
    </row>
    <row r="16" spans="1:38" ht="15" customHeight="1" x14ac:dyDescent="0.25">
      <c r="A16" s="34" t="s">
        <v>384</v>
      </c>
      <c r="B16" s="38" t="s">
        <v>385</v>
      </c>
      <c r="C16" s="42">
        <v>16.563972</v>
      </c>
      <c r="D16" s="42">
        <v>17.287089999999999</v>
      </c>
      <c r="E16" s="42">
        <v>16.376625000000001</v>
      </c>
      <c r="F16" s="42">
        <v>16.498186</v>
      </c>
      <c r="G16" s="42">
        <v>17.318909000000001</v>
      </c>
      <c r="H16" s="42">
        <v>17.625971</v>
      </c>
      <c r="I16" s="42">
        <v>17.903547</v>
      </c>
      <c r="J16" s="42">
        <v>18.134867</v>
      </c>
      <c r="K16" s="42">
        <v>18.444447</v>
      </c>
      <c r="L16" s="42">
        <v>18.508569999999999</v>
      </c>
      <c r="M16" s="42">
        <v>18.565725</v>
      </c>
      <c r="N16" s="42">
        <v>18.607476999999999</v>
      </c>
      <c r="O16" s="42">
        <v>18.69558</v>
      </c>
      <c r="P16" s="42">
        <v>18.956462999999999</v>
      </c>
      <c r="Q16" s="42">
        <v>19.052042</v>
      </c>
      <c r="R16" s="42">
        <v>19.248858999999999</v>
      </c>
      <c r="S16" s="42">
        <v>19.504715000000001</v>
      </c>
      <c r="T16" s="42">
        <v>19.731387999999999</v>
      </c>
      <c r="U16" s="42">
        <v>19.905725</v>
      </c>
      <c r="V16" s="42">
        <v>20.124555999999998</v>
      </c>
      <c r="W16" s="42">
        <v>20.355029999999999</v>
      </c>
      <c r="X16" s="42">
        <v>20.448519000000001</v>
      </c>
      <c r="Y16" s="42">
        <v>20.792003999999999</v>
      </c>
      <c r="Z16" s="42">
        <v>20.939291000000001</v>
      </c>
      <c r="AA16" s="42">
        <v>21.057186000000002</v>
      </c>
      <c r="AB16" s="42">
        <v>21.235984999999999</v>
      </c>
      <c r="AC16" s="42">
        <v>21.378388999999999</v>
      </c>
      <c r="AD16" s="42">
        <v>21.563662999999998</v>
      </c>
      <c r="AE16" s="42">
        <v>21.702648</v>
      </c>
      <c r="AF16" s="42">
        <v>21.904242</v>
      </c>
      <c r="AG16" s="42">
        <v>22.034279000000002</v>
      </c>
      <c r="AH16" s="42">
        <v>22.195848000000002</v>
      </c>
      <c r="AI16" s="42">
        <v>22.408215999999999</v>
      </c>
      <c r="AJ16" s="42">
        <v>22.605574000000001</v>
      </c>
      <c r="AK16" s="42">
        <v>22.732685</v>
      </c>
      <c r="AL16" s="40">
        <v>8.3330000000000001E-3</v>
      </c>
    </row>
    <row r="17" spans="1:38" ht="15" customHeight="1" x14ac:dyDescent="0.25">
      <c r="A17" s="34" t="s">
        <v>386</v>
      </c>
      <c r="B17" s="38" t="s">
        <v>387</v>
      </c>
      <c r="C17" s="42">
        <v>15.611299000000001</v>
      </c>
      <c r="D17" s="42">
        <v>18.190905000000001</v>
      </c>
      <c r="E17" s="42">
        <v>18.874865</v>
      </c>
      <c r="F17" s="42">
        <v>19.655369</v>
      </c>
      <c r="G17" s="42">
        <v>22.921983999999998</v>
      </c>
      <c r="H17" s="42">
        <v>24.512594</v>
      </c>
      <c r="I17" s="42">
        <v>25.322271000000001</v>
      </c>
      <c r="J17" s="42">
        <v>26.047235000000001</v>
      </c>
      <c r="K17" s="42">
        <v>26.348300999999999</v>
      </c>
      <c r="L17" s="42">
        <v>26.570868000000001</v>
      </c>
      <c r="M17" s="42">
        <v>26.635874000000001</v>
      </c>
      <c r="N17" s="42">
        <v>26.916492000000002</v>
      </c>
      <c r="O17" s="42">
        <v>27.202255000000001</v>
      </c>
      <c r="P17" s="42">
        <v>27.563381</v>
      </c>
      <c r="Q17" s="42">
        <v>27.785617999999999</v>
      </c>
      <c r="R17" s="42">
        <v>28.135000000000002</v>
      </c>
      <c r="S17" s="42">
        <v>28.311229999999998</v>
      </c>
      <c r="T17" s="42">
        <v>28.579037</v>
      </c>
      <c r="U17" s="42">
        <v>28.871407999999999</v>
      </c>
      <c r="V17" s="42">
        <v>29.016226</v>
      </c>
      <c r="W17" s="42">
        <v>29.135559000000001</v>
      </c>
      <c r="X17" s="42">
        <v>29.626532000000001</v>
      </c>
      <c r="Y17" s="42">
        <v>29.760321000000001</v>
      </c>
      <c r="Z17" s="42">
        <v>29.980094999999999</v>
      </c>
      <c r="AA17" s="42">
        <v>30.164864999999999</v>
      </c>
      <c r="AB17" s="42">
        <v>30.366824999999999</v>
      </c>
      <c r="AC17" s="42">
        <v>30.382145000000001</v>
      </c>
      <c r="AD17" s="42">
        <v>30.4314</v>
      </c>
      <c r="AE17" s="42">
        <v>30.431916999999999</v>
      </c>
      <c r="AF17" s="42">
        <v>30.488115000000001</v>
      </c>
      <c r="AG17" s="42">
        <v>30.398264000000001</v>
      </c>
      <c r="AH17" s="42">
        <v>30.508075999999999</v>
      </c>
      <c r="AI17" s="42">
        <v>30.623531</v>
      </c>
      <c r="AJ17" s="42">
        <v>30.522767999999999</v>
      </c>
      <c r="AK17" s="42">
        <v>30.579048</v>
      </c>
      <c r="AL17" s="40">
        <v>1.5864E-2</v>
      </c>
    </row>
    <row r="18" spans="1:38" ht="15" customHeight="1" x14ac:dyDescent="0.25">
      <c r="A18" s="34" t="s">
        <v>388</v>
      </c>
      <c r="B18" s="38" t="s">
        <v>389</v>
      </c>
      <c r="C18" s="42">
        <v>9.9288059999999998</v>
      </c>
      <c r="D18" s="42">
        <v>10.773175999999999</v>
      </c>
      <c r="E18" s="42">
        <v>10.390468</v>
      </c>
      <c r="F18" s="42">
        <v>10.789082000000001</v>
      </c>
      <c r="G18" s="42">
        <v>11.06382</v>
      </c>
      <c r="H18" s="42">
        <v>11.172378</v>
      </c>
      <c r="I18" s="42">
        <v>11.276792</v>
      </c>
      <c r="J18" s="42">
        <v>11.516977000000001</v>
      </c>
      <c r="K18" s="42">
        <v>11.857041000000001</v>
      </c>
      <c r="L18" s="42">
        <v>12.01146</v>
      </c>
      <c r="M18" s="42">
        <v>12.048026999999999</v>
      </c>
      <c r="N18" s="42">
        <v>12.125622</v>
      </c>
      <c r="O18" s="42">
        <v>12.128204</v>
      </c>
      <c r="P18" s="42">
        <v>12.286273</v>
      </c>
      <c r="Q18" s="42">
        <v>12.285990999999999</v>
      </c>
      <c r="R18" s="42">
        <v>12.321609</v>
      </c>
      <c r="S18" s="42">
        <v>12.362079</v>
      </c>
      <c r="T18" s="42">
        <v>12.402274999999999</v>
      </c>
      <c r="U18" s="42">
        <v>12.441359</v>
      </c>
      <c r="V18" s="42">
        <v>12.475882</v>
      </c>
      <c r="W18" s="42">
        <v>12.585224</v>
      </c>
      <c r="X18" s="42">
        <v>12.647278</v>
      </c>
      <c r="Y18" s="42">
        <v>12.716407999999999</v>
      </c>
      <c r="Z18" s="42">
        <v>12.764773999999999</v>
      </c>
      <c r="AA18" s="42">
        <v>12.802239999999999</v>
      </c>
      <c r="AB18" s="42">
        <v>12.866659</v>
      </c>
      <c r="AC18" s="42">
        <v>12.966131000000001</v>
      </c>
      <c r="AD18" s="42">
        <v>12.994486</v>
      </c>
      <c r="AE18" s="42">
        <v>13.041449999999999</v>
      </c>
      <c r="AF18" s="42">
        <v>13.127465000000001</v>
      </c>
      <c r="AG18" s="42">
        <v>13.194571</v>
      </c>
      <c r="AH18" s="42">
        <v>13.258160999999999</v>
      </c>
      <c r="AI18" s="42">
        <v>13.320793999999999</v>
      </c>
      <c r="AJ18" s="42">
        <v>13.410131</v>
      </c>
      <c r="AK18" s="42">
        <v>13.488025</v>
      </c>
      <c r="AL18" s="40">
        <v>6.8339999999999998E-3</v>
      </c>
    </row>
    <row r="19" spans="1:38" ht="15" customHeight="1" x14ac:dyDescent="0.25">
      <c r="A19" s="34" t="s">
        <v>390</v>
      </c>
      <c r="B19" s="38" t="s">
        <v>391</v>
      </c>
      <c r="C19" s="42">
        <v>37.463527999999997</v>
      </c>
      <c r="D19" s="42">
        <v>37.117286999999997</v>
      </c>
      <c r="E19" s="42">
        <v>37.082081000000002</v>
      </c>
      <c r="F19" s="42">
        <v>38.073470999999998</v>
      </c>
      <c r="G19" s="42">
        <v>39.182076000000002</v>
      </c>
      <c r="H19" s="42">
        <v>39.416718000000003</v>
      </c>
      <c r="I19" s="42">
        <v>39.634495000000001</v>
      </c>
      <c r="J19" s="42">
        <v>39.902878000000001</v>
      </c>
      <c r="K19" s="42">
        <v>40.155811</v>
      </c>
      <c r="L19" s="42">
        <v>40.574069999999999</v>
      </c>
      <c r="M19" s="42">
        <v>40.766857000000002</v>
      </c>
      <c r="N19" s="42">
        <v>40.890030000000003</v>
      </c>
      <c r="O19" s="42">
        <v>40.970118999999997</v>
      </c>
      <c r="P19" s="42">
        <v>41.044178000000002</v>
      </c>
      <c r="Q19" s="42">
        <v>41.166339999999998</v>
      </c>
      <c r="R19" s="42">
        <v>41.326126000000002</v>
      </c>
      <c r="S19" s="42">
        <v>41.375717000000002</v>
      </c>
      <c r="T19" s="42">
        <v>41.409157</v>
      </c>
      <c r="U19" s="42">
        <v>41.374409</v>
      </c>
      <c r="V19" s="42">
        <v>41.315143999999997</v>
      </c>
      <c r="W19" s="42">
        <v>41.280051999999998</v>
      </c>
      <c r="X19" s="42">
        <v>41.248184000000002</v>
      </c>
      <c r="Y19" s="42">
        <v>41.270412</v>
      </c>
      <c r="Z19" s="42">
        <v>41.274203999999997</v>
      </c>
      <c r="AA19" s="42">
        <v>41.286693999999997</v>
      </c>
      <c r="AB19" s="42">
        <v>41.289473999999998</v>
      </c>
      <c r="AC19" s="42">
        <v>41.235396999999999</v>
      </c>
      <c r="AD19" s="42">
        <v>41.158214999999998</v>
      </c>
      <c r="AE19" s="42">
        <v>41.106265999999998</v>
      </c>
      <c r="AF19" s="42">
        <v>41.064819</v>
      </c>
      <c r="AG19" s="42">
        <v>40.946944999999999</v>
      </c>
      <c r="AH19" s="42">
        <v>40.944412</v>
      </c>
      <c r="AI19" s="42">
        <v>41.040790999999999</v>
      </c>
      <c r="AJ19" s="42">
        <v>41.001975999999999</v>
      </c>
      <c r="AK19" s="42">
        <v>40.739207999999998</v>
      </c>
      <c r="AL19" s="40">
        <v>2.8249999999999998E-3</v>
      </c>
    </row>
    <row r="21" spans="1:38" ht="15" customHeight="1" x14ac:dyDescent="0.2">
      <c r="B21" s="37" t="s">
        <v>392</v>
      </c>
    </row>
    <row r="22" spans="1:38" ht="15" customHeight="1" x14ac:dyDescent="0.25">
      <c r="A22" s="34" t="s">
        <v>393</v>
      </c>
      <c r="B22" s="38" t="s">
        <v>385</v>
      </c>
      <c r="C22" s="42">
        <v>14.815950000000001</v>
      </c>
      <c r="D22" s="42">
        <v>15.444172999999999</v>
      </c>
      <c r="E22" s="42">
        <v>14.656136999999999</v>
      </c>
      <c r="F22" s="42">
        <v>14.761590999999999</v>
      </c>
      <c r="G22" s="42">
        <v>15.4697</v>
      </c>
      <c r="H22" s="42">
        <v>15.734057999999999</v>
      </c>
      <c r="I22" s="42">
        <v>15.973036</v>
      </c>
      <c r="J22" s="42">
        <v>16.172903000000002</v>
      </c>
      <c r="K22" s="42">
        <v>16.479541999999999</v>
      </c>
      <c r="L22" s="42">
        <v>16.535025000000001</v>
      </c>
      <c r="M22" s="42">
        <v>16.583947999999999</v>
      </c>
      <c r="N22" s="42">
        <v>16.618483000000001</v>
      </c>
      <c r="O22" s="42">
        <v>16.693375</v>
      </c>
      <c r="P22" s="42">
        <v>16.922446999999998</v>
      </c>
      <c r="Q22" s="42">
        <v>17.004432999999999</v>
      </c>
      <c r="R22" s="42">
        <v>17.172909000000001</v>
      </c>
      <c r="S22" s="42">
        <v>17.393183000000001</v>
      </c>
      <c r="T22" s="42">
        <v>17.587854</v>
      </c>
      <c r="U22" s="42">
        <v>17.737244</v>
      </c>
      <c r="V22" s="42">
        <v>17.925281999999999</v>
      </c>
      <c r="W22" s="42">
        <v>18.123723999999999</v>
      </c>
      <c r="X22" s="42">
        <v>18.203137999999999</v>
      </c>
      <c r="Y22" s="42">
        <v>18.498940999999999</v>
      </c>
      <c r="Z22" s="42">
        <v>18.625132000000001</v>
      </c>
      <c r="AA22" s="42">
        <v>18.725950000000001</v>
      </c>
      <c r="AB22" s="42">
        <v>18.879235999999999</v>
      </c>
      <c r="AC22" s="42">
        <v>19.001170999999999</v>
      </c>
      <c r="AD22" s="42">
        <v>19.160050999999999</v>
      </c>
      <c r="AE22" s="42">
        <v>19.278867999999999</v>
      </c>
      <c r="AF22" s="42">
        <v>19.451765000000002</v>
      </c>
      <c r="AG22" s="42">
        <v>19.563065000000002</v>
      </c>
      <c r="AH22" s="42">
        <v>19.700956000000001</v>
      </c>
      <c r="AI22" s="42">
        <v>19.883509</v>
      </c>
      <c r="AJ22" s="42">
        <v>20.052392999999999</v>
      </c>
      <c r="AK22" s="42">
        <v>20.160761000000001</v>
      </c>
      <c r="AL22" s="40">
        <v>8.1089999999999999E-3</v>
      </c>
    </row>
    <row r="23" spans="1:38" ht="15" customHeight="1" x14ac:dyDescent="0.25">
      <c r="A23" s="34" t="s">
        <v>394</v>
      </c>
      <c r="B23" s="38" t="s">
        <v>387</v>
      </c>
      <c r="C23" s="42">
        <v>13.760598999999999</v>
      </c>
      <c r="D23" s="42">
        <v>16.037226</v>
      </c>
      <c r="E23" s="42">
        <v>16.622834999999998</v>
      </c>
      <c r="F23" s="42">
        <v>16.936598</v>
      </c>
      <c r="G23" s="42">
        <v>19.721188000000001</v>
      </c>
      <c r="H23" s="42">
        <v>20.845589</v>
      </c>
      <c r="I23" s="42">
        <v>21.172142000000001</v>
      </c>
      <c r="J23" s="42">
        <v>21.415769999999998</v>
      </c>
      <c r="K23" s="42">
        <v>21.934532000000001</v>
      </c>
      <c r="L23" s="42">
        <v>22.152799999999999</v>
      </c>
      <c r="M23" s="42">
        <v>22.227522</v>
      </c>
      <c r="N23" s="42">
        <v>22.500118000000001</v>
      </c>
      <c r="O23" s="42">
        <v>22.786963</v>
      </c>
      <c r="P23" s="42">
        <v>23.169702999999998</v>
      </c>
      <c r="Q23" s="42">
        <v>23.388210000000001</v>
      </c>
      <c r="R23" s="42">
        <v>23.735900999999998</v>
      </c>
      <c r="S23" s="42">
        <v>23.906995999999999</v>
      </c>
      <c r="T23" s="42">
        <v>24.172180000000001</v>
      </c>
      <c r="U23" s="42">
        <v>24.459824000000001</v>
      </c>
      <c r="V23" s="42">
        <v>24.608673</v>
      </c>
      <c r="W23" s="42">
        <v>24.728411000000001</v>
      </c>
      <c r="X23" s="42">
        <v>25.214596</v>
      </c>
      <c r="Y23" s="42">
        <v>25.345341000000001</v>
      </c>
      <c r="Z23" s="42">
        <v>25.557119</v>
      </c>
      <c r="AA23" s="42">
        <v>25.738372999999999</v>
      </c>
      <c r="AB23" s="42">
        <v>25.937035000000002</v>
      </c>
      <c r="AC23" s="42">
        <v>25.952932000000001</v>
      </c>
      <c r="AD23" s="42">
        <v>25.992377999999999</v>
      </c>
      <c r="AE23" s="42">
        <v>25.989134</v>
      </c>
      <c r="AF23" s="42">
        <v>26.046391</v>
      </c>
      <c r="AG23" s="42">
        <v>25.955881000000002</v>
      </c>
      <c r="AH23" s="42">
        <v>26.058685000000001</v>
      </c>
      <c r="AI23" s="42">
        <v>26.168066</v>
      </c>
      <c r="AJ23" s="42">
        <v>26.062452</v>
      </c>
      <c r="AK23" s="42">
        <v>26.118475</v>
      </c>
      <c r="AL23" s="40">
        <v>1.4888999999999999E-2</v>
      </c>
    </row>
    <row r="24" spans="1:38" ht="15" customHeight="1" x14ac:dyDescent="0.25">
      <c r="A24" s="34" t="s">
        <v>395</v>
      </c>
      <c r="B24" s="38" t="s">
        <v>396</v>
      </c>
      <c r="C24" s="42">
        <v>5.27494</v>
      </c>
      <c r="D24" s="42">
        <v>7.0451119999999996</v>
      </c>
      <c r="E24" s="42">
        <v>6.9616949999999997</v>
      </c>
      <c r="F24" s="42">
        <v>7.5965759999999998</v>
      </c>
      <c r="G24" s="42">
        <v>10.195573</v>
      </c>
      <c r="H24" s="42">
        <v>11.150397</v>
      </c>
      <c r="I24" s="42">
        <v>11.422777</v>
      </c>
      <c r="J24" s="42">
        <v>11.565137</v>
      </c>
      <c r="K24" s="42">
        <v>11.650383</v>
      </c>
      <c r="L24" s="42">
        <v>11.668450999999999</v>
      </c>
      <c r="M24" s="42">
        <v>11.89968</v>
      </c>
      <c r="N24" s="42">
        <v>12.106985</v>
      </c>
      <c r="O24" s="42">
        <v>12.266544</v>
      </c>
      <c r="P24" s="42">
        <v>12.566876000000001</v>
      </c>
      <c r="Q24" s="42">
        <v>12.749483</v>
      </c>
      <c r="R24" s="42">
        <v>13.025845</v>
      </c>
      <c r="S24" s="42">
        <v>13.166717999999999</v>
      </c>
      <c r="T24" s="42">
        <v>13.366868</v>
      </c>
      <c r="U24" s="42">
        <v>13.536216</v>
      </c>
      <c r="V24" s="42">
        <v>13.731956</v>
      </c>
      <c r="W24" s="42">
        <v>13.801190999999999</v>
      </c>
      <c r="X24" s="42">
        <v>14.173985</v>
      </c>
      <c r="Y24" s="42">
        <v>14.314439999999999</v>
      </c>
      <c r="Z24" s="42">
        <v>14.502871000000001</v>
      </c>
      <c r="AA24" s="42">
        <v>14.66234</v>
      </c>
      <c r="AB24" s="42">
        <v>14.823024999999999</v>
      </c>
      <c r="AC24" s="42">
        <v>14.910162</v>
      </c>
      <c r="AD24" s="42">
        <v>14.972598</v>
      </c>
      <c r="AE24" s="42">
        <v>14.97489</v>
      </c>
      <c r="AF24" s="42">
        <v>15.016002</v>
      </c>
      <c r="AG24" s="42">
        <v>15.023220999999999</v>
      </c>
      <c r="AH24" s="42">
        <v>15.060152</v>
      </c>
      <c r="AI24" s="42">
        <v>15.140577</v>
      </c>
      <c r="AJ24" s="42">
        <v>15.279635000000001</v>
      </c>
      <c r="AK24" s="42">
        <v>15.445945999999999</v>
      </c>
      <c r="AL24" s="40">
        <v>2.4073000000000001E-2</v>
      </c>
    </row>
    <row r="25" spans="1:38" ht="15" customHeight="1" x14ac:dyDescent="0.25">
      <c r="A25" s="34" t="s">
        <v>397</v>
      </c>
      <c r="B25" s="38" t="s">
        <v>389</v>
      </c>
      <c r="C25" s="42">
        <v>7.2358079999999996</v>
      </c>
      <c r="D25" s="42">
        <v>7.8182229999999997</v>
      </c>
      <c r="E25" s="42">
        <v>7.6761249999999999</v>
      </c>
      <c r="F25" s="42">
        <v>8.0369430000000008</v>
      </c>
      <c r="G25" s="42">
        <v>8.3777450000000009</v>
      </c>
      <c r="H25" s="42">
        <v>8.5644259999999992</v>
      </c>
      <c r="I25" s="42">
        <v>8.7534369999999999</v>
      </c>
      <c r="J25" s="42">
        <v>9.0750810000000008</v>
      </c>
      <c r="K25" s="42">
        <v>9.3416010000000007</v>
      </c>
      <c r="L25" s="42">
        <v>9.4618649999999995</v>
      </c>
      <c r="M25" s="42">
        <v>9.4705670000000008</v>
      </c>
      <c r="N25" s="42">
        <v>9.5236909999999995</v>
      </c>
      <c r="O25" s="42">
        <v>9.5037000000000003</v>
      </c>
      <c r="P25" s="42">
        <v>9.6323679999999996</v>
      </c>
      <c r="Q25" s="42">
        <v>9.6089269999999996</v>
      </c>
      <c r="R25" s="42">
        <v>9.622814</v>
      </c>
      <c r="S25" s="42">
        <v>9.6410990000000005</v>
      </c>
      <c r="T25" s="42">
        <v>9.6581340000000004</v>
      </c>
      <c r="U25" s="42">
        <v>9.6733239999999991</v>
      </c>
      <c r="V25" s="42">
        <v>9.6846200000000007</v>
      </c>
      <c r="W25" s="42">
        <v>9.7694050000000008</v>
      </c>
      <c r="X25" s="42">
        <v>9.8064560000000007</v>
      </c>
      <c r="Y25" s="42">
        <v>9.8525170000000006</v>
      </c>
      <c r="Z25" s="42">
        <v>9.8801780000000008</v>
      </c>
      <c r="AA25" s="42">
        <v>9.8992699999999996</v>
      </c>
      <c r="AB25" s="42">
        <v>9.9463419999999996</v>
      </c>
      <c r="AC25" s="42">
        <v>10.029787000000001</v>
      </c>
      <c r="AD25" s="42">
        <v>10.043542</v>
      </c>
      <c r="AE25" s="42">
        <v>10.077959999999999</v>
      </c>
      <c r="AF25" s="42">
        <v>10.150383</v>
      </c>
      <c r="AG25" s="42">
        <v>10.204712000000001</v>
      </c>
      <c r="AH25" s="42">
        <v>10.256249</v>
      </c>
      <c r="AI25" s="42">
        <v>10.307169</v>
      </c>
      <c r="AJ25" s="42">
        <v>10.384546</v>
      </c>
      <c r="AK25" s="42">
        <v>10.450438</v>
      </c>
      <c r="AL25" s="40">
        <v>8.8319999999999996E-3</v>
      </c>
    </row>
    <row r="26" spans="1:38" ht="15" customHeight="1" x14ac:dyDescent="0.25">
      <c r="A26" s="34" t="s">
        <v>398</v>
      </c>
      <c r="B26" s="38" t="s">
        <v>391</v>
      </c>
      <c r="C26" s="42">
        <v>31.234514000000001</v>
      </c>
      <c r="D26" s="42">
        <v>31.321059999999999</v>
      </c>
      <c r="E26" s="42">
        <v>31.504498000000002</v>
      </c>
      <c r="F26" s="42">
        <v>31.655645</v>
      </c>
      <c r="G26" s="42">
        <v>32.416511999999997</v>
      </c>
      <c r="H26" s="42">
        <v>32.302948000000001</v>
      </c>
      <c r="I26" s="42">
        <v>32.436024000000003</v>
      </c>
      <c r="J26" s="42">
        <v>32.502082999999999</v>
      </c>
      <c r="K26" s="42">
        <v>32.568153000000002</v>
      </c>
      <c r="L26" s="42">
        <v>32.952235999999999</v>
      </c>
      <c r="M26" s="42">
        <v>33.030589999999997</v>
      </c>
      <c r="N26" s="42">
        <v>33.106903000000003</v>
      </c>
      <c r="O26" s="42">
        <v>33.130211000000003</v>
      </c>
      <c r="P26" s="42">
        <v>33.142021</v>
      </c>
      <c r="Q26" s="42">
        <v>33.201374000000001</v>
      </c>
      <c r="R26" s="42">
        <v>33.257652</v>
      </c>
      <c r="S26" s="42">
        <v>33.206733999999997</v>
      </c>
      <c r="T26" s="42">
        <v>33.145454000000001</v>
      </c>
      <c r="U26" s="42">
        <v>33.067677000000003</v>
      </c>
      <c r="V26" s="42">
        <v>32.981445000000001</v>
      </c>
      <c r="W26" s="42">
        <v>32.942627000000002</v>
      </c>
      <c r="X26" s="42">
        <v>32.872951999999998</v>
      </c>
      <c r="Y26" s="42">
        <v>32.862639999999999</v>
      </c>
      <c r="Z26" s="42">
        <v>32.832366999999998</v>
      </c>
      <c r="AA26" s="42">
        <v>32.787703999999998</v>
      </c>
      <c r="AB26" s="42">
        <v>32.722239999999999</v>
      </c>
      <c r="AC26" s="42">
        <v>32.620541000000003</v>
      </c>
      <c r="AD26" s="42">
        <v>32.532558000000002</v>
      </c>
      <c r="AE26" s="42">
        <v>32.427504999999996</v>
      </c>
      <c r="AF26" s="42">
        <v>32.312057000000003</v>
      </c>
      <c r="AG26" s="42">
        <v>32.146518999999998</v>
      </c>
      <c r="AH26" s="42">
        <v>32.076186999999997</v>
      </c>
      <c r="AI26" s="42">
        <v>32.091327999999997</v>
      </c>
      <c r="AJ26" s="42">
        <v>32.007964999999999</v>
      </c>
      <c r="AK26" s="42">
        <v>31.779423000000001</v>
      </c>
      <c r="AL26" s="40">
        <v>4.4000000000000002E-4</v>
      </c>
    </row>
    <row r="28" spans="1:38" ht="15" customHeight="1" x14ac:dyDescent="0.2">
      <c r="B28" s="37" t="s">
        <v>399</v>
      </c>
    </row>
    <row r="29" spans="1:38" ht="15" customHeight="1" x14ac:dyDescent="0.25">
      <c r="A29" s="34" t="s">
        <v>400</v>
      </c>
      <c r="B29" s="38" t="s">
        <v>385</v>
      </c>
      <c r="C29" s="42">
        <v>11.673769999999999</v>
      </c>
      <c r="D29" s="42">
        <v>12.419774</v>
      </c>
      <c r="E29" s="42">
        <v>11.471807999999999</v>
      </c>
      <c r="F29" s="42">
        <v>11.594818</v>
      </c>
      <c r="G29" s="42">
        <v>12.435618</v>
      </c>
      <c r="H29" s="42">
        <v>12.750909</v>
      </c>
      <c r="I29" s="42">
        <v>13.035876</v>
      </c>
      <c r="J29" s="42">
        <v>13.272093999999999</v>
      </c>
      <c r="K29" s="42">
        <v>13.410634</v>
      </c>
      <c r="L29" s="42">
        <v>13.477383</v>
      </c>
      <c r="M29" s="42">
        <v>13.536187</v>
      </c>
      <c r="N29" s="42">
        <v>13.578403</v>
      </c>
      <c r="O29" s="42">
        <v>13.668303999999999</v>
      </c>
      <c r="P29" s="42">
        <v>13.910195999999999</v>
      </c>
      <c r="Q29" s="42">
        <v>14.007916</v>
      </c>
      <c r="R29" s="42">
        <v>14.209624</v>
      </c>
      <c r="S29" s="42">
        <v>14.471893</v>
      </c>
      <c r="T29" s="42">
        <v>14.704165</v>
      </c>
      <c r="U29" s="42">
        <v>14.882740999999999</v>
      </c>
      <c r="V29" s="42">
        <v>15.107113999999999</v>
      </c>
      <c r="W29" s="42">
        <v>15.343349999999999</v>
      </c>
      <c r="X29" s="42">
        <v>15.438872</v>
      </c>
      <c r="Y29" s="42">
        <v>15.79116</v>
      </c>
      <c r="Z29" s="42">
        <v>15.941803</v>
      </c>
      <c r="AA29" s="42">
        <v>16.062193000000001</v>
      </c>
      <c r="AB29" s="42">
        <v>16.245128999999999</v>
      </c>
      <c r="AC29" s="42">
        <v>16.390620999999999</v>
      </c>
      <c r="AD29" s="42">
        <v>16.580095</v>
      </c>
      <c r="AE29" s="42">
        <v>16.721972999999998</v>
      </c>
      <c r="AF29" s="42">
        <v>16.928087000000001</v>
      </c>
      <c r="AG29" s="42">
        <v>17.060618999999999</v>
      </c>
      <c r="AH29" s="42">
        <v>17.225611000000001</v>
      </c>
      <c r="AI29" s="42">
        <v>17.442698</v>
      </c>
      <c r="AJ29" s="42">
        <v>17.644456999999999</v>
      </c>
      <c r="AK29" s="42">
        <v>17.773993999999998</v>
      </c>
      <c r="AL29" s="40">
        <v>1.0921E-2</v>
      </c>
    </row>
    <row r="30" spans="1:38" ht="15" customHeight="1" x14ac:dyDescent="0.25">
      <c r="A30" s="34" t="s">
        <v>401</v>
      </c>
      <c r="B30" s="38" t="s">
        <v>387</v>
      </c>
      <c r="C30" s="42">
        <v>13.740497</v>
      </c>
      <c r="D30" s="42">
        <v>16.010017000000001</v>
      </c>
      <c r="E30" s="42">
        <v>16.615976</v>
      </c>
      <c r="F30" s="42">
        <v>16.866833</v>
      </c>
      <c r="G30" s="42">
        <v>19.598026000000001</v>
      </c>
      <c r="H30" s="42">
        <v>20.703735000000002</v>
      </c>
      <c r="I30" s="42">
        <v>21.017206000000002</v>
      </c>
      <c r="J30" s="42">
        <v>21.276266</v>
      </c>
      <c r="K30" s="42">
        <v>21.606359000000001</v>
      </c>
      <c r="L30" s="42">
        <v>21.856503</v>
      </c>
      <c r="M30" s="42">
        <v>21.949456999999999</v>
      </c>
      <c r="N30" s="42">
        <v>22.228348</v>
      </c>
      <c r="O30" s="42">
        <v>22.533837999999999</v>
      </c>
      <c r="P30" s="42">
        <v>22.886965</v>
      </c>
      <c r="Q30" s="42">
        <v>23.113752000000002</v>
      </c>
      <c r="R30" s="42">
        <v>23.464357</v>
      </c>
      <c r="S30" s="42">
        <v>23.628574</v>
      </c>
      <c r="T30" s="42">
        <v>23.900037999999999</v>
      </c>
      <c r="U30" s="42">
        <v>24.196601999999999</v>
      </c>
      <c r="V30" s="42">
        <v>24.359648</v>
      </c>
      <c r="W30" s="42">
        <v>24.489644999999999</v>
      </c>
      <c r="X30" s="42">
        <v>24.975897</v>
      </c>
      <c r="Y30" s="42">
        <v>25.113636</v>
      </c>
      <c r="Z30" s="42">
        <v>25.324134999999998</v>
      </c>
      <c r="AA30" s="42">
        <v>25.507891000000001</v>
      </c>
      <c r="AB30" s="42">
        <v>25.708742000000001</v>
      </c>
      <c r="AC30" s="42">
        <v>25.729225</v>
      </c>
      <c r="AD30" s="42">
        <v>25.764524000000002</v>
      </c>
      <c r="AE30" s="42">
        <v>25.759836</v>
      </c>
      <c r="AF30" s="42">
        <v>25.826184999999999</v>
      </c>
      <c r="AG30" s="42">
        <v>25.742612999999999</v>
      </c>
      <c r="AH30" s="42">
        <v>25.844432999999999</v>
      </c>
      <c r="AI30" s="42">
        <v>25.941524999999999</v>
      </c>
      <c r="AJ30" s="42">
        <v>25.822447</v>
      </c>
      <c r="AK30" s="42">
        <v>25.881595999999998</v>
      </c>
      <c r="AL30" s="40">
        <v>1.4662E-2</v>
      </c>
    </row>
    <row r="31" spans="1:38" ht="15" customHeight="1" x14ac:dyDescent="0.25">
      <c r="A31" s="34" t="s">
        <v>402</v>
      </c>
      <c r="B31" s="38" t="s">
        <v>396</v>
      </c>
      <c r="C31" s="42">
        <v>4.9955489999999996</v>
      </c>
      <c r="D31" s="42">
        <v>6.6671880000000003</v>
      </c>
      <c r="E31" s="42">
        <v>6.5998900000000003</v>
      </c>
      <c r="F31" s="42">
        <v>7.4933519999999998</v>
      </c>
      <c r="G31" s="42">
        <v>10.523804999999999</v>
      </c>
      <c r="H31" s="42">
        <v>11.927579</v>
      </c>
      <c r="I31" s="42">
        <v>12.658408</v>
      </c>
      <c r="J31" s="42">
        <v>13.253743999999999</v>
      </c>
      <c r="K31" s="42">
        <v>13.345649999999999</v>
      </c>
      <c r="L31" s="42">
        <v>13.362716000000001</v>
      </c>
      <c r="M31" s="42">
        <v>13.594503</v>
      </c>
      <c r="N31" s="42">
        <v>13.799670000000001</v>
      </c>
      <c r="O31" s="42">
        <v>13.957148999999999</v>
      </c>
      <c r="P31" s="42">
        <v>14.255292000000001</v>
      </c>
      <c r="Q31" s="42">
        <v>14.431661999999999</v>
      </c>
      <c r="R31" s="42">
        <v>14.703008000000001</v>
      </c>
      <c r="S31" s="42">
        <v>14.838407</v>
      </c>
      <c r="T31" s="42">
        <v>15.034172</v>
      </c>
      <c r="U31" s="42">
        <v>15.199439999999999</v>
      </c>
      <c r="V31" s="42">
        <v>15.370957000000001</v>
      </c>
      <c r="W31" s="42">
        <v>15.422413000000001</v>
      </c>
      <c r="X31" s="42">
        <v>15.793283000000001</v>
      </c>
      <c r="Y31" s="42">
        <v>15.929212</v>
      </c>
      <c r="Z31" s="42">
        <v>16.115061000000001</v>
      </c>
      <c r="AA31" s="42">
        <v>16.271705999999998</v>
      </c>
      <c r="AB31" s="42">
        <v>16.428661000000002</v>
      </c>
      <c r="AC31" s="42">
        <v>16.510694999999998</v>
      </c>
      <c r="AD31" s="42">
        <v>16.580891000000001</v>
      </c>
      <c r="AE31" s="42">
        <v>16.597832</v>
      </c>
      <c r="AF31" s="42">
        <v>16.632612000000002</v>
      </c>
      <c r="AG31" s="42">
        <v>16.557148000000002</v>
      </c>
      <c r="AH31" s="42">
        <v>16.592707000000001</v>
      </c>
      <c r="AI31" s="42">
        <v>16.724599999999999</v>
      </c>
      <c r="AJ31" s="42">
        <v>16.774025000000002</v>
      </c>
      <c r="AK31" s="42">
        <v>16.960595999999999</v>
      </c>
      <c r="AL31" s="40">
        <v>2.8698000000000001E-2</v>
      </c>
    </row>
    <row r="32" spans="1:38" ht="15" customHeight="1" x14ac:dyDescent="0.25">
      <c r="A32" s="34" t="s">
        <v>403</v>
      </c>
      <c r="B32" s="38" t="s">
        <v>404</v>
      </c>
      <c r="C32" s="42">
        <v>3.4700150000000001</v>
      </c>
      <c r="D32" s="42">
        <v>3.951238</v>
      </c>
      <c r="E32" s="42">
        <v>4.0154389999999998</v>
      </c>
      <c r="F32" s="42">
        <v>4.3404660000000002</v>
      </c>
      <c r="G32" s="42">
        <v>4.5860750000000001</v>
      </c>
      <c r="H32" s="42">
        <v>4.5499229999999997</v>
      </c>
      <c r="I32" s="42">
        <v>4.5810589999999998</v>
      </c>
      <c r="J32" s="42">
        <v>4.7081020000000002</v>
      </c>
      <c r="K32" s="42">
        <v>4.7970629999999996</v>
      </c>
      <c r="L32" s="42">
        <v>4.9204860000000004</v>
      </c>
      <c r="M32" s="42">
        <v>4.9556849999999999</v>
      </c>
      <c r="N32" s="42">
        <v>5.0003440000000001</v>
      </c>
      <c r="O32" s="42">
        <v>5.0038650000000002</v>
      </c>
      <c r="P32" s="42">
        <v>5.0658799999999999</v>
      </c>
      <c r="Q32" s="42">
        <v>5.0632520000000003</v>
      </c>
      <c r="R32" s="42">
        <v>5.0645230000000003</v>
      </c>
      <c r="S32" s="42">
        <v>5.0753820000000003</v>
      </c>
      <c r="T32" s="42">
        <v>5.0724660000000004</v>
      </c>
      <c r="U32" s="42">
        <v>5.0793879999999998</v>
      </c>
      <c r="V32" s="42">
        <v>5.0748239999999996</v>
      </c>
      <c r="W32" s="42">
        <v>5.1678199999999999</v>
      </c>
      <c r="X32" s="42">
        <v>5.1831500000000004</v>
      </c>
      <c r="Y32" s="42">
        <v>5.2441469999999999</v>
      </c>
      <c r="Z32" s="42">
        <v>5.2871410000000001</v>
      </c>
      <c r="AA32" s="42">
        <v>5.3121239999999998</v>
      </c>
      <c r="AB32" s="42">
        <v>5.3468349999999996</v>
      </c>
      <c r="AC32" s="42">
        <v>5.4084570000000003</v>
      </c>
      <c r="AD32" s="42">
        <v>5.4462669999999997</v>
      </c>
      <c r="AE32" s="42">
        <v>5.4954020000000003</v>
      </c>
      <c r="AF32" s="42">
        <v>5.5454759999999998</v>
      </c>
      <c r="AG32" s="42">
        <v>5.5950259999999998</v>
      </c>
      <c r="AH32" s="42">
        <v>5.6452239999999998</v>
      </c>
      <c r="AI32" s="42">
        <v>5.7269540000000001</v>
      </c>
      <c r="AJ32" s="42">
        <v>5.7939220000000002</v>
      </c>
      <c r="AK32" s="42">
        <v>5.8770429999999996</v>
      </c>
      <c r="AL32" s="40">
        <v>1.2104E-2</v>
      </c>
    </row>
    <row r="33" spans="1:38" ht="15" customHeight="1" x14ac:dyDescent="0.25">
      <c r="A33" s="34" t="s">
        <v>405</v>
      </c>
      <c r="B33" s="38" t="s">
        <v>406</v>
      </c>
      <c r="C33" s="42">
        <v>4.3029599999999997</v>
      </c>
      <c r="D33" s="42">
        <v>4.2371480000000004</v>
      </c>
      <c r="E33" s="42">
        <v>4.1703099999999997</v>
      </c>
      <c r="F33" s="42">
        <v>4.2331500000000002</v>
      </c>
      <c r="G33" s="42">
        <v>4.3093240000000002</v>
      </c>
      <c r="H33" s="42">
        <v>4.345199</v>
      </c>
      <c r="I33" s="42">
        <v>4.3996389999999996</v>
      </c>
      <c r="J33" s="42">
        <v>4.4635179999999997</v>
      </c>
      <c r="K33" s="42">
        <v>4.5178240000000001</v>
      </c>
      <c r="L33" s="42">
        <v>4.5679080000000001</v>
      </c>
      <c r="M33" s="42">
        <v>4.5992160000000002</v>
      </c>
      <c r="N33" s="42">
        <v>4.6139849999999996</v>
      </c>
      <c r="O33" s="42">
        <v>4.621391</v>
      </c>
      <c r="P33" s="42">
        <v>4.6339079999999999</v>
      </c>
      <c r="Q33" s="42">
        <v>4.6516469999999996</v>
      </c>
      <c r="R33" s="42">
        <v>4.6703939999999999</v>
      </c>
      <c r="S33" s="42">
        <v>4.6886950000000001</v>
      </c>
      <c r="T33" s="42">
        <v>4.7097800000000003</v>
      </c>
      <c r="U33" s="42">
        <v>4.7219410000000002</v>
      </c>
      <c r="V33" s="42">
        <v>4.7466970000000002</v>
      </c>
      <c r="W33" s="42">
        <v>4.7643000000000004</v>
      </c>
      <c r="X33" s="42">
        <v>4.7825139999999999</v>
      </c>
      <c r="Y33" s="42">
        <v>4.8000220000000002</v>
      </c>
      <c r="Z33" s="42">
        <v>4.8112440000000003</v>
      </c>
      <c r="AA33" s="42">
        <v>4.8299370000000001</v>
      </c>
      <c r="AB33" s="42">
        <v>4.8518330000000001</v>
      </c>
      <c r="AC33" s="42">
        <v>4.8641160000000001</v>
      </c>
      <c r="AD33" s="42">
        <v>4.8852070000000003</v>
      </c>
      <c r="AE33" s="42">
        <v>4.9098569999999997</v>
      </c>
      <c r="AF33" s="42">
        <v>4.9418259999999998</v>
      </c>
      <c r="AG33" s="42">
        <v>4.9744010000000003</v>
      </c>
      <c r="AH33" s="42">
        <v>5.0108030000000001</v>
      </c>
      <c r="AI33" s="42">
        <v>5.0526799999999996</v>
      </c>
      <c r="AJ33" s="42">
        <v>5.0899960000000002</v>
      </c>
      <c r="AK33" s="42">
        <v>5.1314289999999998</v>
      </c>
      <c r="AL33" s="40">
        <v>5.8199999999999997E-3</v>
      </c>
    </row>
    <row r="34" spans="1:38" ht="15" customHeight="1" x14ac:dyDescent="0.25">
      <c r="A34" s="34" t="s">
        <v>407</v>
      </c>
      <c r="B34" s="38" t="s">
        <v>408</v>
      </c>
      <c r="C34" s="42">
        <v>3.3011300000000001</v>
      </c>
      <c r="D34" s="42">
        <v>3.261285</v>
      </c>
      <c r="E34" s="42">
        <v>3.271379</v>
      </c>
      <c r="F34" s="42">
        <v>3.3266810000000002</v>
      </c>
      <c r="G34" s="42">
        <v>3.3628770000000001</v>
      </c>
      <c r="H34" s="42">
        <v>3.381891</v>
      </c>
      <c r="I34" s="42">
        <v>3.388058</v>
      </c>
      <c r="J34" s="42">
        <v>3.3876919999999999</v>
      </c>
      <c r="K34" s="42">
        <v>3.3911380000000002</v>
      </c>
      <c r="L34" s="42">
        <v>3.4039079999999999</v>
      </c>
      <c r="M34" s="42">
        <v>3.4116659999999999</v>
      </c>
      <c r="N34" s="42">
        <v>3.4044099999999999</v>
      </c>
      <c r="O34" s="42">
        <v>3.396185</v>
      </c>
      <c r="P34" s="42">
        <v>3.385364</v>
      </c>
      <c r="Q34" s="42">
        <v>3.38788</v>
      </c>
      <c r="R34" s="42">
        <v>3.38523</v>
      </c>
      <c r="S34" s="42">
        <v>3.3780250000000001</v>
      </c>
      <c r="T34" s="42">
        <v>3.3749989999999999</v>
      </c>
      <c r="U34" s="42">
        <v>3.3689390000000001</v>
      </c>
      <c r="V34" s="42">
        <v>3.3701530000000002</v>
      </c>
      <c r="W34" s="42">
        <v>3.3681580000000002</v>
      </c>
      <c r="X34" s="42">
        <v>3.3820489999999999</v>
      </c>
      <c r="Y34" s="42">
        <v>3.3874420000000001</v>
      </c>
      <c r="Z34" s="42">
        <v>3.399375</v>
      </c>
      <c r="AA34" s="42">
        <v>3.4055559999999998</v>
      </c>
      <c r="AB34" s="42">
        <v>3.4183319999999999</v>
      </c>
      <c r="AC34" s="42">
        <v>3.435981</v>
      </c>
      <c r="AD34" s="42">
        <v>3.449017</v>
      </c>
      <c r="AE34" s="42">
        <v>3.4563950000000001</v>
      </c>
      <c r="AF34" s="42">
        <v>3.4687570000000001</v>
      </c>
      <c r="AG34" s="42">
        <v>3.4779170000000001</v>
      </c>
      <c r="AH34" s="42">
        <v>3.4895619999999998</v>
      </c>
      <c r="AI34" s="42">
        <v>3.5014059999999998</v>
      </c>
      <c r="AJ34" s="42">
        <v>3.512883</v>
      </c>
      <c r="AK34" s="42">
        <v>3.527069</v>
      </c>
      <c r="AL34" s="40">
        <v>2.3770000000000002E-3</v>
      </c>
    </row>
    <row r="35" spans="1:38" ht="15" customHeight="1" x14ac:dyDescent="0.25">
      <c r="A35" s="34" t="s">
        <v>409</v>
      </c>
      <c r="B35" s="38" t="s">
        <v>410</v>
      </c>
      <c r="C35" s="40" t="s">
        <v>266</v>
      </c>
      <c r="D35" s="40" t="s">
        <v>266</v>
      </c>
      <c r="E35" s="40" t="s">
        <v>266</v>
      </c>
      <c r="F35" s="40" t="s">
        <v>266</v>
      </c>
      <c r="G35" s="40" t="s">
        <v>266</v>
      </c>
      <c r="H35" s="40" t="s">
        <v>266</v>
      </c>
      <c r="I35" s="40" t="s">
        <v>266</v>
      </c>
      <c r="J35" s="40" t="s">
        <v>266</v>
      </c>
      <c r="K35" s="40" t="s">
        <v>266</v>
      </c>
      <c r="L35" s="40" t="s">
        <v>266</v>
      </c>
      <c r="M35" s="40" t="s">
        <v>266</v>
      </c>
      <c r="N35" s="40" t="s">
        <v>266</v>
      </c>
      <c r="O35" s="40" t="s">
        <v>266</v>
      </c>
      <c r="P35" s="40" t="s">
        <v>266</v>
      </c>
      <c r="Q35" s="40" t="s">
        <v>266</v>
      </c>
      <c r="R35" s="40" t="s">
        <v>266</v>
      </c>
      <c r="S35" s="40" t="s">
        <v>266</v>
      </c>
      <c r="T35" s="40" t="s">
        <v>266</v>
      </c>
      <c r="U35" s="40" t="s">
        <v>266</v>
      </c>
      <c r="V35" s="40" t="s">
        <v>266</v>
      </c>
      <c r="W35" s="40" t="s">
        <v>266</v>
      </c>
      <c r="X35" s="40" t="s">
        <v>266</v>
      </c>
      <c r="Y35" s="40" t="s">
        <v>266</v>
      </c>
      <c r="Z35" s="40" t="s">
        <v>266</v>
      </c>
      <c r="AA35" s="40" t="s">
        <v>266</v>
      </c>
      <c r="AB35" s="40" t="s">
        <v>266</v>
      </c>
      <c r="AC35" s="40" t="s">
        <v>266</v>
      </c>
      <c r="AD35" s="40" t="s">
        <v>266</v>
      </c>
      <c r="AE35" s="40" t="s">
        <v>266</v>
      </c>
      <c r="AF35" s="40" t="s">
        <v>266</v>
      </c>
      <c r="AG35" s="40" t="s">
        <v>266</v>
      </c>
      <c r="AH35" s="40" t="s">
        <v>266</v>
      </c>
      <c r="AI35" s="40" t="s">
        <v>266</v>
      </c>
      <c r="AJ35" s="40" t="s">
        <v>266</v>
      </c>
      <c r="AK35" s="40" t="s">
        <v>266</v>
      </c>
      <c r="AL35" s="40" t="s">
        <v>266</v>
      </c>
    </row>
    <row r="36" spans="1:38" ht="15" customHeight="1" x14ac:dyDescent="0.25">
      <c r="A36" s="34" t="s">
        <v>411</v>
      </c>
      <c r="B36" s="38" t="s">
        <v>391</v>
      </c>
      <c r="C36" s="42">
        <v>20.205656000000001</v>
      </c>
      <c r="D36" s="42">
        <v>21.383452999999999</v>
      </c>
      <c r="E36" s="42">
        <v>21.461102</v>
      </c>
      <c r="F36" s="42">
        <v>21.160613999999999</v>
      </c>
      <c r="G36" s="42">
        <v>21.519328999999999</v>
      </c>
      <c r="H36" s="42">
        <v>21.45665</v>
      </c>
      <c r="I36" s="42">
        <v>21.512913000000001</v>
      </c>
      <c r="J36" s="42">
        <v>21.475373999999999</v>
      </c>
      <c r="K36" s="42">
        <v>21.511150000000001</v>
      </c>
      <c r="L36" s="42">
        <v>21.775507000000001</v>
      </c>
      <c r="M36" s="42">
        <v>21.817186</v>
      </c>
      <c r="N36" s="42">
        <v>21.828346</v>
      </c>
      <c r="O36" s="42">
        <v>21.837864</v>
      </c>
      <c r="P36" s="42">
        <v>21.851338999999999</v>
      </c>
      <c r="Q36" s="42">
        <v>21.876609999999999</v>
      </c>
      <c r="R36" s="42">
        <v>21.934045999999999</v>
      </c>
      <c r="S36" s="42">
        <v>21.907633000000001</v>
      </c>
      <c r="T36" s="42">
        <v>21.855467000000001</v>
      </c>
      <c r="U36" s="42">
        <v>21.814164999999999</v>
      </c>
      <c r="V36" s="42">
        <v>21.768561999999999</v>
      </c>
      <c r="W36" s="42">
        <v>21.760487000000001</v>
      </c>
      <c r="X36" s="42">
        <v>21.730557999999998</v>
      </c>
      <c r="Y36" s="42">
        <v>21.727701</v>
      </c>
      <c r="Z36" s="42">
        <v>21.720903</v>
      </c>
      <c r="AA36" s="42">
        <v>21.682669000000001</v>
      </c>
      <c r="AB36" s="42">
        <v>21.644390000000001</v>
      </c>
      <c r="AC36" s="42">
        <v>21.602976000000002</v>
      </c>
      <c r="AD36" s="42">
        <v>21.550160999999999</v>
      </c>
      <c r="AE36" s="42">
        <v>21.521294000000001</v>
      </c>
      <c r="AF36" s="42">
        <v>21.487128999999999</v>
      </c>
      <c r="AG36" s="42">
        <v>21.422474000000001</v>
      </c>
      <c r="AH36" s="42">
        <v>21.380215</v>
      </c>
      <c r="AI36" s="42">
        <v>21.418133000000001</v>
      </c>
      <c r="AJ36" s="42">
        <v>21.420389</v>
      </c>
      <c r="AK36" s="42">
        <v>21.339504000000002</v>
      </c>
      <c r="AL36" s="40">
        <v>-6.2000000000000003E-5</v>
      </c>
    </row>
    <row r="38" spans="1:38" ht="15" customHeight="1" x14ac:dyDescent="0.2">
      <c r="B38" s="37" t="s">
        <v>412</v>
      </c>
    </row>
    <row r="39" spans="1:38" ht="15" customHeight="1" x14ac:dyDescent="0.25">
      <c r="A39" s="34" t="s">
        <v>413</v>
      </c>
      <c r="B39" s="38" t="s">
        <v>385</v>
      </c>
      <c r="C39" s="42">
        <v>17.741709</v>
      </c>
      <c r="D39" s="42">
        <v>18.474964</v>
      </c>
      <c r="E39" s="42">
        <v>17.557337</v>
      </c>
      <c r="F39" s="42">
        <v>17.682418999999999</v>
      </c>
      <c r="G39" s="42">
        <v>18.504667000000001</v>
      </c>
      <c r="H39" s="42">
        <v>18.809657999999999</v>
      </c>
      <c r="I39" s="42">
        <v>19.086227000000001</v>
      </c>
      <c r="J39" s="42">
        <v>19.315259999999999</v>
      </c>
      <c r="K39" s="42">
        <v>19.987549000000001</v>
      </c>
      <c r="L39" s="42">
        <v>20.043863000000002</v>
      </c>
      <c r="M39" s="42">
        <v>20.097445</v>
      </c>
      <c r="N39" s="42">
        <v>20.13073</v>
      </c>
      <c r="O39" s="42">
        <v>20.211186999999999</v>
      </c>
      <c r="P39" s="42">
        <v>20.513065000000001</v>
      </c>
      <c r="Q39" s="42">
        <v>20.601476999999999</v>
      </c>
      <c r="R39" s="42">
        <v>20.790814999999998</v>
      </c>
      <c r="S39" s="42">
        <v>21.040306000000001</v>
      </c>
      <c r="T39" s="42">
        <v>21.260241000000001</v>
      </c>
      <c r="U39" s="42">
        <v>21.426680000000001</v>
      </c>
      <c r="V39" s="42">
        <v>21.639420999999999</v>
      </c>
      <c r="W39" s="42">
        <v>21.867853</v>
      </c>
      <c r="X39" s="42">
        <v>21.955009</v>
      </c>
      <c r="Y39" s="42">
        <v>22.296513000000001</v>
      </c>
      <c r="Z39" s="42">
        <v>22.439758000000001</v>
      </c>
      <c r="AA39" s="42">
        <v>22.552526</v>
      </c>
      <c r="AB39" s="42">
        <v>22.726444000000001</v>
      </c>
      <c r="AC39" s="42">
        <v>22.863754</v>
      </c>
      <c r="AD39" s="42">
        <v>23.044516000000002</v>
      </c>
      <c r="AE39" s="42">
        <v>23.178280000000001</v>
      </c>
      <c r="AF39" s="42">
        <v>23.374865</v>
      </c>
      <c r="AG39" s="42">
        <v>23.500069</v>
      </c>
      <c r="AH39" s="42">
        <v>23.655111000000002</v>
      </c>
      <c r="AI39" s="42">
        <v>23.861357000000002</v>
      </c>
      <c r="AJ39" s="42">
        <v>24.053108000000002</v>
      </c>
      <c r="AK39" s="42">
        <v>24.174043999999999</v>
      </c>
      <c r="AL39" s="40">
        <v>8.1810000000000008E-3</v>
      </c>
    </row>
    <row r="40" spans="1:38" ht="15" customHeight="1" x14ac:dyDescent="0.25">
      <c r="A40" s="34" t="s">
        <v>414</v>
      </c>
      <c r="B40" s="38" t="s">
        <v>415</v>
      </c>
      <c r="C40" s="42">
        <v>20.812339999999999</v>
      </c>
      <c r="D40" s="42">
        <v>22.286798000000001</v>
      </c>
      <c r="E40" s="42">
        <v>29.106795999999999</v>
      </c>
      <c r="F40" s="42">
        <v>28.729818000000002</v>
      </c>
      <c r="G40" s="42">
        <v>31.626055000000001</v>
      </c>
      <c r="H40" s="42">
        <v>32.880775</v>
      </c>
      <c r="I40" s="42">
        <v>31.61702</v>
      </c>
      <c r="J40" s="42">
        <v>29.415323000000001</v>
      </c>
      <c r="K40" s="42">
        <v>28.282371999999999</v>
      </c>
      <c r="L40" s="42">
        <v>25.998284999999999</v>
      </c>
      <c r="M40" s="42">
        <v>25.419561000000002</v>
      </c>
      <c r="N40" s="42">
        <v>24.589397000000002</v>
      </c>
      <c r="O40" s="42">
        <v>24.370229999999999</v>
      </c>
      <c r="P40" s="42">
        <v>24.412544</v>
      </c>
      <c r="Q40" s="42">
        <v>24.186147999999999</v>
      </c>
      <c r="R40" s="42">
        <v>24.980875000000001</v>
      </c>
      <c r="S40" s="42">
        <v>25.086212</v>
      </c>
      <c r="T40" s="42">
        <v>24.765488000000001</v>
      </c>
      <c r="U40" s="42">
        <v>24.586597000000001</v>
      </c>
      <c r="V40" s="42">
        <v>24.325731000000001</v>
      </c>
      <c r="W40" s="42">
        <v>24.283667000000001</v>
      </c>
      <c r="X40" s="42">
        <v>24.69022</v>
      </c>
      <c r="Y40" s="42">
        <v>24.849271999999999</v>
      </c>
      <c r="Z40" s="42">
        <v>25.23122</v>
      </c>
      <c r="AA40" s="42">
        <v>25.786197999999999</v>
      </c>
      <c r="AB40" s="42">
        <v>26.366095000000001</v>
      </c>
      <c r="AC40" s="42">
        <v>26.962257000000001</v>
      </c>
      <c r="AD40" s="42">
        <v>27.518217</v>
      </c>
      <c r="AE40" s="42">
        <v>28.386984000000002</v>
      </c>
      <c r="AF40" s="42">
        <v>28.445518</v>
      </c>
      <c r="AG40" s="42">
        <v>28.38983</v>
      </c>
      <c r="AH40" s="42">
        <v>28.983898</v>
      </c>
      <c r="AI40" s="42">
        <v>30.667786</v>
      </c>
      <c r="AJ40" s="42">
        <v>32.631180000000001</v>
      </c>
      <c r="AK40" s="42">
        <v>33.226185000000001</v>
      </c>
      <c r="AL40" s="40">
        <v>1.2175E-2</v>
      </c>
    </row>
    <row r="41" spans="1:38" ht="15" customHeight="1" x14ac:dyDescent="0.25">
      <c r="A41" s="34" t="s">
        <v>416</v>
      </c>
      <c r="B41" s="38" t="s">
        <v>417</v>
      </c>
      <c r="C41" s="42">
        <v>19.123667000000001</v>
      </c>
      <c r="D41" s="42">
        <v>20.800454999999999</v>
      </c>
      <c r="E41" s="42">
        <v>20.500385000000001</v>
      </c>
      <c r="F41" s="42">
        <v>21.031607000000001</v>
      </c>
      <c r="G41" s="42">
        <v>23.945209999999999</v>
      </c>
      <c r="H41" s="42">
        <v>25.378312999999999</v>
      </c>
      <c r="I41" s="42">
        <v>26.005490999999999</v>
      </c>
      <c r="J41" s="42">
        <v>26.479127999999999</v>
      </c>
      <c r="K41" s="42">
        <v>27.044615</v>
      </c>
      <c r="L41" s="42">
        <v>26.994962999999998</v>
      </c>
      <c r="M41" s="42">
        <v>26.988626</v>
      </c>
      <c r="N41" s="42">
        <v>27.157778</v>
      </c>
      <c r="O41" s="42">
        <v>27.390021999999998</v>
      </c>
      <c r="P41" s="42">
        <v>27.679490999999999</v>
      </c>
      <c r="Q41" s="42">
        <v>27.788506000000002</v>
      </c>
      <c r="R41" s="42">
        <v>28.144774999999999</v>
      </c>
      <c r="S41" s="42">
        <v>28.260995999999999</v>
      </c>
      <c r="T41" s="42">
        <v>28.40597</v>
      </c>
      <c r="U41" s="42">
        <v>28.654131</v>
      </c>
      <c r="V41" s="42">
        <v>28.767406000000001</v>
      </c>
      <c r="W41" s="42">
        <v>28.831039000000001</v>
      </c>
      <c r="X41" s="42">
        <v>29.265965999999999</v>
      </c>
      <c r="Y41" s="42">
        <v>29.382963</v>
      </c>
      <c r="Z41" s="42">
        <v>29.556391000000001</v>
      </c>
      <c r="AA41" s="42">
        <v>29.763853000000001</v>
      </c>
      <c r="AB41" s="42">
        <v>29.926577000000002</v>
      </c>
      <c r="AC41" s="42">
        <v>30.058878</v>
      </c>
      <c r="AD41" s="42">
        <v>30.136123999999999</v>
      </c>
      <c r="AE41" s="42">
        <v>30.21508</v>
      </c>
      <c r="AF41" s="42">
        <v>30.298546000000002</v>
      </c>
      <c r="AG41" s="42">
        <v>30.206955000000001</v>
      </c>
      <c r="AH41" s="42">
        <v>30.373667000000001</v>
      </c>
      <c r="AI41" s="42">
        <v>30.557037000000001</v>
      </c>
      <c r="AJ41" s="42">
        <v>30.625235</v>
      </c>
      <c r="AK41" s="42">
        <v>30.717659000000001</v>
      </c>
      <c r="AL41" s="40">
        <v>1.1884E-2</v>
      </c>
    </row>
    <row r="42" spans="1:38" ht="15" customHeight="1" x14ac:dyDescent="0.25">
      <c r="A42" s="34" t="s">
        <v>418</v>
      </c>
      <c r="B42" s="38" t="s">
        <v>419</v>
      </c>
      <c r="C42" s="42">
        <v>9.9809680000000007</v>
      </c>
      <c r="D42" s="42">
        <v>11.947901999999999</v>
      </c>
      <c r="E42" s="42">
        <v>12.257629</v>
      </c>
      <c r="F42" s="42">
        <v>13.075085</v>
      </c>
      <c r="G42" s="42">
        <v>16.345033999999998</v>
      </c>
      <c r="H42" s="42">
        <v>17.718266</v>
      </c>
      <c r="I42" s="42">
        <v>18.208731</v>
      </c>
      <c r="J42" s="42">
        <v>18.553381000000002</v>
      </c>
      <c r="K42" s="42">
        <v>18.869748999999999</v>
      </c>
      <c r="L42" s="42">
        <v>18.993863999999999</v>
      </c>
      <c r="M42" s="42">
        <v>19.069727</v>
      </c>
      <c r="N42" s="42">
        <v>19.335315999999999</v>
      </c>
      <c r="O42" s="42">
        <v>19.616956999999999</v>
      </c>
      <c r="P42" s="42">
        <v>20.065563000000001</v>
      </c>
      <c r="Q42" s="42">
        <v>20.303635</v>
      </c>
      <c r="R42" s="42">
        <v>20.725435000000001</v>
      </c>
      <c r="S42" s="42">
        <v>20.959536</v>
      </c>
      <c r="T42" s="42">
        <v>21.281597000000001</v>
      </c>
      <c r="U42" s="42">
        <v>21.563713</v>
      </c>
      <c r="V42" s="42">
        <v>21.721733</v>
      </c>
      <c r="W42" s="42">
        <v>21.889219000000001</v>
      </c>
      <c r="X42" s="42">
        <v>22.442713000000001</v>
      </c>
      <c r="Y42" s="42">
        <v>22.640969999999999</v>
      </c>
      <c r="Z42" s="42">
        <v>22.874586000000001</v>
      </c>
      <c r="AA42" s="42">
        <v>23.101603000000001</v>
      </c>
      <c r="AB42" s="42">
        <v>23.359494999999999</v>
      </c>
      <c r="AC42" s="42">
        <v>23.443142000000002</v>
      </c>
      <c r="AD42" s="42">
        <v>23.575707999999999</v>
      </c>
      <c r="AE42" s="42">
        <v>23.682116000000001</v>
      </c>
      <c r="AF42" s="42">
        <v>23.775514999999999</v>
      </c>
      <c r="AG42" s="42">
        <v>23.750533999999998</v>
      </c>
      <c r="AH42" s="42">
        <v>23.929701000000001</v>
      </c>
      <c r="AI42" s="42">
        <v>24.189125000000001</v>
      </c>
      <c r="AJ42" s="42">
        <v>24.301290999999999</v>
      </c>
      <c r="AK42" s="42">
        <v>24.409012000000001</v>
      </c>
      <c r="AL42" s="40">
        <v>2.1884000000000001E-2</v>
      </c>
    </row>
    <row r="43" spans="1:38" ht="15" customHeight="1" x14ac:dyDescent="0.25">
      <c r="A43" s="34" t="s">
        <v>420</v>
      </c>
      <c r="B43" s="38" t="s">
        <v>421</v>
      </c>
      <c r="C43" s="42">
        <v>17.224471999999999</v>
      </c>
      <c r="D43" s="42">
        <v>19.293282999999999</v>
      </c>
      <c r="E43" s="42">
        <v>19.954284999999999</v>
      </c>
      <c r="F43" s="42">
        <v>20.203883999999999</v>
      </c>
      <c r="G43" s="42">
        <v>22.946463000000001</v>
      </c>
      <c r="H43" s="42">
        <v>24.097757000000001</v>
      </c>
      <c r="I43" s="42">
        <v>24.489538</v>
      </c>
      <c r="J43" s="42">
        <v>24.876743000000001</v>
      </c>
      <c r="K43" s="42">
        <v>25.532166</v>
      </c>
      <c r="L43" s="42">
        <v>25.816631000000001</v>
      </c>
      <c r="M43" s="42">
        <v>25.917589</v>
      </c>
      <c r="N43" s="42">
        <v>26.213293</v>
      </c>
      <c r="O43" s="42">
        <v>26.532764</v>
      </c>
      <c r="P43" s="42">
        <v>26.907630999999999</v>
      </c>
      <c r="Q43" s="42">
        <v>27.132593</v>
      </c>
      <c r="R43" s="42">
        <v>27.502216000000001</v>
      </c>
      <c r="S43" s="42">
        <v>27.617849</v>
      </c>
      <c r="T43" s="42">
        <v>27.904633</v>
      </c>
      <c r="U43" s="42">
        <v>28.225895000000001</v>
      </c>
      <c r="V43" s="42">
        <v>28.378952000000002</v>
      </c>
      <c r="W43" s="42">
        <v>28.501277999999999</v>
      </c>
      <c r="X43" s="42">
        <v>28.977564000000001</v>
      </c>
      <c r="Y43" s="42">
        <v>29.126404000000001</v>
      </c>
      <c r="Z43" s="42">
        <v>29.319523</v>
      </c>
      <c r="AA43" s="42">
        <v>29.494623000000001</v>
      </c>
      <c r="AB43" s="42">
        <v>29.681822</v>
      </c>
      <c r="AC43" s="42">
        <v>29.685020000000002</v>
      </c>
      <c r="AD43" s="42">
        <v>29.717758</v>
      </c>
      <c r="AE43" s="42">
        <v>29.707809000000001</v>
      </c>
      <c r="AF43" s="42">
        <v>29.769234000000001</v>
      </c>
      <c r="AG43" s="42">
        <v>29.681357999999999</v>
      </c>
      <c r="AH43" s="42">
        <v>29.775359999999999</v>
      </c>
      <c r="AI43" s="42">
        <v>29.845593999999998</v>
      </c>
      <c r="AJ43" s="42">
        <v>29.680166</v>
      </c>
      <c r="AK43" s="42">
        <v>29.72851</v>
      </c>
      <c r="AL43" s="40">
        <v>1.3188E-2</v>
      </c>
    </row>
    <row r="44" spans="1:38" ht="15" customHeight="1" x14ac:dyDescent="0.25">
      <c r="A44" s="34" t="s">
        <v>422</v>
      </c>
      <c r="B44" s="38" t="s">
        <v>396</v>
      </c>
      <c r="C44" s="42">
        <v>6.2571779999999997</v>
      </c>
      <c r="D44" s="42">
        <v>8.3608089999999997</v>
      </c>
      <c r="E44" s="42">
        <v>8.2695620000000005</v>
      </c>
      <c r="F44" s="42">
        <v>9.2189250000000005</v>
      </c>
      <c r="G44" s="42">
        <v>9.3034470000000002</v>
      </c>
      <c r="H44" s="42">
        <v>10.939163000000001</v>
      </c>
      <c r="I44" s="42">
        <v>12.661527</v>
      </c>
      <c r="J44" s="42">
        <v>13.065975</v>
      </c>
      <c r="K44" s="42">
        <v>13.036168</v>
      </c>
      <c r="L44" s="42">
        <v>13.056958</v>
      </c>
      <c r="M44" s="42">
        <v>13.466412999999999</v>
      </c>
      <c r="N44" s="42">
        <v>13.617495999999999</v>
      </c>
      <c r="O44" s="42">
        <v>13.786407000000001</v>
      </c>
      <c r="P44" s="42">
        <v>14.056133000000001</v>
      </c>
      <c r="Q44" s="42">
        <v>14.223974</v>
      </c>
      <c r="R44" s="42">
        <v>14.486815</v>
      </c>
      <c r="S44" s="42">
        <v>14.647678000000001</v>
      </c>
      <c r="T44" s="42">
        <v>14.833512000000001</v>
      </c>
      <c r="U44" s="42">
        <v>15.010059</v>
      </c>
      <c r="V44" s="42">
        <v>15.156699</v>
      </c>
      <c r="W44" s="42">
        <v>15.236022999999999</v>
      </c>
      <c r="X44" s="42">
        <v>15.602796</v>
      </c>
      <c r="Y44" s="42">
        <v>15.720908</v>
      </c>
      <c r="Z44" s="42">
        <v>15.873866</v>
      </c>
      <c r="AA44" s="42">
        <v>16.017097</v>
      </c>
      <c r="AB44" s="42">
        <v>16.193173999999999</v>
      </c>
      <c r="AC44" s="42">
        <v>16.251553000000001</v>
      </c>
      <c r="AD44" s="42">
        <v>16.314157000000002</v>
      </c>
      <c r="AE44" s="42">
        <v>16.331505</v>
      </c>
      <c r="AF44" s="42">
        <v>16.371442999999999</v>
      </c>
      <c r="AG44" s="42">
        <v>16.292984000000001</v>
      </c>
      <c r="AH44" s="42">
        <v>16.384941000000001</v>
      </c>
      <c r="AI44" s="42">
        <v>16.512067999999999</v>
      </c>
      <c r="AJ44" s="42">
        <v>16.535382999999999</v>
      </c>
      <c r="AK44" s="42">
        <v>16.650193999999999</v>
      </c>
      <c r="AL44" s="40">
        <v>2.1094000000000002E-2</v>
      </c>
    </row>
    <row r="45" spans="1:38" ht="15" customHeight="1" x14ac:dyDescent="0.25">
      <c r="A45" s="34" t="s">
        <v>423</v>
      </c>
      <c r="B45" s="38" t="s">
        <v>424</v>
      </c>
      <c r="C45" s="42">
        <v>14.278964</v>
      </c>
      <c r="D45" s="42">
        <v>14.452373</v>
      </c>
      <c r="E45" s="42">
        <v>14.150637</v>
      </c>
      <c r="F45" s="42">
        <v>14.097550999999999</v>
      </c>
      <c r="G45" s="42">
        <v>14.122126</v>
      </c>
      <c r="H45" s="42">
        <v>13.494807</v>
      </c>
      <c r="I45" s="42">
        <v>13.312633999999999</v>
      </c>
      <c r="J45" s="42">
        <v>13.272458</v>
      </c>
      <c r="K45" s="42">
        <v>13.897453000000001</v>
      </c>
      <c r="L45" s="42">
        <v>13.809301</v>
      </c>
      <c r="M45" s="42">
        <v>13.612698999999999</v>
      </c>
      <c r="N45" s="42">
        <v>13.465306999999999</v>
      </c>
      <c r="O45" s="42">
        <v>13.296205</v>
      </c>
      <c r="P45" s="42">
        <v>13.305363</v>
      </c>
      <c r="Q45" s="42">
        <v>13.166340999999999</v>
      </c>
      <c r="R45" s="42">
        <v>13.051945</v>
      </c>
      <c r="S45" s="42">
        <v>12.957541000000001</v>
      </c>
      <c r="T45" s="42">
        <v>12.871192000000001</v>
      </c>
      <c r="U45" s="42">
        <v>12.801318</v>
      </c>
      <c r="V45" s="42">
        <v>12.730066000000001</v>
      </c>
      <c r="W45" s="42">
        <v>12.752217</v>
      </c>
      <c r="X45" s="42">
        <v>12.724152</v>
      </c>
      <c r="Y45" s="42">
        <v>12.726591000000001</v>
      </c>
      <c r="Z45" s="42">
        <v>12.728823</v>
      </c>
      <c r="AA45" s="42">
        <v>12.713264000000001</v>
      </c>
      <c r="AB45" s="42">
        <v>12.718743</v>
      </c>
      <c r="AC45" s="42">
        <v>12.755470000000001</v>
      </c>
      <c r="AD45" s="42">
        <v>12.761025</v>
      </c>
      <c r="AE45" s="42">
        <v>12.78332</v>
      </c>
      <c r="AF45" s="42">
        <v>12.818687000000001</v>
      </c>
      <c r="AG45" s="42">
        <v>12.855021000000001</v>
      </c>
      <c r="AH45" s="42">
        <v>12.894432999999999</v>
      </c>
      <c r="AI45" s="42">
        <v>12.966839999999999</v>
      </c>
      <c r="AJ45" s="42">
        <v>13.024637999999999</v>
      </c>
      <c r="AK45" s="42">
        <v>13.105848</v>
      </c>
      <c r="AL45" s="40">
        <v>-2.9589999999999998E-3</v>
      </c>
    </row>
    <row r="46" spans="1:38" ht="15" customHeight="1" x14ac:dyDescent="0.25">
      <c r="A46" s="34" t="s">
        <v>425</v>
      </c>
      <c r="B46" s="38" t="s">
        <v>391</v>
      </c>
      <c r="C46" s="42">
        <v>28.885411999999999</v>
      </c>
      <c r="D46" s="42">
        <v>31.148299999999999</v>
      </c>
      <c r="E46" s="42">
        <v>32.027450999999999</v>
      </c>
      <c r="F46" s="42">
        <v>32.970027999999999</v>
      </c>
      <c r="G46" s="42">
        <v>35.046287999999997</v>
      </c>
      <c r="H46" s="42">
        <v>35.954841999999999</v>
      </c>
      <c r="I46" s="42">
        <v>36.933796000000001</v>
      </c>
      <c r="J46" s="42">
        <v>37.900860000000002</v>
      </c>
      <c r="K46" s="42">
        <v>38.546371000000001</v>
      </c>
      <c r="L46" s="42">
        <v>39.316901999999999</v>
      </c>
      <c r="M46" s="42">
        <v>39.854419999999998</v>
      </c>
      <c r="N46" s="42">
        <v>40.110312999999998</v>
      </c>
      <c r="O46" s="42">
        <v>40.271892999999999</v>
      </c>
      <c r="P46" s="42">
        <v>40.410998999999997</v>
      </c>
      <c r="Q46" s="42">
        <v>40.545071</v>
      </c>
      <c r="R46" s="42">
        <v>40.680779000000001</v>
      </c>
      <c r="S46" s="42">
        <v>40.790398000000003</v>
      </c>
      <c r="T46" s="42">
        <v>40.765079</v>
      </c>
      <c r="U46" s="42">
        <v>40.601646000000002</v>
      </c>
      <c r="V46" s="42">
        <v>40.408271999999997</v>
      </c>
      <c r="W46" s="42">
        <v>40.263756000000001</v>
      </c>
      <c r="X46" s="42">
        <v>40.110554</v>
      </c>
      <c r="Y46" s="42">
        <v>39.946624999999997</v>
      </c>
      <c r="Z46" s="42">
        <v>39.786586999999997</v>
      </c>
      <c r="AA46" s="42">
        <v>39.590744000000001</v>
      </c>
      <c r="AB46" s="42">
        <v>39.410243999999999</v>
      </c>
      <c r="AC46" s="42">
        <v>39.221245000000003</v>
      </c>
      <c r="AD46" s="42">
        <v>38.951439000000001</v>
      </c>
      <c r="AE46" s="42">
        <v>38.722439000000001</v>
      </c>
      <c r="AF46" s="42">
        <v>38.604182999999999</v>
      </c>
      <c r="AG46" s="42">
        <v>38.399715</v>
      </c>
      <c r="AH46" s="42">
        <v>38.211886999999997</v>
      </c>
      <c r="AI46" s="42">
        <v>38.041927000000001</v>
      </c>
      <c r="AJ46" s="42">
        <v>37.848346999999997</v>
      </c>
      <c r="AK46" s="42">
        <v>37.593834000000001</v>
      </c>
      <c r="AL46" s="40">
        <v>5.7159999999999997E-3</v>
      </c>
    </row>
    <row r="48" spans="1:38" ht="15" customHeight="1" x14ac:dyDescent="0.2">
      <c r="B48" s="37" t="s">
        <v>426</v>
      </c>
    </row>
    <row r="49" spans="1:38" ht="15" customHeight="1" x14ac:dyDescent="0.25">
      <c r="A49" s="34" t="s">
        <v>427</v>
      </c>
      <c r="B49" s="38" t="s">
        <v>387</v>
      </c>
      <c r="C49" s="42">
        <v>12.151324000000001</v>
      </c>
      <c r="D49" s="42">
        <v>14.116877000000001</v>
      </c>
      <c r="E49" s="42">
        <v>14.646044</v>
      </c>
      <c r="F49" s="42">
        <v>15.393749</v>
      </c>
      <c r="G49" s="42">
        <v>18.543735999999999</v>
      </c>
      <c r="H49" s="42">
        <v>19.896484000000001</v>
      </c>
      <c r="I49" s="42">
        <v>20.359615000000002</v>
      </c>
      <c r="J49" s="42">
        <v>20.661435999999998</v>
      </c>
      <c r="K49" s="42">
        <v>20.846827000000001</v>
      </c>
      <c r="L49" s="42">
        <v>20.926501999999999</v>
      </c>
      <c r="M49" s="42">
        <v>20.906148999999999</v>
      </c>
      <c r="N49" s="42">
        <v>21.060801999999999</v>
      </c>
      <c r="O49" s="42">
        <v>21.245215999999999</v>
      </c>
      <c r="P49" s="42">
        <v>21.562494000000001</v>
      </c>
      <c r="Q49" s="42">
        <v>21.725484999999999</v>
      </c>
      <c r="R49" s="42">
        <v>21.994173</v>
      </c>
      <c r="S49" s="42">
        <v>22.202781999999999</v>
      </c>
      <c r="T49" s="42">
        <v>22.471347999999999</v>
      </c>
      <c r="U49" s="42">
        <v>22.736881</v>
      </c>
      <c r="V49" s="42">
        <v>22.878971</v>
      </c>
      <c r="W49" s="42">
        <v>23.013500000000001</v>
      </c>
      <c r="X49" s="42">
        <v>23.507071</v>
      </c>
      <c r="Y49" s="42">
        <v>23.568707</v>
      </c>
      <c r="Z49" s="42">
        <v>23.820143000000002</v>
      </c>
      <c r="AA49" s="42">
        <v>24.026615</v>
      </c>
      <c r="AB49" s="42">
        <v>24.239239000000001</v>
      </c>
      <c r="AC49" s="42">
        <v>24.274529999999999</v>
      </c>
      <c r="AD49" s="42">
        <v>24.321826999999999</v>
      </c>
      <c r="AE49" s="42">
        <v>24.36647</v>
      </c>
      <c r="AF49" s="42">
        <v>24.419274999999999</v>
      </c>
      <c r="AG49" s="42">
        <v>24.326975000000001</v>
      </c>
      <c r="AH49" s="42">
        <v>24.470224000000002</v>
      </c>
      <c r="AI49" s="42">
        <v>24.682043</v>
      </c>
      <c r="AJ49" s="42">
        <v>24.698612000000001</v>
      </c>
      <c r="AK49" s="42">
        <v>24.786930000000002</v>
      </c>
      <c r="AL49" s="40">
        <v>1.7205000000000002E-2</v>
      </c>
    </row>
    <row r="50" spans="1:38" ht="15" customHeight="1" x14ac:dyDescent="0.25">
      <c r="A50" s="34" t="s">
        <v>428</v>
      </c>
      <c r="B50" s="38" t="s">
        <v>396</v>
      </c>
      <c r="C50" s="42">
        <v>8.3109699999999993</v>
      </c>
      <c r="D50" s="42">
        <v>10.533640999999999</v>
      </c>
      <c r="E50" s="42">
        <v>10.217947000000001</v>
      </c>
      <c r="F50" s="42">
        <v>11.464124999999999</v>
      </c>
      <c r="G50" s="42">
        <v>13.858578</v>
      </c>
      <c r="H50" s="42">
        <v>14.702579999999999</v>
      </c>
      <c r="I50" s="42">
        <v>14.854903999999999</v>
      </c>
      <c r="J50" s="42">
        <v>14.893603000000001</v>
      </c>
      <c r="K50" s="42">
        <v>14.956732000000001</v>
      </c>
      <c r="L50" s="42">
        <v>15.04153</v>
      </c>
      <c r="M50" s="42">
        <v>15.298743999999999</v>
      </c>
      <c r="N50" s="42">
        <v>15.472669</v>
      </c>
      <c r="O50" s="42">
        <v>15.540789</v>
      </c>
      <c r="P50" s="42">
        <v>15.806259000000001</v>
      </c>
      <c r="Q50" s="42">
        <v>15.999053999999999</v>
      </c>
      <c r="R50" s="42">
        <v>16.324413</v>
      </c>
      <c r="S50" s="42">
        <v>16.437346000000002</v>
      </c>
      <c r="T50" s="42">
        <v>16.596074999999999</v>
      </c>
      <c r="U50" s="42">
        <v>16.730484000000001</v>
      </c>
      <c r="V50" s="42">
        <v>16.891933000000002</v>
      </c>
      <c r="W50" s="42">
        <v>16.913874</v>
      </c>
      <c r="X50" s="42">
        <v>17.235945000000001</v>
      </c>
      <c r="Y50" s="42">
        <v>17.332122999999999</v>
      </c>
      <c r="Z50" s="42">
        <v>17.482111</v>
      </c>
      <c r="AA50" s="42">
        <v>17.527785999999999</v>
      </c>
      <c r="AB50" s="42">
        <v>17.577529999999999</v>
      </c>
      <c r="AC50" s="42">
        <v>17.532518</v>
      </c>
      <c r="AD50" s="42">
        <v>17.427662000000002</v>
      </c>
      <c r="AE50" s="42">
        <v>17.260960000000001</v>
      </c>
      <c r="AF50" s="42">
        <v>17.098262999999999</v>
      </c>
      <c r="AG50" s="42">
        <v>17.014029000000001</v>
      </c>
      <c r="AH50" s="42">
        <v>17.018664999999999</v>
      </c>
      <c r="AI50" s="42">
        <v>16.928436000000001</v>
      </c>
      <c r="AJ50" s="42">
        <v>17.314079</v>
      </c>
      <c r="AK50" s="42">
        <v>17.513041999999999</v>
      </c>
      <c r="AL50" s="40">
        <v>1.5525000000000001E-2</v>
      </c>
    </row>
    <row r="51" spans="1:38" ht="15" customHeight="1" x14ac:dyDescent="0.25">
      <c r="A51" s="34" t="s">
        <v>429</v>
      </c>
      <c r="B51" s="38" t="s">
        <v>389</v>
      </c>
      <c r="C51" s="42">
        <v>2.9334359999999999</v>
      </c>
      <c r="D51" s="42">
        <v>3.4661050000000002</v>
      </c>
      <c r="E51" s="42">
        <v>3.5723400000000001</v>
      </c>
      <c r="F51" s="42">
        <v>3.9213200000000001</v>
      </c>
      <c r="G51" s="42">
        <v>4.157216</v>
      </c>
      <c r="H51" s="42">
        <v>4.096851</v>
      </c>
      <c r="I51" s="42">
        <v>4.13605</v>
      </c>
      <c r="J51" s="42">
        <v>4.2530400000000004</v>
      </c>
      <c r="K51" s="42">
        <v>4.3545379999999998</v>
      </c>
      <c r="L51" s="42">
        <v>4.4775479999999996</v>
      </c>
      <c r="M51" s="42">
        <v>4.5128740000000001</v>
      </c>
      <c r="N51" s="42">
        <v>4.5574269999999997</v>
      </c>
      <c r="O51" s="42">
        <v>4.5635729999999999</v>
      </c>
      <c r="P51" s="42">
        <v>4.6257809999999999</v>
      </c>
      <c r="Q51" s="42">
        <v>4.6224600000000002</v>
      </c>
      <c r="R51" s="42">
        <v>4.6152800000000003</v>
      </c>
      <c r="S51" s="42">
        <v>4.6303190000000001</v>
      </c>
      <c r="T51" s="42">
        <v>4.6157680000000001</v>
      </c>
      <c r="U51" s="42">
        <v>4.6231229999999996</v>
      </c>
      <c r="V51" s="42">
        <v>4.6148449999999999</v>
      </c>
      <c r="W51" s="42">
        <v>4.7204319999999997</v>
      </c>
      <c r="X51" s="42">
        <v>4.7226319999999999</v>
      </c>
      <c r="Y51" s="42">
        <v>4.7879829999999997</v>
      </c>
      <c r="Z51" s="42">
        <v>4.8359509999999997</v>
      </c>
      <c r="AA51" s="42">
        <v>4.8634950000000003</v>
      </c>
      <c r="AB51" s="42">
        <v>4.892207</v>
      </c>
      <c r="AC51" s="42">
        <v>4.9485460000000003</v>
      </c>
      <c r="AD51" s="42">
        <v>4.9885650000000004</v>
      </c>
      <c r="AE51" s="42">
        <v>5.0422890000000002</v>
      </c>
      <c r="AF51" s="42">
        <v>5.0778299999999996</v>
      </c>
      <c r="AG51" s="42">
        <v>5.1227510000000001</v>
      </c>
      <c r="AH51" s="42">
        <v>5.1727569999999998</v>
      </c>
      <c r="AI51" s="42">
        <v>5.2637479999999996</v>
      </c>
      <c r="AJ51" s="42">
        <v>5.3251179999999998</v>
      </c>
      <c r="AK51" s="42">
        <v>5.4173850000000003</v>
      </c>
      <c r="AL51" s="40">
        <v>1.3625E-2</v>
      </c>
    </row>
    <row r="52" spans="1:38" ht="15" customHeight="1" x14ac:dyDescent="0.25">
      <c r="A52" s="34" t="s">
        <v>430</v>
      </c>
      <c r="B52" s="38" t="s">
        <v>431</v>
      </c>
      <c r="C52" s="42">
        <v>2.198312</v>
      </c>
      <c r="D52" s="42">
        <v>2.145607</v>
      </c>
      <c r="E52" s="42">
        <v>2.1612290000000001</v>
      </c>
      <c r="F52" s="42">
        <v>2.2062309999999998</v>
      </c>
      <c r="G52" s="42">
        <v>2.2352810000000001</v>
      </c>
      <c r="H52" s="42">
        <v>2.2407810000000001</v>
      </c>
      <c r="I52" s="42">
        <v>2.2304840000000001</v>
      </c>
      <c r="J52" s="42">
        <v>2.2388940000000002</v>
      </c>
      <c r="K52" s="42">
        <v>2.2632919999999999</v>
      </c>
      <c r="L52" s="42">
        <v>2.2779509999999998</v>
      </c>
      <c r="M52" s="42">
        <v>2.2841619999999998</v>
      </c>
      <c r="N52" s="42">
        <v>2.288891</v>
      </c>
      <c r="O52" s="42">
        <v>2.2901410000000002</v>
      </c>
      <c r="P52" s="42">
        <v>2.2972049999999999</v>
      </c>
      <c r="Q52" s="42">
        <v>2.3064550000000001</v>
      </c>
      <c r="R52" s="42">
        <v>2.309774</v>
      </c>
      <c r="S52" s="42">
        <v>2.3133309999999998</v>
      </c>
      <c r="T52" s="42">
        <v>2.3244910000000001</v>
      </c>
      <c r="U52" s="42">
        <v>2.3334410000000001</v>
      </c>
      <c r="V52" s="42">
        <v>2.3485109999999998</v>
      </c>
      <c r="W52" s="42">
        <v>2.3596349999999999</v>
      </c>
      <c r="X52" s="42">
        <v>2.375076</v>
      </c>
      <c r="Y52" s="42">
        <v>2.3866139999999998</v>
      </c>
      <c r="Z52" s="42">
        <v>2.4029560000000001</v>
      </c>
      <c r="AA52" s="42">
        <v>2.409052</v>
      </c>
      <c r="AB52" s="42">
        <v>2.4179879999999998</v>
      </c>
      <c r="AC52" s="42">
        <v>2.425163</v>
      </c>
      <c r="AD52" s="42">
        <v>2.4298489999999999</v>
      </c>
      <c r="AE52" s="42">
        <v>2.4356010000000001</v>
      </c>
      <c r="AF52" s="42">
        <v>2.4389560000000001</v>
      </c>
      <c r="AG52" s="42">
        <v>2.4441959999999998</v>
      </c>
      <c r="AH52" s="42">
        <v>2.4472480000000001</v>
      </c>
      <c r="AI52" s="42">
        <v>2.4502760000000001</v>
      </c>
      <c r="AJ52" s="42">
        <v>2.4588350000000001</v>
      </c>
      <c r="AK52" s="42">
        <v>2.46313</v>
      </c>
      <c r="AL52" s="40">
        <v>4.1910000000000003E-3</v>
      </c>
    </row>
    <row r="53" spans="1:38" ht="15" customHeight="1" x14ac:dyDescent="0.25">
      <c r="A53" s="34" t="s">
        <v>432</v>
      </c>
      <c r="B53" s="38" t="s">
        <v>433</v>
      </c>
      <c r="C53" s="42">
        <v>0.64600000000000002</v>
      </c>
      <c r="D53" s="42">
        <v>0.64700000000000002</v>
      </c>
      <c r="E53" s="42">
        <v>0.64900000000000002</v>
      </c>
      <c r="F53" s="42">
        <v>0.65</v>
      </c>
      <c r="G53" s="42">
        <v>0.65200000000000002</v>
      </c>
      <c r="H53" s="42">
        <v>0.65300000000000002</v>
      </c>
      <c r="I53" s="42">
        <v>0.65400000000000003</v>
      </c>
      <c r="J53" s="42">
        <v>0.65600000000000003</v>
      </c>
      <c r="K53" s="42">
        <v>0.65700000000000003</v>
      </c>
      <c r="L53" s="42">
        <v>0.65900000000000003</v>
      </c>
      <c r="M53" s="42">
        <v>0.66</v>
      </c>
      <c r="N53" s="42">
        <v>0.66200000000000003</v>
      </c>
      <c r="O53" s="42">
        <v>0.66300000000000003</v>
      </c>
      <c r="P53" s="42">
        <v>0.66400000000000003</v>
      </c>
      <c r="Q53" s="42">
        <v>0.66600000000000004</v>
      </c>
      <c r="R53" s="42">
        <v>0.66700000000000004</v>
      </c>
      <c r="S53" s="42">
        <v>0.66900000000000004</v>
      </c>
      <c r="T53" s="42">
        <v>0.67100000000000004</v>
      </c>
      <c r="U53" s="42">
        <v>0.67200000000000004</v>
      </c>
      <c r="V53" s="42">
        <v>0.67400000000000004</v>
      </c>
      <c r="W53" s="42">
        <v>0.67600000000000005</v>
      </c>
      <c r="X53" s="42">
        <v>0.67700000000000005</v>
      </c>
      <c r="Y53" s="42">
        <v>0.67900000000000005</v>
      </c>
      <c r="Z53" s="42">
        <v>0.68100000000000005</v>
      </c>
      <c r="AA53" s="42">
        <v>0.68300000000000005</v>
      </c>
      <c r="AB53" s="42">
        <v>0.68500000000000005</v>
      </c>
      <c r="AC53" s="42">
        <v>0.68600000000000005</v>
      </c>
      <c r="AD53" s="42">
        <v>0.68799999999999994</v>
      </c>
      <c r="AE53" s="42">
        <v>0.69</v>
      </c>
      <c r="AF53" s="42">
        <v>0.69199999999999995</v>
      </c>
      <c r="AG53" s="42">
        <v>0.69399999999999995</v>
      </c>
      <c r="AH53" s="42">
        <v>0.69599999999999995</v>
      </c>
      <c r="AI53" s="42">
        <v>0.69799999999999995</v>
      </c>
      <c r="AJ53" s="42">
        <v>0.7</v>
      </c>
      <c r="AK53" s="42">
        <v>0.70199999999999996</v>
      </c>
      <c r="AL53" s="40">
        <v>2.4750000000000002E-3</v>
      </c>
    </row>
    <row r="56" spans="1:38" ht="15" customHeight="1" x14ac:dyDescent="0.2">
      <c r="B56" s="37" t="s">
        <v>434</v>
      </c>
    </row>
    <row r="57" spans="1:38" ht="15" customHeight="1" x14ac:dyDescent="0.25">
      <c r="A57" s="34" t="s">
        <v>435</v>
      </c>
      <c r="B57" s="38" t="s">
        <v>385</v>
      </c>
      <c r="C57" s="42">
        <v>14.294352</v>
      </c>
      <c r="D57" s="42">
        <v>15.195361999999999</v>
      </c>
      <c r="E57" s="42">
        <v>14.061298000000001</v>
      </c>
      <c r="F57" s="42">
        <v>14.937288000000001</v>
      </c>
      <c r="G57" s="42">
        <v>15.73611</v>
      </c>
      <c r="H57" s="42">
        <v>16.018163999999999</v>
      </c>
      <c r="I57" s="42">
        <v>16.268785000000001</v>
      </c>
      <c r="J57" s="42">
        <v>16.478085</v>
      </c>
      <c r="K57" s="42">
        <v>16.729953999999999</v>
      </c>
      <c r="L57" s="42">
        <v>16.776249</v>
      </c>
      <c r="M57" s="42">
        <v>16.816984000000001</v>
      </c>
      <c r="N57" s="42">
        <v>16.843423999999999</v>
      </c>
      <c r="O57" s="42">
        <v>16.916267000000001</v>
      </c>
      <c r="P57" s="42">
        <v>17.153908000000001</v>
      </c>
      <c r="Q57" s="42">
        <v>17.234694000000001</v>
      </c>
      <c r="R57" s="42">
        <v>17.413488000000001</v>
      </c>
      <c r="S57" s="42">
        <v>17.648990999999999</v>
      </c>
      <c r="T57" s="42">
        <v>17.859472</v>
      </c>
      <c r="U57" s="42">
        <v>18.016525000000001</v>
      </c>
      <c r="V57" s="42">
        <v>18.217310000000001</v>
      </c>
      <c r="W57" s="42">
        <v>18.428830999999999</v>
      </c>
      <c r="X57" s="42">
        <v>18.507524</v>
      </c>
      <c r="Y57" s="42">
        <v>18.828484</v>
      </c>
      <c r="Z57" s="42">
        <v>18.959095000000001</v>
      </c>
      <c r="AA57" s="42">
        <v>19.061256</v>
      </c>
      <c r="AB57" s="42">
        <v>19.223101</v>
      </c>
      <c r="AC57" s="42">
        <v>19.350456000000001</v>
      </c>
      <c r="AD57" s="42">
        <v>19.519359999999999</v>
      </c>
      <c r="AE57" s="42">
        <v>19.643063000000001</v>
      </c>
      <c r="AF57" s="42">
        <v>19.828613000000001</v>
      </c>
      <c r="AG57" s="42">
        <v>19.944192999999999</v>
      </c>
      <c r="AH57" s="42">
        <v>20.091107999999998</v>
      </c>
      <c r="AI57" s="42">
        <v>20.288405999999998</v>
      </c>
      <c r="AJ57" s="42">
        <v>20.471672000000002</v>
      </c>
      <c r="AK57" s="42">
        <v>20.586147</v>
      </c>
      <c r="AL57" s="40">
        <v>9.2429999999999995E-3</v>
      </c>
    </row>
    <row r="58" spans="1:38" ht="15" customHeight="1" x14ac:dyDescent="0.25">
      <c r="A58" s="34" t="s">
        <v>436</v>
      </c>
      <c r="B58" s="38" t="s">
        <v>415</v>
      </c>
      <c r="C58" s="42">
        <v>20.812339999999999</v>
      </c>
      <c r="D58" s="42">
        <v>22.286798000000001</v>
      </c>
      <c r="E58" s="42">
        <v>29.106795999999999</v>
      </c>
      <c r="F58" s="42">
        <v>28.729818000000002</v>
      </c>
      <c r="G58" s="42">
        <v>31.626055000000001</v>
      </c>
      <c r="H58" s="42">
        <v>32.880775</v>
      </c>
      <c r="I58" s="42">
        <v>31.61702</v>
      </c>
      <c r="J58" s="42">
        <v>29.415323000000001</v>
      </c>
      <c r="K58" s="42">
        <v>28.282371999999999</v>
      </c>
      <c r="L58" s="42">
        <v>25.998284999999999</v>
      </c>
      <c r="M58" s="42">
        <v>25.419561000000002</v>
      </c>
      <c r="N58" s="42">
        <v>24.589397000000002</v>
      </c>
      <c r="O58" s="42">
        <v>24.370229999999999</v>
      </c>
      <c r="P58" s="42">
        <v>24.412544</v>
      </c>
      <c r="Q58" s="42">
        <v>24.186147999999999</v>
      </c>
      <c r="R58" s="42">
        <v>24.980875000000001</v>
      </c>
      <c r="S58" s="42">
        <v>25.086212</v>
      </c>
      <c r="T58" s="42">
        <v>24.765488000000001</v>
      </c>
      <c r="U58" s="42">
        <v>24.586597000000001</v>
      </c>
      <c r="V58" s="42">
        <v>24.325731000000001</v>
      </c>
      <c r="W58" s="42">
        <v>24.283667000000001</v>
      </c>
      <c r="X58" s="42">
        <v>24.69022</v>
      </c>
      <c r="Y58" s="42">
        <v>24.849271999999999</v>
      </c>
      <c r="Z58" s="42">
        <v>25.23122</v>
      </c>
      <c r="AA58" s="42">
        <v>25.786197999999999</v>
      </c>
      <c r="AB58" s="42">
        <v>26.366095000000001</v>
      </c>
      <c r="AC58" s="42">
        <v>26.962257000000001</v>
      </c>
      <c r="AD58" s="42">
        <v>27.518217</v>
      </c>
      <c r="AE58" s="42">
        <v>28.386984000000002</v>
      </c>
      <c r="AF58" s="42">
        <v>28.445518</v>
      </c>
      <c r="AG58" s="42">
        <v>28.38983</v>
      </c>
      <c r="AH58" s="42">
        <v>28.983898</v>
      </c>
      <c r="AI58" s="42">
        <v>30.667786</v>
      </c>
      <c r="AJ58" s="42">
        <v>32.631180000000001</v>
      </c>
      <c r="AK58" s="42">
        <v>33.226185000000001</v>
      </c>
      <c r="AL58" s="40">
        <v>1.2175E-2</v>
      </c>
    </row>
    <row r="59" spans="1:38" ht="15" customHeight="1" x14ac:dyDescent="0.25">
      <c r="A59" s="34" t="s">
        <v>437</v>
      </c>
      <c r="B59" s="38" t="s">
        <v>417</v>
      </c>
      <c r="C59" s="42">
        <v>19.111619999999998</v>
      </c>
      <c r="D59" s="42">
        <v>20.777381999999999</v>
      </c>
      <c r="E59" s="42">
        <v>20.476828000000001</v>
      </c>
      <c r="F59" s="42">
        <v>21.014500000000002</v>
      </c>
      <c r="G59" s="42">
        <v>23.933487</v>
      </c>
      <c r="H59" s="42">
        <v>25.371649000000001</v>
      </c>
      <c r="I59" s="42">
        <v>26.003502000000001</v>
      </c>
      <c r="J59" s="42">
        <v>26.482012000000001</v>
      </c>
      <c r="K59" s="42">
        <v>27.043821000000001</v>
      </c>
      <c r="L59" s="42">
        <v>26.995325000000001</v>
      </c>
      <c r="M59" s="42">
        <v>26.989623999999999</v>
      </c>
      <c r="N59" s="42">
        <v>27.159203999999999</v>
      </c>
      <c r="O59" s="42">
        <v>27.391902999999999</v>
      </c>
      <c r="P59" s="42">
        <v>27.681141</v>
      </c>
      <c r="Q59" s="42">
        <v>27.790690999999999</v>
      </c>
      <c r="R59" s="42">
        <v>28.147366000000002</v>
      </c>
      <c r="S59" s="42">
        <v>28.264050999999998</v>
      </c>
      <c r="T59" s="42">
        <v>28.409372000000001</v>
      </c>
      <c r="U59" s="42">
        <v>28.657892</v>
      </c>
      <c r="V59" s="42">
        <v>28.771757000000001</v>
      </c>
      <c r="W59" s="42">
        <v>28.835395999999999</v>
      </c>
      <c r="X59" s="42">
        <v>29.270181999999998</v>
      </c>
      <c r="Y59" s="42">
        <v>29.387194000000001</v>
      </c>
      <c r="Z59" s="42">
        <v>29.560538999999999</v>
      </c>
      <c r="AA59" s="42">
        <v>29.768056999999999</v>
      </c>
      <c r="AB59" s="42">
        <v>29.930771</v>
      </c>
      <c r="AC59" s="42">
        <v>30.06307</v>
      </c>
      <c r="AD59" s="42">
        <v>30.140324</v>
      </c>
      <c r="AE59" s="42">
        <v>30.219336999999999</v>
      </c>
      <c r="AF59" s="42">
        <v>30.302921000000001</v>
      </c>
      <c r="AG59" s="42">
        <v>30.211425999999999</v>
      </c>
      <c r="AH59" s="42">
        <v>30.378017</v>
      </c>
      <c r="AI59" s="42">
        <v>30.561250999999999</v>
      </c>
      <c r="AJ59" s="42">
        <v>30.629251</v>
      </c>
      <c r="AK59" s="42">
        <v>30.721605</v>
      </c>
      <c r="AL59" s="40">
        <v>1.1922E-2</v>
      </c>
    </row>
    <row r="60" spans="1:38" ht="15" customHeight="1" x14ac:dyDescent="0.25">
      <c r="A60" s="34" t="s">
        <v>438</v>
      </c>
      <c r="B60" s="38" t="s">
        <v>419</v>
      </c>
      <c r="C60" s="42">
        <v>9.9809680000000007</v>
      </c>
      <c r="D60" s="42">
        <v>11.947901999999999</v>
      </c>
      <c r="E60" s="42">
        <v>12.257629</v>
      </c>
      <c r="F60" s="42">
        <v>13.075085</v>
      </c>
      <c r="G60" s="42">
        <v>16.345033999999998</v>
      </c>
      <c r="H60" s="42">
        <v>17.718266</v>
      </c>
      <c r="I60" s="42">
        <v>18.208731</v>
      </c>
      <c r="J60" s="42">
        <v>18.553381000000002</v>
      </c>
      <c r="K60" s="42">
        <v>18.869748999999999</v>
      </c>
      <c r="L60" s="42">
        <v>18.993863999999999</v>
      </c>
      <c r="M60" s="42">
        <v>19.069727</v>
      </c>
      <c r="N60" s="42">
        <v>19.335315999999999</v>
      </c>
      <c r="O60" s="42">
        <v>19.616956999999999</v>
      </c>
      <c r="P60" s="42">
        <v>20.065563000000001</v>
      </c>
      <c r="Q60" s="42">
        <v>20.303635</v>
      </c>
      <c r="R60" s="42">
        <v>20.725435000000001</v>
      </c>
      <c r="S60" s="42">
        <v>20.959536</v>
      </c>
      <c r="T60" s="42">
        <v>21.281597000000001</v>
      </c>
      <c r="U60" s="42">
        <v>21.563713</v>
      </c>
      <c r="V60" s="42">
        <v>21.721733</v>
      </c>
      <c r="W60" s="42">
        <v>21.889219000000001</v>
      </c>
      <c r="X60" s="42">
        <v>22.442713000000001</v>
      </c>
      <c r="Y60" s="42">
        <v>22.640969999999999</v>
      </c>
      <c r="Z60" s="42">
        <v>22.874586000000001</v>
      </c>
      <c r="AA60" s="42">
        <v>23.101603000000001</v>
      </c>
      <c r="AB60" s="42">
        <v>23.359494999999999</v>
      </c>
      <c r="AC60" s="42">
        <v>23.443142000000002</v>
      </c>
      <c r="AD60" s="42">
        <v>23.575707999999999</v>
      </c>
      <c r="AE60" s="42">
        <v>23.682116000000001</v>
      </c>
      <c r="AF60" s="42">
        <v>23.775514999999999</v>
      </c>
      <c r="AG60" s="42">
        <v>23.750533999999998</v>
      </c>
      <c r="AH60" s="42">
        <v>23.929701000000001</v>
      </c>
      <c r="AI60" s="42">
        <v>24.189125000000001</v>
      </c>
      <c r="AJ60" s="42">
        <v>24.301290999999999</v>
      </c>
      <c r="AK60" s="42">
        <v>24.409012000000001</v>
      </c>
      <c r="AL60" s="40">
        <v>2.1884000000000001E-2</v>
      </c>
    </row>
    <row r="61" spans="1:38" ht="15" customHeight="1" x14ac:dyDescent="0.25">
      <c r="A61" s="34" t="s">
        <v>439</v>
      </c>
      <c r="B61" s="38" t="s">
        <v>387</v>
      </c>
      <c r="C61" s="42">
        <v>16.455431000000001</v>
      </c>
      <c r="D61" s="42">
        <v>18.564427999999999</v>
      </c>
      <c r="E61" s="42">
        <v>19.21077</v>
      </c>
      <c r="F61" s="42">
        <v>19.496341999999999</v>
      </c>
      <c r="G61" s="42">
        <v>22.271576</v>
      </c>
      <c r="H61" s="42">
        <v>23.424316000000001</v>
      </c>
      <c r="I61" s="42">
        <v>23.817944000000001</v>
      </c>
      <c r="J61" s="42">
        <v>24.171852000000001</v>
      </c>
      <c r="K61" s="42">
        <v>24.743480999999999</v>
      </c>
      <c r="L61" s="42">
        <v>25.013494000000001</v>
      </c>
      <c r="M61" s="42">
        <v>25.096191000000001</v>
      </c>
      <c r="N61" s="42">
        <v>25.381627999999999</v>
      </c>
      <c r="O61" s="42">
        <v>25.684362</v>
      </c>
      <c r="P61" s="42">
        <v>26.069123999999999</v>
      </c>
      <c r="Q61" s="42">
        <v>26.289446000000002</v>
      </c>
      <c r="R61" s="42">
        <v>26.623643999999999</v>
      </c>
      <c r="S61" s="42">
        <v>26.770311</v>
      </c>
      <c r="T61" s="42">
        <v>27.032872999999999</v>
      </c>
      <c r="U61" s="42">
        <v>27.327573999999998</v>
      </c>
      <c r="V61" s="42">
        <v>27.484342999999999</v>
      </c>
      <c r="W61" s="42">
        <v>27.612133</v>
      </c>
      <c r="X61" s="42">
        <v>28.084257000000001</v>
      </c>
      <c r="Y61" s="42">
        <v>28.219014999999999</v>
      </c>
      <c r="Z61" s="42">
        <v>28.419750000000001</v>
      </c>
      <c r="AA61" s="42">
        <v>28.590254000000002</v>
      </c>
      <c r="AB61" s="42">
        <v>28.777168</v>
      </c>
      <c r="AC61" s="42">
        <v>28.787603000000001</v>
      </c>
      <c r="AD61" s="42">
        <v>28.818922000000001</v>
      </c>
      <c r="AE61" s="42">
        <v>28.804632000000002</v>
      </c>
      <c r="AF61" s="42">
        <v>28.865341000000001</v>
      </c>
      <c r="AG61" s="42">
        <v>28.778075999999999</v>
      </c>
      <c r="AH61" s="42">
        <v>28.868559000000001</v>
      </c>
      <c r="AI61" s="42">
        <v>28.939955000000001</v>
      </c>
      <c r="AJ61" s="42">
        <v>28.792142999999999</v>
      </c>
      <c r="AK61" s="42">
        <v>28.840557</v>
      </c>
      <c r="AL61" s="40">
        <v>1.3439E-2</v>
      </c>
    </row>
    <row r="62" spans="1:38" ht="15" customHeight="1" x14ac:dyDescent="0.25">
      <c r="A62" s="34" t="s">
        <v>440</v>
      </c>
      <c r="B62" s="38" t="s">
        <v>396</v>
      </c>
      <c r="C62" s="42">
        <v>6.607945</v>
      </c>
      <c r="D62" s="42">
        <v>8.5006430000000002</v>
      </c>
      <c r="E62" s="42">
        <v>8.3218359999999993</v>
      </c>
      <c r="F62" s="42">
        <v>9.1789050000000003</v>
      </c>
      <c r="G62" s="42">
        <v>9.799023</v>
      </c>
      <c r="H62" s="42">
        <v>11.209622</v>
      </c>
      <c r="I62" s="42">
        <v>12.719626</v>
      </c>
      <c r="J62" s="42">
        <v>13.093018000000001</v>
      </c>
      <c r="K62" s="42">
        <v>13.076183</v>
      </c>
      <c r="L62" s="42">
        <v>13.0924</v>
      </c>
      <c r="M62" s="42">
        <v>13.473578</v>
      </c>
      <c r="N62" s="42">
        <v>13.629954</v>
      </c>
      <c r="O62" s="42">
        <v>13.79341</v>
      </c>
      <c r="P62" s="42">
        <v>14.066599</v>
      </c>
      <c r="Q62" s="42">
        <v>14.233993</v>
      </c>
      <c r="R62" s="42">
        <v>14.499104000000001</v>
      </c>
      <c r="S62" s="42">
        <v>14.654159</v>
      </c>
      <c r="T62" s="42">
        <v>14.840297</v>
      </c>
      <c r="U62" s="42">
        <v>15.013788999999999</v>
      </c>
      <c r="V62" s="42">
        <v>15.165139</v>
      </c>
      <c r="W62" s="42">
        <v>15.236984</v>
      </c>
      <c r="X62" s="42">
        <v>15.603476000000001</v>
      </c>
      <c r="Y62" s="42">
        <v>15.720665</v>
      </c>
      <c r="Z62" s="42">
        <v>15.875745999999999</v>
      </c>
      <c r="AA62" s="42">
        <v>16.016470000000002</v>
      </c>
      <c r="AB62" s="42">
        <v>16.179227999999998</v>
      </c>
      <c r="AC62" s="42">
        <v>16.230239999999998</v>
      </c>
      <c r="AD62" s="42">
        <v>16.280811</v>
      </c>
      <c r="AE62" s="42">
        <v>16.283833000000001</v>
      </c>
      <c r="AF62" s="42">
        <v>16.311295999999999</v>
      </c>
      <c r="AG62" s="42">
        <v>16.237473000000001</v>
      </c>
      <c r="AH62" s="42">
        <v>16.318194999999999</v>
      </c>
      <c r="AI62" s="42">
        <v>16.433993999999998</v>
      </c>
      <c r="AJ62" s="42">
        <v>16.476846999999999</v>
      </c>
      <c r="AK62" s="42">
        <v>16.601714999999999</v>
      </c>
      <c r="AL62" s="40">
        <v>2.0490999999999999E-2</v>
      </c>
    </row>
    <row r="63" spans="1:38" ht="15" customHeight="1" x14ac:dyDescent="0.25">
      <c r="A63" s="34" t="s">
        <v>441</v>
      </c>
      <c r="B63" s="38" t="s">
        <v>389</v>
      </c>
      <c r="C63" s="42">
        <v>4.8676830000000004</v>
      </c>
      <c r="D63" s="42">
        <v>5.5330589999999997</v>
      </c>
      <c r="E63" s="42">
        <v>5.537884</v>
      </c>
      <c r="F63" s="42">
        <v>5.8074830000000004</v>
      </c>
      <c r="G63" s="42">
        <v>6.0783719999999999</v>
      </c>
      <c r="H63" s="42">
        <v>6.089461</v>
      </c>
      <c r="I63" s="42">
        <v>6.1404249999999996</v>
      </c>
      <c r="J63" s="42">
        <v>6.2942130000000001</v>
      </c>
      <c r="K63" s="42">
        <v>6.4683479999999998</v>
      </c>
      <c r="L63" s="42">
        <v>6.5908170000000004</v>
      </c>
      <c r="M63" s="42">
        <v>6.6259249999999996</v>
      </c>
      <c r="N63" s="42">
        <v>6.6689889999999998</v>
      </c>
      <c r="O63" s="42">
        <v>6.6570049999999998</v>
      </c>
      <c r="P63" s="42">
        <v>6.73752</v>
      </c>
      <c r="Q63" s="42">
        <v>6.7331859999999999</v>
      </c>
      <c r="R63" s="42">
        <v>6.7363330000000001</v>
      </c>
      <c r="S63" s="42">
        <v>6.7565039999999996</v>
      </c>
      <c r="T63" s="42">
        <v>6.7590349999999999</v>
      </c>
      <c r="U63" s="42">
        <v>6.7645650000000002</v>
      </c>
      <c r="V63" s="42">
        <v>6.766826</v>
      </c>
      <c r="W63" s="42">
        <v>6.8598280000000003</v>
      </c>
      <c r="X63" s="42">
        <v>6.8717379999999997</v>
      </c>
      <c r="Y63" s="42">
        <v>6.929875</v>
      </c>
      <c r="Z63" s="42">
        <v>6.9696049999999996</v>
      </c>
      <c r="AA63" s="42">
        <v>6.9898990000000003</v>
      </c>
      <c r="AB63" s="42">
        <v>7.0241490000000004</v>
      </c>
      <c r="AC63" s="42">
        <v>7.0852269999999997</v>
      </c>
      <c r="AD63" s="42">
        <v>7.116803</v>
      </c>
      <c r="AE63" s="42">
        <v>7.1726640000000002</v>
      </c>
      <c r="AF63" s="42">
        <v>7.228091</v>
      </c>
      <c r="AG63" s="42">
        <v>7.2792709999999996</v>
      </c>
      <c r="AH63" s="42">
        <v>7.3317649999999999</v>
      </c>
      <c r="AI63" s="42">
        <v>7.4082220000000003</v>
      </c>
      <c r="AJ63" s="42">
        <v>7.4813409999999996</v>
      </c>
      <c r="AK63" s="42">
        <v>7.558878</v>
      </c>
      <c r="AL63" s="40">
        <v>9.4990000000000005E-3</v>
      </c>
    </row>
    <row r="64" spans="1:38" ht="15" customHeight="1" x14ac:dyDescent="0.25">
      <c r="A64" s="34" t="s">
        <v>442</v>
      </c>
      <c r="B64" s="38" t="s">
        <v>406</v>
      </c>
      <c r="C64" s="42">
        <v>4.3029599999999997</v>
      </c>
      <c r="D64" s="42">
        <v>4.2371480000000004</v>
      </c>
      <c r="E64" s="42">
        <v>4.1703099999999997</v>
      </c>
      <c r="F64" s="42">
        <v>4.2331500000000002</v>
      </c>
      <c r="G64" s="42">
        <v>4.3093240000000002</v>
      </c>
      <c r="H64" s="42">
        <v>4.345199</v>
      </c>
      <c r="I64" s="42">
        <v>4.3996389999999996</v>
      </c>
      <c r="J64" s="42">
        <v>4.4635179999999997</v>
      </c>
      <c r="K64" s="42">
        <v>4.5178240000000001</v>
      </c>
      <c r="L64" s="42">
        <v>4.5679080000000001</v>
      </c>
      <c r="M64" s="42">
        <v>4.5992160000000002</v>
      </c>
      <c r="N64" s="42">
        <v>4.6139849999999996</v>
      </c>
      <c r="O64" s="42">
        <v>4.621391</v>
      </c>
      <c r="P64" s="42">
        <v>4.6339079999999999</v>
      </c>
      <c r="Q64" s="42">
        <v>4.6516469999999996</v>
      </c>
      <c r="R64" s="42">
        <v>4.6703939999999999</v>
      </c>
      <c r="S64" s="42">
        <v>4.6886950000000001</v>
      </c>
      <c r="T64" s="42">
        <v>4.7097800000000003</v>
      </c>
      <c r="U64" s="42">
        <v>4.7219410000000002</v>
      </c>
      <c r="V64" s="42">
        <v>4.7466970000000002</v>
      </c>
      <c r="W64" s="42">
        <v>4.7643000000000004</v>
      </c>
      <c r="X64" s="42">
        <v>4.7825139999999999</v>
      </c>
      <c r="Y64" s="42">
        <v>4.8000220000000002</v>
      </c>
      <c r="Z64" s="42">
        <v>4.8112440000000003</v>
      </c>
      <c r="AA64" s="42">
        <v>4.8299370000000001</v>
      </c>
      <c r="AB64" s="42">
        <v>4.8518330000000001</v>
      </c>
      <c r="AC64" s="42">
        <v>4.8641160000000001</v>
      </c>
      <c r="AD64" s="42">
        <v>4.8852070000000003</v>
      </c>
      <c r="AE64" s="42">
        <v>4.9098569999999997</v>
      </c>
      <c r="AF64" s="42">
        <v>4.9418259999999998</v>
      </c>
      <c r="AG64" s="42">
        <v>4.9744010000000003</v>
      </c>
      <c r="AH64" s="42">
        <v>5.0108030000000001</v>
      </c>
      <c r="AI64" s="42">
        <v>5.0526799999999996</v>
      </c>
      <c r="AJ64" s="42">
        <v>5.0899960000000002</v>
      </c>
      <c r="AK64" s="42">
        <v>5.1314289999999998</v>
      </c>
      <c r="AL64" s="40">
        <v>5.8199999999999997E-3</v>
      </c>
    </row>
    <row r="65" spans="1:38" ht="15" customHeight="1" x14ac:dyDescent="0.25">
      <c r="A65" s="34" t="s">
        <v>443</v>
      </c>
      <c r="B65" s="38" t="s">
        <v>444</v>
      </c>
      <c r="C65" s="42">
        <v>2.2612399999999999</v>
      </c>
      <c r="D65" s="42">
        <v>2.204637</v>
      </c>
      <c r="E65" s="42">
        <v>2.2229040000000002</v>
      </c>
      <c r="F65" s="42">
        <v>2.274289</v>
      </c>
      <c r="G65" s="42">
        <v>2.3066689999999999</v>
      </c>
      <c r="H65" s="42">
        <v>2.3162039999999999</v>
      </c>
      <c r="I65" s="42">
        <v>2.3101699999999998</v>
      </c>
      <c r="J65" s="42">
        <v>2.3181349999999998</v>
      </c>
      <c r="K65" s="42">
        <v>2.3393769999999998</v>
      </c>
      <c r="L65" s="42">
        <v>2.352903</v>
      </c>
      <c r="M65" s="42">
        <v>2.357958</v>
      </c>
      <c r="N65" s="42">
        <v>2.3617059999999999</v>
      </c>
      <c r="O65" s="42">
        <v>2.3623409999999998</v>
      </c>
      <c r="P65" s="42">
        <v>2.3671549999999999</v>
      </c>
      <c r="Q65" s="42">
        <v>2.3760409999999998</v>
      </c>
      <c r="R65" s="42">
        <v>2.3792040000000001</v>
      </c>
      <c r="S65" s="42">
        <v>2.3818999999999999</v>
      </c>
      <c r="T65" s="42">
        <v>2.3919649999999999</v>
      </c>
      <c r="U65" s="42">
        <v>2.3996460000000002</v>
      </c>
      <c r="V65" s="42">
        <v>2.4135409999999999</v>
      </c>
      <c r="W65" s="42">
        <v>2.4237289999999998</v>
      </c>
      <c r="X65" s="42">
        <v>2.439244</v>
      </c>
      <c r="Y65" s="42">
        <v>2.450307</v>
      </c>
      <c r="Z65" s="42">
        <v>2.466208</v>
      </c>
      <c r="AA65" s="42">
        <v>2.4725130000000002</v>
      </c>
      <c r="AB65" s="42">
        <v>2.4818229999999999</v>
      </c>
      <c r="AC65" s="42">
        <v>2.4900880000000001</v>
      </c>
      <c r="AD65" s="42">
        <v>2.4953319999999999</v>
      </c>
      <c r="AE65" s="42">
        <v>2.5006179999999998</v>
      </c>
      <c r="AF65" s="42">
        <v>2.5045109999999999</v>
      </c>
      <c r="AG65" s="42">
        <v>2.510351</v>
      </c>
      <c r="AH65" s="42">
        <v>2.5139749999999998</v>
      </c>
      <c r="AI65" s="42">
        <v>2.5176959999999999</v>
      </c>
      <c r="AJ65" s="42">
        <v>2.5259490000000002</v>
      </c>
      <c r="AK65" s="42">
        <v>2.5306250000000001</v>
      </c>
      <c r="AL65" s="40">
        <v>4.1879999999999999E-3</v>
      </c>
    </row>
    <row r="66" spans="1:38" ht="15" customHeight="1" x14ac:dyDescent="0.25">
      <c r="A66" s="34" t="s">
        <v>445</v>
      </c>
      <c r="B66" s="38" t="s">
        <v>410</v>
      </c>
      <c r="C66" s="40" t="s">
        <v>266</v>
      </c>
      <c r="D66" s="40" t="s">
        <v>266</v>
      </c>
      <c r="E66" s="40" t="s">
        <v>266</v>
      </c>
      <c r="F66" s="40" t="s">
        <v>266</v>
      </c>
      <c r="G66" s="40" t="s">
        <v>266</v>
      </c>
      <c r="H66" s="40" t="s">
        <v>266</v>
      </c>
      <c r="I66" s="40" t="s">
        <v>266</v>
      </c>
      <c r="J66" s="40" t="s">
        <v>266</v>
      </c>
      <c r="K66" s="40" t="s">
        <v>266</v>
      </c>
      <c r="L66" s="40" t="s">
        <v>266</v>
      </c>
      <c r="M66" s="40" t="s">
        <v>266</v>
      </c>
      <c r="N66" s="40" t="s">
        <v>266</v>
      </c>
      <c r="O66" s="40" t="s">
        <v>266</v>
      </c>
      <c r="P66" s="40" t="s">
        <v>266</v>
      </c>
      <c r="Q66" s="40" t="s">
        <v>266</v>
      </c>
      <c r="R66" s="40" t="s">
        <v>266</v>
      </c>
      <c r="S66" s="40" t="s">
        <v>266</v>
      </c>
      <c r="T66" s="40" t="s">
        <v>266</v>
      </c>
      <c r="U66" s="40" t="s">
        <v>266</v>
      </c>
      <c r="V66" s="40" t="s">
        <v>266</v>
      </c>
      <c r="W66" s="40" t="s">
        <v>266</v>
      </c>
      <c r="X66" s="40" t="s">
        <v>266</v>
      </c>
      <c r="Y66" s="40" t="s">
        <v>266</v>
      </c>
      <c r="Z66" s="40" t="s">
        <v>266</v>
      </c>
      <c r="AA66" s="40" t="s">
        <v>266</v>
      </c>
      <c r="AB66" s="40" t="s">
        <v>266</v>
      </c>
      <c r="AC66" s="40" t="s">
        <v>266</v>
      </c>
      <c r="AD66" s="40" t="s">
        <v>266</v>
      </c>
      <c r="AE66" s="40" t="s">
        <v>266</v>
      </c>
      <c r="AF66" s="40" t="s">
        <v>266</v>
      </c>
      <c r="AG66" s="40" t="s">
        <v>266</v>
      </c>
      <c r="AH66" s="40" t="s">
        <v>266</v>
      </c>
      <c r="AI66" s="40" t="s">
        <v>266</v>
      </c>
      <c r="AJ66" s="40" t="s">
        <v>266</v>
      </c>
      <c r="AK66" s="40" t="s">
        <v>266</v>
      </c>
      <c r="AL66" s="40" t="s">
        <v>266</v>
      </c>
    </row>
    <row r="67" spans="1:38" ht="15" customHeight="1" x14ac:dyDescent="0.25">
      <c r="A67" s="34" t="s">
        <v>446</v>
      </c>
      <c r="B67" s="38" t="s">
        <v>391</v>
      </c>
      <c r="C67" s="42">
        <v>30.808288999999998</v>
      </c>
      <c r="D67" s="42">
        <v>30.930848999999998</v>
      </c>
      <c r="E67" s="42">
        <v>31.025559999999999</v>
      </c>
      <c r="F67" s="42">
        <v>31.316071000000001</v>
      </c>
      <c r="G67" s="42">
        <v>32.004246000000002</v>
      </c>
      <c r="H67" s="42">
        <v>31.980791</v>
      </c>
      <c r="I67" s="42">
        <v>32.080997000000004</v>
      </c>
      <c r="J67" s="42">
        <v>32.151463</v>
      </c>
      <c r="K67" s="42">
        <v>32.237456999999999</v>
      </c>
      <c r="L67" s="42">
        <v>32.585850000000001</v>
      </c>
      <c r="M67" s="42">
        <v>32.690311000000001</v>
      </c>
      <c r="N67" s="42">
        <v>32.753967000000003</v>
      </c>
      <c r="O67" s="42">
        <v>32.786625000000001</v>
      </c>
      <c r="P67" s="42">
        <v>32.826984000000003</v>
      </c>
      <c r="Q67" s="42">
        <v>32.901783000000002</v>
      </c>
      <c r="R67" s="42">
        <v>32.996613000000004</v>
      </c>
      <c r="S67" s="42">
        <v>32.999619000000003</v>
      </c>
      <c r="T67" s="42">
        <v>32.980927000000001</v>
      </c>
      <c r="U67" s="42">
        <v>32.936619</v>
      </c>
      <c r="V67" s="42">
        <v>32.876114000000001</v>
      </c>
      <c r="W67" s="42">
        <v>32.853676</v>
      </c>
      <c r="X67" s="42">
        <v>32.812922999999998</v>
      </c>
      <c r="Y67" s="42">
        <v>32.813774000000002</v>
      </c>
      <c r="Z67" s="42">
        <v>32.805743999999997</v>
      </c>
      <c r="AA67" s="42">
        <v>32.778564000000003</v>
      </c>
      <c r="AB67" s="42">
        <v>32.740971000000002</v>
      </c>
      <c r="AC67" s="42">
        <v>32.675578999999999</v>
      </c>
      <c r="AD67" s="42">
        <v>32.604030999999999</v>
      </c>
      <c r="AE67" s="42">
        <v>32.546391</v>
      </c>
      <c r="AF67" s="42">
        <v>32.490806999999997</v>
      </c>
      <c r="AG67" s="42">
        <v>32.377688999999997</v>
      </c>
      <c r="AH67" s="42">
        <v>32.345413000000001</v>
      </c>
      <c r="AI67" s="42">
        <v>32.398457000000001</v>
      </c>
      <c r="AJ67" s="42">
        <v>32.361033999999997</v>
      </c>
      <c r="AK67" s="42">
        <v>32.171267999999998</v>
      </c>
      <c r="AL67" s="40">
        <v>1.1919999999999999E-3</v>
      </c>
    </row>
    <row r="69" spans="1:38" ht="15" customHeight="1" x14ac:dyDescent="0.2">
      <c r="B69" s="37" t="s">
        <v>447</v>
      </c>
    </row>
    <row r="70" spans="1:38" ht="15" customHeight="1" x14ac:dyDescent="0.2">
      <c r="B70" s="37" t="s">
        <v>448</v>
      </c>
    </row>
    <row r="71" spans="1:38" ht="15" customHeight="1" x14ac:dyDescent="0.25">
      <c r="A71" s="34" t="s">
        <v>449</v>
      </c>
      <c r="B71" s="38" t="s">
        <v>383</v>
      </c>
      <c r="C71" s="42">
        <v>238.65013099999999</v>
      </c>
      <c r="D71" s="42">
        <v>240.07025100000001</v>
      </c>
      <c r="E71" s="42">
        <v>245.938873</v>
      </c>
      <c r="F71" s="42">
        <v>253.06849700000001</v>
      </c>
      <c r="G71" s="42">
        <v>259.09155299999998</v>
      </c>
      <c r="H71" s="42">
        <v>259.679688</v>
      </c>
      <c r="I71" s="42">
        <v>260.65808099999998</v>
      </c>
      <c r="J71" s="42">
        <v>262.69897500000002</v>
      </c>
      <c r="K71" s="42">
        <v>265.08441199999999</v>
      </c>
      <c r="L71" s="42">
        <v>267.31957999999997</v>
      </c>
      <c r="M71" s="42">
        <v>268.535034</v>
      </c>
      <c r="N71" s="42">
        <v>269.890289</v>
      </c>
      <c r="O71" s="42">
        <v>270.89736900000003</v>
      </c>
      <c r="P71" s="42">
        <v>272.754456</v>
      </c>
      <c r="Q71" s="42">
        <v>273.40280200000001</v>
      </c>
      <c r="R71" s="42">
        <v>274.59082000000001</v>
      </c>
      <c r="S71" s="42">
        <v>275.30496199999999</v>
      </c>
      <c r="T71" s="42">
        <v>276.07461499999999</v>
      </c>
      <c r="U71" s="42">
        <v>276.908051</v>
      </c>
      <c r="V71" s="42">
        <v>277.66632099999998</v>
      </c>
      <c r="W71" s="42">
        <v>278.92535400000003</v>
      </c>
      <c r="X71" s="42">
        <v>280.05935699999998</v>
      </c>
      <c r="Y71" s="42">
        <v>281.41024800000002</v>
      </c>
      <c r="Z71" s="42">
        <v>282.58041400000002</v>
      </c>
      <c r="AA71" s="42">
        <v>283.31408699999997</v>
      </c>
      <c r="AB71" s="42">
        <v>284.27810699999998</v>
      </c>
      <c r="AC71" s="42">
        <v>285.172302</v>
      </c>
      <c r="AD71" s="42">
        <v>285.82165500000002</v>
      </c>
      <c r="AE71" s="42">
        <v>286.82421900000003</v>
      </c>
      <c r="AF71" s="42">
        <v>288.14514200000002</v>
      </c>
      <c r="AG71" s="42">
        <v>288.97607399999998</v>
      </c>
      <c r="AH71" s="42">
        <v>290.43463100000002</v>
      </c>
      <c r="AI71" s="42">
        <v>292.15731799999998</v>
      </c>
      <c r="AJ71" s="42">
        <v>293.20159899999999</v>
      </c>
      <c r="AK71" s="42">
        <v>293.25543199999998</v>
      </c>
      <c r="AL71" s="40">
        <v>6.0819999999999997E-3</v>
      </c>
    </row>
    <row r="72" spans="1:38" ht="15" customHeight="1" x14ac:dyDescent="0.25">
      <c r="A72" s="34" t="s">
        <v>450</v>
      </c>
      <c r="B72" s="38" t="s">
        <v>392</v>
      </c>
      <c r="C72" s="42">
        <v>182.608902</v>
      </c>
      <c r="D72" s="42">
        <v>186.12934899999999</v>
      </c>
      <c r="E72" s="42">
        <v>189.838684</v>
      </c>
      <c r="F72" s="42">
        <v>193.230209</v>
      </c>
      <c r="G72" s="42">
        <v>199.12674000000001</v>
      </c>
      <c r="H72" s="42">
        <v>199.682343</v>
      </c>
      <c r="I72" s="42">
        <v>201.241074</v>
      </c>
      <c r="J72" s="42">
        <v>203.37915000000001</v>
      </c>
      <c r="K72" s="42">
        <v>205.435104</v>
      </c>
      <c r="L72" s="42">
        <v>208.29231300000001</v>
      </c>
      <c r="M72" s="42">
        <v>209.18687399999999</v>
      </c>
      <c r="N72" s="42">
        <v>210.475067</v>
      </c>
      <c r="O72" s="42">
        <v>211.45602400000001</v>
      </c>
      <c r="P72" s="42">
        <v>212.98225400000001</v>
      </c>
      <c r="Q72" s="42">
        <v>213.78949</v>
      </c>
      <c r="R72" s="42">
        <v>214.93464700000001</v>
      </c>
      <c r="S72" s="42">
        <v>215.653854</v>
      </c>
      <c r="T72" s="42">
        <v>216.42953499999999</v>
      </c>
      <c r="U72" s="42">
        <v>217.22337300000001</v>
      </c>
      <c r="V72" s="42">
        <v>217.98602299999999</v>
      </c>
      <c r="W72" s="42">
        <v>219.26226800000001</v>
      </c>
      <c r="X72" s="42">
        <v>220.426468</v>
      </c>
      <c r="Y72" s="42">
        <v>221.856369</v>
      </c>
      <c r="Z72" s="42">
        <v>223.21992499999999</v>
      </c>
      <c r="AA72" s="42">
        <v>224.26733400000001</v>
      </c>
      <c r="AB72" s="42">
        <v>225.489136</v>
      </c>
      <c r="AC72" s="42">
        <v>226.724457</v>
      </c>
      <c r="AD72" s="42">
        <v>227.96899400000001</v>
      </c>
      <c r="AE72" s="42">
        <v>229.318207</v>
      </c>
      <c r="AF72" s="42">
        <v>230.917969</v>
      </c>
      <c r="AG72" s="42">
        <v>232.26617400000001</v>
      </c>
      <c r="AH72" s="42">
        <v>234.355988</v>
      </c>
      <c r="AI72" s="42">
        <v>236.93232699999999</v>
      </c>
      <c r="AJ72" s="42">
        <v>239.13893100000001</v>
      </c>
      <c r="AK72" s="42">
        <v>240.74298099999999</v>
      </c>
      <c r="AL72" s="40">
        <v>7.8270000000000006E-3</v>
      </c>
    </row>
    <row r="73" spans="1:38" ht="15" customHeight="1" x14ac:dyDescent="0.25">
      <c r="A73" s="34" t="s">
        <v>451</v>
      </c>
      <c r="B73" s="38" t="s">
        <v>399</v>
      </c>
      <c r="C73" s="42">
        <v>155.12721300000001</v>
      </c>
      <c r="D73" s="42">
        <v>173.36462399999999</v>
      </c>
      <c r="E73" s="42">
        <v>178.77654999999999</v>
      </c>
      <c r="F73" s="42">
        <v>186.16007999999999</v>
      </c>
      <c r="G73" s="42">
        <v>207.41978499999999</v>
      </c>
      <c r="H73" s="42">
        <v>216.44366500000001</v>
      </c>
      <c r="I73" s="42">
        <v>223.81242399999999</v>
      </c>
      <c r="J73" s="42">
        <v>231.31446800000001</v>
      </c>
      <c r="K73" s="42">
        <v>239.63098099999999</v>
      </c>
      <c r="L73" s="42">
        <v>245.176559</v>
      </c>
      <c r="M73" s="42">
        <v>245.908737</v>
      </c>
      <c r="N73" s="42">
        <v>250.18130500000001</v>
      </c>
      <c r="O73" s="42">
        <v>254.79225199999999</v>
      </c>
      <c r="P73" s="42">
        <v>260.091431</v>
      </c>
      <c r="Q73" s="42">
        <v>263.59927399999998</v>
      </c>
      <c r="R73" s="42">
        <v>268.13519300000002</v>
      </c>
      <c r="S73" s="42">
        <v>271.34378099999998</v>
      </c>
      <c r="T73" s="42">
        <v>274.97109999999998</v>
      </c>
      <c r="U73" s="42">
        <v>278.03308099999998</v>
      </c>
      <c r="V73" s="42">
        <v>280.81921399999999</v>
      </c>
      <c r="W73" s="42">
        <v>284.81753500000002</v>
      </c>
      <c r="X73" s="42">
        <v>289.51135299999999</v>
      </c>
      <c r="Y73" s="42">
        <v>295.27688599999999</v>
      </c>
      <c r="Z73" s="42">
        <v>298.84845000000001</v>
      </c>
      <c r="AA73" s="42">
        <v>301.89996300000001</v>
      </c>
      <c r="AB73" s="42">
        <v>305.919983</v>
      </c>
      <c r="AC73" s="42">
        <v>308.47799700000002</v>
      </c>
      <c r="AD73" s="42">
        <v>310.97943099999998</v>
      </c>
      <c r="AE73" s="42">
        <v>313.33291600000001</v>
      </c>
      <c r="AF73" s="42">
        <v>316.33145100000002</v>
      </c>
      <c r="AG73" s="42">
        <v>317.98254400000002</v>
      </c>
      <c r="AH73" s="42">
        <v>321.09292599999998</v>
      </c>
      <c r="AI73" s="42">
        <v>325.02572600000002</v>
      </c>
      <c r="AJ73" s="42">
        <v>327.767517</v>
      </c>
      <c r="AK73" s="42">
        <v>330.93127399999997</v>
      </c>
      <c r="AL73" s="40">
        <v>1.9784E-2</v>
      </c>
    </row>
    <row r="74" spans="1:38" ht="15" customHeight="1" x14ac:dyDescent="0.25">
      <c r="A74" s="34" t="s">
        <v>452</v>
      </c>
      <c r="B74" s="38" t="s">
        <v>412</v>
      </c>
      <c r="C74" s="42">
        <v>464.359375</v>
      </c>
      <c r="D74" s="42">
        <v>516.011169</v>
      </c>
      <c r="E74" s="42">
        <v>522.04083300000002</v>
      </c>
      <c r="F74" s="42">
        <v>534.15405299999998</v>
      </c>
      <c r="G74" s="42">
        <v>604.91137700000002</v>
      </c>
      <c r="H74" s="42">
        <v>632.51257299999997</v>
      </c>
      <c r="I74" s="42">
        <v>638.35876499999995</v>
      </c>
      <c r="J74" s="42">
        <v>638.00799600000005</v>
      </c>
      <c r="K74" s="42">
        <v>639.89129600000001</v>
      </c>
      <c r="L74" s="42">
        <v>629.07385299999999</v>
      </c>
      <c r="M74" s="42">
        <v>621.04925500000002</v>
      </c>
      <c r="N74" s="42">
        <v>618.01782200000002</v>
      </c>
      <c r="O74" s="42">
        <v>617.30310099999997</v>
      </c>
      <c r="P74" s="42">
        <v>619.31964100000005</v>
      </c>
      <c r="Q74" s="42">
        <v>617.78332499999999</v>
      </c>
      <c r="R74" s="42">
        <v>622.15472399999999</v>
      </c>
      <c r="S74" s="42">
        <v>621.87432899999999</v>
      </c>
      <c r="T74" s="42">
        <v>622.95715299999995</v>
      </c>
      <c r="U74" s="42">
        <v>626.10180700000001</v>
      </c>
      <c r="V74" s="42">
        <v>627.04193099999998</v>
      </c>
      <c r="W74" s="42">
        <v>628.89538600000003</v>
      </c>
      <c r="X74" s="42">
        <v>638.89227300000005</v>
      </c>
      <c r="Y74" s="42">
        <v>642.40234399999997</v>
      </c>
      <c r="Z74" s="42">
        <v>647.65130599999998</v>
      </c>
      <c r="AA74" s="42">
        <v>653.95263699999998</v>
      </c>
      <c r="AB74" s="42">
        <v>660.73736599999995</v>
      </c>
      <c r="AC74" s="42">
        <v>665.76916500000004</v>
      </c>
      <c r="AD74" s="42">
        <v>671.07586700000002</v>
      </c>
      <c r="AE74" s="42">
        <v>676.89843800000006</v>
      </c>
      <c r="AF74" s="42">
        <v>682.500854</v>
      </c>
      <c r="AG74" s="42">
        <v>685.08282499999996</v>
      </c>
      <c r="AH74" s="42">
        <v>693.82074</v>
      </c>
      <c r="AI74" s="42">
        <v>704.44885299999999</v>
      </c>
      <c r="AJ74" s="42">
        <v>712.01238999999998</v>
      </c>
      <c r="AK74" s="42">
        <v>719.99426300000005</v>
      </c>
      <c r="AL74" s="40">
        <v>1.0146000000000001E-2</v>
      </c>
    </row>
    <row r="75" spans="1:38" ht="15" customHeight="1" x14ac:dyDescent="0.25">
      <c r="A75" s="34" t="s">
        <v>453</v>
      </c>
      <c r="B75" s="38" t="s">
        <v>454</v>
      </c>
      <c r="C75" s="42">
        <v>1040.7456050000001</v>
      </c>
      <c r="D75" s="42">
        <v>1115.575439</v>
      </c>
      <c r="E75" s="42">
        <v>1136.594971</v>
      </c>
      <c r="F75" s="42">
        <v>1166.612793</v>
      </c>
      <c r="G75" s="42">
        <v>1270.549438</v>
      </c>
      <c r="H75" s="42">
        <v>1308.318237</v>
      </c>
      <c r="I75" s="42">
        <v>1324.0703120000001</v>
      </c>
      <c r="J75" s="42">
        <v>1335.400635</v>
      </c>
      <c r="K75" s="42">
        <v>1350.0417480000001</v>
      </c>
      <c r="L75" s="42">
        <v>1349.8623050000001</v>
      </c>
      <c r="M75" s="42">
        <v>1344.679932</v>
      </c>
      <c r="N75" s="42">
        <v>1348.564453</v>
      </c>
      <c r="O75" s="42">
        <v>1354.4487300000001</v>
      </c>
      <c r="P75" s="42">
        <v>1365.1477050000001</v>
      </c>
      <c r="Q75" s="42">
        <v>1368.5749510000001</v>
      </c>
      <c r="R75" s="42">
        <v>1379.8154300000001</v>
      </c>
      <c r="S75" s="42">
        <v>1384.1770019999999</v>
      </c>
      <c r="T75" s="42">
        <v>1390.4323730000001</v>
      </c>
      <c r="U75" s="42">
        <v>1398.266357</v>
      </c>
      <c r="V75" s="42">
        <v>1403.513428</v>
      </c>
      <c r="W75" s="42">
        <v>1411.900513</v>
      </c>
      <c r="X75" s="42">
        <v>1428.889404</v>
      </c>
      <c r="Y75" s="42">
        <v>1440.9458010000001</v>
      </c>
      <c r="Z75" s="42">
        <v>1452.3000489999999</v>
      </c>
      <c r="AA75" s="42">
        <v>1463.434082</v>
      </c>
      <c r="AB75" s="42">
        <v>1476.424561</v>
      </c>
      <c r="AC75" s="42">
        <v>1486.1439210000001</v>
      </c>
      <c r="AD75" s="42">
        <v>1495.845947</v>
      </c>
      <c r="AE75" s="42">
        <v>1506.373779</v>
      </c>
      <c r="AF75" s="42">
        <v>1517.8953859999999</v>
      </c>
      <c r="AG75" s="42">
        <v>1524.3076169999999</v>
      </c>
      <c r="AH75" s="42">
        <v>1539.704346</v>
      </c>
      <c r="AI75" s="42">
        <v>1558.5642089999999</v>
      </c>
      <c r="AJ75" s="42">
        <v>1572.120361</v>
      </c>
      <c r="AK75" s="42">
        <v>1584.9239500000001</v>
      </c>
      <c r="AL75" s="40">
        <v>1.0697999999999999E-2</v>
      </c>
    </row>
    <row r="76" spans="1:38" ht="15" customHeight="1" x14ac:dyDescent="0.25">
      <c r="A76" s="34" t="s">
        <v>455</v>
      </c>
      <c r="B76" s="38" t="s">
        <v>456</v>
      </c>
      <c r="C76" s="42">
        <v>0.17480100000000001</v>
      </c>
      <c r="D76" s="42">
        <v>0.22597700000000001</v>
      </c>
      <c r="E76" s="42">
        <v>1.137284</v>
      </c>
      <c r="F76" s="42">
        <v>1.4648410000000001</v>
      </c>
      <c r="G76" s="42">
        <v>1.919527</v>
      </c>
      <c r="H76" s="42">
        <v>2.365367</v>
      </c>
      <c r="I76" s="42">
        <v>2.8924820000000002</v>
      </c>
      <c r="J76" s="42">
        <v>3.8533620000000002</v>
      </c>
      <c r="K76" s="42">
        <v>4.8348190000000004</v>
      </c>
      <c r="L76" s="42">
        <v>5.635103</v>
      </c>
      <c r="M76" s="42">
        <v>5.7709789999999996</v>
      </c>
      <c r="N76" s="42">
        <v>6.1499220000000001</v>
      </c>
      <c r="O76" s="42">
        <v>6.341132</v>
      </c>
      <c r="P76" s="42">
        <v>6.5222769999999999</v>
      </c>
      <c r="Q76" s="42">
        <v>6.6434639999999998</v>
      </c>
      <c r="R76" s="42">
        <v>6.5494729999999999</v>
      </c>
      <c r="S76" s="42">
        <v>6.5565239999999996</v>
      </c>
      <c r="T76" s="42">
        <v>6.755147</v>
      </c>
      <c r="U76" s="42">
        <v>7.0047670000000002</v>
      </c>
      <c r="V76" s="42">
        <v>7.2120189999999997</v>
      </c>
      <c r="W76" s="42">
        <v>7.3240790000000002</v>
      </c>
      <c r="X76" s="42">
        <v>7.5685529999999996</v>
      </c>
      <c r="Y76" s="42">
        <v>7.6767300000000001</v>
      </c>
      <c r="Z76" s="42">
        <v>7.7508980000000003</v>
      </c>
      <c r="AA76" s="42">
        <v>7.7693760000000003</v>
      </c>
      <c r="AB76" s="42">
        <v>7.7158280000000001</v>
      </c>
      <c r="AC76" s="42">
        <v>7.6128179999999999</v>
      </c>
      <c r="AD76" s="42">
        <v>7.4736469999999997</v>
      </c>
      <c r="AE76" s="42">
        <v>7.1666990000000004</v>
      </c>
      <c r="AF76" s="42">
        <v>7.2505769999999998</v>
      </c>
      <c r="AG76" s="42">
        <v>7.2566100000000002</v>
      </c>
      <c r="AH76" s="42">
        <v>7.1433460000000002</v>
      </c>
      <c r="AI76" s="42">
        <v>6.4801780000000004</v>
      </c>
      <c r="AJ76" s="42">
        <v>5.5938730000000003</v>
      </c>
      <c r="AK76" s="42">
        <v>5.3882849999999998</v>
      </c>
      <c r="AL76" s="40">
        <v>0.100878</v>
      </c>
    </row>
    <row r="77" spans="1:38" ht="15" customHeight="1" x14ac:dyDescent="0.2">
      <c r="A77" s="34" t="s">
        <v>457</v>
      </c>
      <c r="B77" s="37" t="s">
        <v>458</v>
      </c>
      <c r="C77" s="60">
        <v>1040.9204099999999</v>
      </c>
      <c r="D77" s="60">
        <v>1115.8013920000001</v>
      </c>
      <c r="E77" s="60">
        <v>1137.7322999999999</v>
      </c>
      <c r="F77" s="60">
        <v>1168.0776370000001</v>
      </c>
      <c r="G77" s="60">
        <v>1272.4689940000001</v>
      </c>
      <c r="H77" s="60">
        <v>1310.6835940000001</v>
      </c>
      <c r="I77" s="60">
        <v>1326.962769</v>
      </c>
      <c r="J77" s="60">
        <v>1339.2540280000001</v>
      </c>
      <c r="K77" s="60">
        <v>1354.876587</v>
      </c>
      <c r="L77" s="60">
        <v>1355.497437</v>
      </c>
      <c r="M77" s="60">
        <v>1350.450928</v>
      </c>
      <c r="N77" s="60">
        <v>1354.7143550000001</v>
      </c>
      <c r="O77" s="60">
        <v>1360.7899170000001</v>
      </c>
      <c r="P77" s="60">
        <v>1371.669922</v>
      </c>
      <c r="Q77" s="60">
        <v>1375.218384</v>
      </c>
      <c r="R77" s="60">
        <v>1386.3648679999999</v>
      </c>
      <c r="S77" s="60">
        <v>1390.7335210000001</v>
      </c>
      <c r="T77" s="60">
        <v>1397.1875</v>
      </c>
      <c r="U77" s="60">
        <v>1405.2711179999999</v>
      </c>
      <c r="V77" s="60">
        <v>1410.7254640000001</v>
      </c>
      <c r="W77" s="60">
        <v>1419.2246090000001</v>
      </c>
      <c r="X77" s="60">
        <v>1436.4580080000001</v>
      </c>
      <c r="Y77" s="60">
        <v>1448.6225589999999</v>
      </c>
      <c r="Z77" s="60">
        <v>1460.0509030000001</v>
      </c>
      <c r="AA77" s="60">
        <v>1471.203491</v>
      </c>
      <c r="AB77" s="60">
        <v>1484.1403809999999</v>
      </c>
      <c r="AC77" s="60">
        <v>1493.7567140000001</v>
      </c>
      <c r="AD77" s="60">
        <v>1503.3195800000001</v>
      </c>
      <c r="AE77" s="60">
        <v>1513.5405270000001</v>
      </c>
      <c r="AF77" s="60">
        <v>1525.145996</v>
      </c>
      <c r="AG77" s="60">
        <v>1531.5642089999999</v>
      </c>
      <c r="AH77" s="60">
        <v>1546.8476559999999</v>
      </c>
      <c r="AI77" s="60">
        <v>1565.0444339999999</v>
      </c>
      <c r="AJ77" s="60">
        <v>1577.7142329999999</v>
      </c>
      <c r="AK77" s="60">
        <v>1590.3122559999999</v>
      </c>
      <c r="AL77" s="61">
        <v>1.0796E-2</v>
      </c>
    </row>
    <row r="80" spans="1:38" ht="15" customHeight="1" x14ac:dyDescent="0.2">
      <c r="B80" s="37" t="s">
        <v>459</v>
      </c>
    </row>
    <row r="81" spans="1:38" ht="15" customHeight="1" x14ac:dyDescent="0.2">
      <c r="B81" s="37" t="s">
        <v>383</v>
      </c>
    </row>
    <row r="82" spans="1:38" ht="15" customHeight="1" x14ac:dyDescent="0.25">
      <c r="A82" s="34" t="s">
        <v>460</v>
      </c>
      <c r="B82" s="38" t="s">
        <v>385</v>
      </c>
      <c r="C82" s="42">
        <v>16.277653000000001</v>
      </c>
      <c r="D82" s="42">
        <v>17.287089999999999</v>
      </c>
      <c r="E82" s="42">
        <v>16.741167000000001</v>
      </c>
      <c r="F82" s="42">
        <v>17.259253000000001</v>
      </c>
      <c r="G82" s="42">
        <v>18.591650000000001</v>
      </c>
      <c r="H82" s="42">
        <v>19.389011</v>
      </c>
      <c r="I82" s="42">
        <v>20.169373</v>
      </c>
      <c r="J82" s="42">
        <v>20.934401999999999</v>
      </c>
      <c r="K82" s="42">
        <v>21.808637999999998</v>
      </c>
      <c r="L82" s="42">
        <v>22.406970999999999</v>
      </c>
      <c r="M82" s="42">
        <v>22.991479999999999</v>
      </c>
      <c r="N82" s="42">
        <v>23.561921999999999</v>
      </c>
      <c r="O82" s="42">
        <v>24.184231</v>
      </c>
      <c r="P82" s="42">
        <v>25.044900999999999</v>
      </c>
      <c r="Q82" s="42">
        <v>25.711604999999999</v>
      </c>
      <c r="R82" s="42">
        <v>26.544447000000002</v>
      </c>
      <c r="S82" s="42">
        <v>27.488356</v>
      </c>
      <c r="T82" s="42">
        <v>28.425823000000001</v>
      </c>
      <c r="U82" s="42">
        <v>29.319969</v>
      </c>
      <c r="V82" s="42">
        <v>30.313393000000001</v>
      </c>
      <c r="W82" s="42">
        <v>31.362669</v>
      </c>
      <c r="X82" s="42">
        <v>32.228839999999998</v>
      </c>
      <c r="Y82" s="42">
        <v>33.518265</v>
      </c>
      <c r="Z82" s="42">
        <v>34.530987000000003</v>
      </c>
      <c r="AA82" s="42">
        <v>35.529311999999997</v>
      </c>
      <c r="AB82" s="42">
        <v>36.669659000000003</v>
      </c>
      <c r="AC82" s="42">
        <v>37.787345999999999</v>
      </c>
      <c r="AD82" s="42">
        <v>39.028599</v>
      </c>
      <c r="AE82" s="42">
        <v>40.231524999999998</v>
      </c>
      <c r="AF82" s="42">
        <v>41.600268999999997</v>
      </c>
      <c r="AG82" s="42">
        <v>42.873859000000003</v>
      </c>
      <c r="AH82" s="42">
        <v>44.259780999999997</v>
      </c>
      <c r="AI82" s="42">
        <v>45.808937</v>
      </c>
      <c r="AJ82" s="42">
        <v>47.376838999999997</v>
      </c>
      <c r="AK82" s="42">
        <v>48.856934000000003</v>
      </c>
      <c r="AL82" s="40">
        <v>3.1983999999999999E-2</v>
      </c>
    </row>
    <row r="83" spans="1:38" ht="15" customHeight="1" x14ac:dyDescent="0.25">
      <c r="A83" s="34" t="s">
        <v>461</v>
      </c>
      <c r="B83" s="38" t="s">
        <v>387</v>
      </c>
      <c r="C83" s="42">
        <v>15.341448</v>
      </c>
      <c r="D83" s="42">
        <v>18.190905000000001</v>
      </c>
      <c r="E83" s="42">
        <v>19.295019</v>
      </c>
      <c r="F83" s="42">
        <v>20.562076999999999</v>
      </c>
      <c r="G83" s="42">
        <v>24.606487000000001</v>
      </c>
      <c r="H83" s="42">
        <v>26.964468</v>
      </c>
      <c r="I83" s="42">
        <v>28.526990999999999</v>
      </c>
      <c r="J83" s="42">
        <v>30.068228000000001</v>
      </c>
      <c r="K83" s="42">
        <v>31.154121</v>
      </c>
      <c r="L83" s="42">
        <v>32.167403999999998</v>
      </c>
      <c r="M83" s="42">
        <v>32.985416000000001</v>
      </c>
      <c r="N83" s="42">
        <v>34.083302000000003</v>
      </c>
      <c r="O83" s="42">
        <v>35.188296999999999</v>
      </c>
      <c r="P83" s="42">
        <v>36.416190999999998</v>
      </c>
      <c r="Q83" s="42">
        <v>37.497962999999999</v>
      </c>
      <c r="R83" s="42">
        <v>38.798560999999999</v>
      </c>
      <c r="S83" s="42">
        <v>39.899543999999999</v>
      </c>
      <c r="T83" s="42">
        <v>41.172096000000003</v>
      </c>
      <c r="U83" s="42">
        <v>42.525894000000001</v>
      </c>
      <c r="V83" s="42">
        <v>43.706814000000001</v>
      </c>
      <c r="W83" s="42">
        <v>44.891556000000001</v>
      </c>
      <c r="X83" s="42">
        <v>46.694274999999998</v>
      </c>
      <c r="Y83" s="42">
        <v>47.975861000000002</v>
      </c>
      <c r="Z83" s="42">
        <v>49.440178000000003</v>
      </c>
      <c r="AA83" s="42">
        <v>50.896487999999998</v>
      </c>
      <c r="AB83" s="42">
        <v>52.436520000000002</v>
      </c>
      <c r="AC83" s="42">
        <v>53.701920000000001</v>
      </c>
      <c r="AD83" s="42">
        <v>55.078533</v>
      </c>
      <c r="AE83" s="42">
        <v>56.413505999999998</v>
      </c>
      <c r="AF83" s="42">
        <v>57.902659999999997</v>
      </c>
      <c r="AG83" s="42">
        <v>59.148330999999999</v>
      </c>
      <c r="AH83" s="42">
        <v>60.834834999999998</v>
      </c>
      <c r="AI83" s="42">
        <v>62.603439000000002</v>
      </c>
      <c r="AJ83" s="42">
        <v>63.969718999999998</v>
      </c>
      <c r="AK83" s="42">
        <v>65.720284000000007</v>
      </c>
      <c r="AL83" s="40">
        <v>3.9690999999999997E-2</v>
      </c>
    </row>
    <row r="84" spans="1:38" ht="15" customHeight="1" x14ac:dyDescent="0.25">
      <c r="A84" s="34" t="s">
        <v>462</v>
      </c>
      <c r="B84" s="38" t="s">
        <v>389</v>
      </c>
      <c r="C84" s="42">
        <v>9.7571809999999992</v>
      </c>
      <c r="D84" s="42">
        <v>10.773175999999999</v>
      </c>
      <c r="E84" s="42">
        <v>10.621758</v>
      </c>
      <c r="F84" s="42">
        <v>11.286785</v>
      </c>
      <c r="G84" s="42">
        <v>11.876884</v>
      </c>
      <c r="H84" s="42">
        <v>12.289895</v>
      </c>
      <c r="I84" s="42">
        <v>12.703951999999999</v>
      </c>
      <c r="J84" s="42">
        <v>13.294888</v>
      </c>
      <c r="K84" s="42">
        <v>14.019716000000001</v>
      </c>
      <c r="L84" s="42">
        <v>14.541395</v>
      </c>
      <c r="M84" s="42">
        <v>14.920074</v>
      </c>
      <c r="N84" s="42">
        <v>15.354200000000001</v>
      </c>
      <c r="O84" s="42">
        <v>15.688805</v>
      </c>
      <c r="P84" s="42">
        <v>16.232379999999999</v>
      </c>
      <c r="Q84" s="42">
        <v>16.580508999999999</v>
      </c>
      <c r="R84" s="42">
        <v>16.991672999999999</v>
      </c>
      <c r="S84" s="42">
        <v>17.422108000000001</v>
      </c>
      <c r="T84" s="42">
        <v>17.867211999999999</v>
      </c>
      <c r="U84" s="42">
        <v>18.325393999999999</v>
      </c>
      <c r="V84" s="42">
        <v>18.792282</v>
      </c>
      <c r="W84" s="42">
        <v>19.391089999999998</v>
      </c>
      <c r="X84" s="42">
        <v>19.933330999999999</v>
      </c>
      <c r="Y84" s="42">
        <v>20.4998</v>
      </c>
      <c r="Z84" s="42">
        <v>21.05039</v>
      </c>
      <c r="AA84" s="42">
        <v>21.600926999999999</v>
      </c>
      <c r="AB84" s="42">
        <v>22.217759999999998</v>
      </c>
      <c r="AC84" s="42">
        <v>22.918268000000001</v>
      </c>
      <c r="AD84" s="42">
        <v>23.519037000000001</v>
      </c>
      <c r="AE84" s="42">
        <v>24.175732</v>
      </c>
      <c r="AF84" s="42">
        <v>24.931524</v>
      </c>
      <c r="AG84" s="42">
        <v>25.673731</v>
      </c>
      <c r="AH84" s="42">
        <v>26.437525000000001</v>
      </c>
      <c r="AI84" s="42">
        <v>27.231590000000001</v>
      </c>
      <c r="AJ84" s="42">
        <v>28.104996</v>
      </c>
      <c r="AK84" s="42">
        <v>28.988371000000001</v>
      </c>
      <c r="AL84" s="40">
        <v>3.0449E-2</v>
      </c>
    </row>
    <row r="85" spans="1:38" ht="15" customHeight="1" x14ac:dyDescent="0.25">
      <c r="A85" s="34" t="s">
        <v>463</v>
      </c>
      <c r="B85" s="38" t="s">
        <v>391</v>
      </c>
      <c r="C85" s="42">
        <v>36.815944999999999</v>
      </c>
      <c r="D85" s="42">
        <v>37.117286999999997</v>
      </c>
      <c r="E85" s="42">
        <v>37.907527999999999</v>
      </c>
      <c r="F85" s="42">
        <v>39.829810999999999</v>
      </c>
      <c r="G85" s="42">
        <v>42.061508000000003</v>
      </c>
      <c r="H85" s="42">
        <v>43.359375</v>
      </c>
      <c r="I85" s="42">
        <v>44.650531999999998</v>
      </c>
      <c r="J85" s="42">
        <v>46.062804999999997</v>
      </c>
      <c r="K85" s="42">
        <v>47.480063999999999</v>
      </c>
      <c r="L85" s="42">
        <v>49.120055999999998</v>
      </c>
      <c r="M85" s="42">
        <v>50.484985000000002</v>
      </c>
      <c r="N85" s="42">
        <v>51.777442999999998</v>
      </c>
      <c r="O85" s="42">
        <v>52.998131000000001</v>
      </c>
      <c r="P85" s="42">
        <v>54.226753000000002</v>
      </c>
      <c r="Q85" s="42">
        <v>55.555861999999998</v>
      </c>
      <c r="R85" s="42">
        <v>56.989306999999997</v>
      </c>
      <c r="S85" s="42">
        <v>58.311565000000002</v>
      </c>
      <c r="T85" s="42">
        <v>59.655681999999999</v>
      </c>
      <c r="U85" s="42">
        <v>60.942081000000002</v>
      </c>
      <c r="V85" s="42">
        <v>62.232536000000003</v>
      </c>
      <c r="W85" s="42">
        <v>63.603577000000001</v>
      </c>
      <c r="X85" s="42">
        <v>65.011116000000001</v>
      </c>
      <c r="Y85" s="42">
        <v>66.530991</v>
      </c>
      <c r="Z85" s="42">
        <v>68.065291999999999</v>
      </c>
      <c r="AA85" s="42">
        <v>69.662102000000004</v>
      </c>
      <c r="AB85" s="42">
        <v>71.297424000000007</v>
      </c>
      <c r="AC85" s="42">
        <v>72.885574000000005</v>
      </c>
      <c r="AD85" s="42">
        <v>74.493256000000002</v>
      </c>
      <c r="AE85" s="42">
        <v>76.201201999999995</v>
      </c>
      <c r="AF85" s="42">
        <v>77.989806999999999</v>
      </c>
      <c r="AG85" s="42">
        <v>79.673743999999999</v>
      </c>
      <c r="AH85" s="42">
        <v>81.645484999999994</v>
      </c>
      <c r="AI85" s="42">
        <v>83.899353000000005</v>
      </c>
      <c r="AJ85" s="42">
        <v>85.932075999999995</v>
      </c>
      <c r="AK85" s="42">
        <v>87.556426999999999</v>
      </c>
      <c r="AL85" s="40">
        <v>2.6346999999999999E-2</v>
      </c>
    </row>
    <row r="87" spans="1:38" ht="15" customHeight="1" x14ac:dyDescent="0.2">
      <c r="B87" s="37" t="s">
        <v>392</v>
      </c>
    </row>
    <row r="88" spans="1:38" ht="15" customHeight="1" x14ac:dyDescent="0.25">
      <c r="A88" s="34" t="s">
        <v>464</v>
      </c>
      <c r="B88" s="38" t="s">
        <v>385</v>
      </c>
      <c r="C88" s="42">
        <v>14.559847</v>
      </c>
      <c r="D88" s="42">
        <v>15.444172999999999</v>
      </c>
      <c r="E88" s="42">
        <v>14.982381</v>
      </c>
      <c r="F88" s="42">
        <v>15.442548</v>
      </c>
      <c r="G88" s="42">
        <v>16.606544</v>
      </c>
      <c r="H88" s="42">
        <v>17.307859000000001</v>
      </c>
      <c r="I88" s="42">
        <v>17.994541000000002</v>
      </c>
      <c r="J88" s="42">
        <v>18.669564999999999</v>
      </c>
      <c r="K88" s="42">
        <v>19.485341999999999</v>
      </c>
      <c r="L88" s="42">
        <v>20.017744</v>
      </c>
      <c r="M88" s="42">
        <v>20.537281</v>
      </c>
      <c r="N88" s="42">
        <v>21.043333000000001</v>
      </c>
      <c r="O88" s="42">
        <v>21.594218999999999</v>
      </c>
      <c r="P88" s="42">
        <v>22.357600999999999</v>
      </c>
      <c r="Q88" s="42">
        <v>22.948263000000001</v>
      </c>
      <c r="R88" s="42">
        <v>23.681683</v>
      </c>
      <c r="S88" s="42">
        <v>24.512535</v>
      </c>
      <c r="T88" s="42">
        <v>25.337762999999999</v>
      </c>
      <c r="U88" s="42">
        <v>26.125921000000002</v>
      </c>
      <c r="V88" s="42">
        <v>27.000651999999999</v>
      </c>
      <c r="W88" s="42">
        <v>27.924713000000001</v>
      </c>
      <c r="X88" s="42">
        <v>28.689900999999999</v>
      </c>
      <c r="Y88" s="42">
        <v>29.821676</v>
      </c>
      <c r="Z88" s="42">
        <v>30.714706</v>
      </c>
      <c r="AA88" s="42">
        <v>31.595866999999998</v>
      </c>
      <c r="AB88" s="42">
        <v>32.600098000000003</v>
      </c>
      <c r="AC88" s="42">
        <v>33.585495000000002</v>
      </c>
      <c r="AD88" s="42">
        <v>34.678246000000001</v>
      </c>
      <c r="AE88" s="42">
        <v>35.738419</v>
      </c>
      <c r="AF88" s="42">
        <v>36.942557999999998</v>
      </c>
      <c r="AG88" s="42">
        <v>38.065418000000001</v>
      </c>
      <c r="AH88" s="42">
        <v>39.284824</v>
      </c>
      <c r="AI88" s="42">
        <v>40.647697000000001</v>
      </c>
      <c r="AJ88" s="42">
        <v>42.025871000000002</v>
      </c>
      <c r="AK88" s="42">
        <v>43.329371999999999</v>
      </c>
      <c r="AL88" s="40">
        <v>3.1753999999999998E-2</v>
      </c>
    </row>
    <row r="89" spans="1:38" ht="15" customHeight="1" x14ac:dyDescent="0.25">
      <c r="A89" s="34" t="s">
        <v>465</v>
      </c>
      <c r="B89" s="38" t="s">
        <v>387</v>
      </c>
      <c r="C89" s="42">
        <v>13.522738</v>
      </c>
      <c r="D89" s="42">
        <v>16.037226</v>
      </c>
      <c r="E89" s="42">
        <v>16.992857000000001</v>
      </c>
      <c r="F89" s="42">
        <v>17.717890000000001</v>
      </c>
      <c r="G89" s="42">
        <v>21.170469000000001</v>
      </c>
      <c r="H89" s="42">
        <v>22.930669999999999</v>
      </c>
      <c r="I89" s="42">
        <v>23.851631000000001</v>
      </c>
      <c r="J89" s="42">
        <v>24.721788</v>
      </c>
      <c r="K89" s="42">
        <v>25.935299000000001</v>
      </c>
      <c r="L89" s="42">
        <v>26.818773</v>
      </c>
      <c r="M89" s="42">
        <v>27.526188000000001</v>
      </c>
      <c r="N89" s="42">
        <v>28.491018</v>
      </c>
      <c r="O89" s="42">
        <v>29.476765</v>
      </c>
      <c r="P89" s="42">
        <v>30.611350999999999</v>
      </c>
      <c r="Q89" s="42">
        <v>31.563461</v>
      </c>
      <c r="R89" s="42">
        <v>32.732143000000001</v>
      </c>
      <c r="S89" s="42">
        <v>33.692574</v>
      </c>
      <c r="T89" s="42">
        <v>34.823405999999999</v>
      </c>
      <c r="U89" s="42">
        <v>36.027889000000002</v>
      </c>
      <c r="V89" s="42">
        <v>37.067768000000001</v>
      </c>
      <c r="W89" s="42">
        <v>38.101097000000003</v>
      </c>
      <c r="X89" s="42">
        <v>39.740634999999997</v>
      </c>
      <c r="Y89" s="42">
        <v>40.858581999999998</v>
      </c>
      <c r="Z89" s="42">
        <v>42.146248</v>
      </c>
      <c r="AA89" s="42">
        <v>43.427768999999998</v>
      </c>
      <c r="AB89" s="42">
        <v>44.787292000000001</v>
      </c>
      <c r="AC89" s="42">
        <v>45.873074000000003</v>
      </c>
      <c r="AD89" s="42">
        <v>47.044238999999997</v>
      </c>
      <c r="AE89" s="42">
        <v>48.177647</v>
      </c>
      <c r="AF89" s="42">
        <v>49.466991</v>
      </c>
      <c r="AG89" s="42">
        <v>50.504429000000002</v>
      </c>
      <c r="AH89" s="42">
        <v>51.962497999999997</v>
      </c>
      <c r="AI89" s="42">
        <v>53.495162999999998</v>
      </c>
      <c r="AJ89" s="42">
        <v>54.621772999999997</v>
      </c>
      <c r="AK89" s="42">
        <v>56.133651999999998</v>
      </c>
      <c r="AL89" s="40">
        <v>3.8693999999999999E-2</v>
      </c>
    </row>
    <row r="90" spans="1:38" ht="15" customHeight="1" x14ac:dyDescent="0.25">
      <c r="A90" s="34" t="s">
        <v>466</v>
      </c>
      <c r="B90" s="38" t="s">
        <v>396</v>
      </c>
      <c r="C90" s="42">
        <v>5.1837590000000002</v>
      </c>
      <c r="D90" s="42">
        <v>7.0451119999999996</v>
      </c>
      <c r="E90" s="42">
        <v>7.1166619999999998</v>
      </c>
      <c r="F90" s="42">
        <v>7.9470090000000004</v>
      </c>
      <c r="G90" s="42">
        <v>10.944831000000001</v>
      </c>
      <c r="H90" s="42">
        <v>12.265717</v>
      </c>
      <c r="I90" s="42">
        <v>12.868413</v>
      </c>
      <c r="J90" s="42">
        <v>13.350483000000001</v>
      </c>
      <c r="K90" s="42">
        <v>13.775365000000001</v>
      </c>
      <c r="L90" s="42">
        <v>14.126139999999999</v>
      </c>
      <c r="M90" s="42">
        <v>14.736362</v>
      </c>
      <c r="N90" s="42">
        <v>15.330602000000001</v>
      </c>
      <c r="O90" s="42">
        <v>15.867758</v>
      </c>
      <c r="P90" s="42">
        <v>16.603107000000001</v>
      </c>
      <c r="Q90" s="42">
        <v>17.206012999999999</v>
      </c>
      <c r="R90" s="42">
        <v>17.962824000000001</v>
      </c>
      <c r="S90" s="42">
        <v>18.556099</v>
      </c>
      <c r="T90" s="42">
        <v>19.256841999999999</v>
      </c>
      <c r="U90" s="42">
        <v>19.938053</v>
      </c>
      <c r="V90" s="42">
        <v>20.684291999999999</v>
      </c>
      <c r="W90" s="42">
        <v>21.264631000000001</v>
      </c>
      <c r="X90" s="42">
        <v>22.339566999999999</v>
      </c>
      <c r="Y90" s="42">
        <v>23.075945000000001</v>
      </c>
      <c r="Z90" s="42">
        <v>23.916685000000001</v>
      </c>
      <c r="AA90" s="42">
        <v>24.739431</v>
      </c>
      <c r="AB90" s="42">
        <v>25.595955</v>
      </c>
      <c r="AC90" s="42">
        <v>26.354437000000001</v>
      </c>
      <c r="AD90" s="42">
        <v>27.099270000000001</v>
      </c>
      <c r="AE90" s="42">
        <v>27.759868999999998</v>
      </c>
      <c r="AF90" s="42">
        <v>28.518208999999999</v>
      </c>
      <c r="AG90" s="42">
        <v>29.231881999999999</v>
      </c>
      <c r="AH90" s="42">
        <v>30.030798000000001</v>
      </c>
      <c r="AI90" s="42">
        <v>30.951758999999999</v>
      </c>
      <c r="AJ90" s="42">
        <v>32.023108999999998</v>
      </c>
      <c r="AK90" s="42">
        <v>33.196323</v>
      </c>
      <c r="AL90" s="40">
        <v>4.8093999999999998E-2</v>
      </c>
    </row>
    <row r="91" spans="1:38" ht="15" customHeight="1" x14ac:dyDescent="0.25">
      <c r="A91" s="34" t="s">
        <v>467</v>
      </c>
      <c r="B91" s="38" t="s">
        <v>389</v>
      </c>
      <c r="C91" s="42">
        <v>7.1107319999999996</v>
      </c>
      <c r="D91" s="42">
        <v>7.8182229999999997</v>
      </c>
      <c r="E91" s="42">
        <v>7.8469939999999996</v>
      </c>
      <c r="F91" s="42">
        <v>8.4076900000000006</v>
      </c>
      <c r="G91" s="42">
        <v>8.9934139999999996</v>
      </c>
      <c r="H91" s="42">
        <v>9.4210829999999994</v>
      </c>
      <c r="I91" s="42">
        <v>9.8612479999999998</v>
      </c>
      <c r="J91" s="42">
        <v>10.476029</v>
      </c>
      <c r="K91" s="42">
        <v>11.04547</v>
      </c>
      <c r="L91" s="42">
        <v>11.454788000000001</v>
      </c>
      <c r="M91" s="42">
        <v>11.728189</v>
      </c>
      <c r="N91" s="42">
        <v>12.059478</v>
      </c>
      <c r="O91" s="42">
        <v>12.293797</v>
      </c>
      <c r="P91" s="42">
        <v>12.726093000000001</v>
      </c>
      <c r="Q91" s="42">
        <v>12.967688000000001</v>
      </c>
      <c r="R91" s="42">
        <v>13.269997</v>
      </c>
      <c r="S91" s="42">
        <v>13.587379</v>
      </c>
      <c r="T91" s="42">
        <v>13.913894000000001</v>
      </c>
      <c r="U91" s="42">
        <v>14.248239999999999</v>
      </c>
      <c r="V91" s="42">
        <v>14.587834000000001</v>
      </c>
      <c r="W91" s="42">
        <v>15.052527</v>
      </c>
      <c r="X91" s="42">
        <v>15.455920000000001</v>
      </c>
      <c r="Y91" s="42">
        <v>15.882993000000001</v>
      </c>
      <c r="Z91" s="42">
        <v>16.293403999999999</v>
      </c>
      <c r="AA91" s="42">
        <v>16.702812000000002</v>
      </c>
      <c r="AB91" s="42">
        <v>17.175045000000001</v>
      </c>
      <c r="AC91" s="42">
        <v>17.728138000000001</v>
      </c>
      <c r="AD91" s="42">
        <v>18.178051</v>
      </c>
      <c r="AE91" s="42">
        <v>18.682130999999998</v>
      </c>
      <c r="AF91" s="42">
        <v>19.277484999999999</v>
      </c>
      <c r="AG91" s="42">
        <v>19.856123</v>
      </c>
      <c r="AH91" s="42">
        <v>20.451543999999998</v>
      </c>
      <c r="AI91" s="42">
        <v>21.070862000000002</v>
      </c>
      <c r="AJ91" s="42">
        <v>21.763967999999998</v>
      </c>
      <c r="AK91" s="42">
        <v>22.460011000000002</v>
      </c>
      <c r="AL91" s="40">
        <v>3.2495000000000003E-2</v>
      </c>
    </row>
    <row r="92" spans="1:38" ht="15" customHeight="1" x14ac:dyDescent="0.25">
      <c r="A92" s="34" t="s">
        <v>468</v>
      </c>
      <c r="B92" s="38" t="s">
        <v>391</v>
      </c>
      <c r="C92" s="42">
        <v>30.694607000000001</v>
      </c>
      <c r="D92" s="42">
        <v>31.321059999999999</v>
      </c>
      <c r="E92" s="42">
        <v>32.205787999999998</v>
      </c>
      <c r="F92" s="42">
        <v>33.115929000000001</v>
      </c>
      <c r="G92" s="42">
        <v>34.798755999999997</v>
      </c>
      <c r="H92" s="42">
        <v>35.534053999999998</v>
      </c>
      <c r="I92" s="42">
        <v>36.541038999999998</v>
      </c>
      <c r="J92" s="42">
        <v>37.519531000000001</v>
      </c>
      <c r="K92" s="42">
        <v>38.508450000000003</v>
      </c>
      <c r="L92" s="42">
        <v>39.892859999999999</v>
      </c>
      <c r="M92" s="42">
        <v>40.904522</v>
      </c>
      <c r="N92" s="42">
        <v>41.921978000000003</v>
      </c>
      <c r="O92" s="42">
        <v>42.856583000000001</v>
      </c>
      <c r="P92" s="42">
        <v>43.786579000000003</v>
      </c>
      <c r="Q92" s="42">
        <v>44.806773999999997</v>
      </c>
      <c r="R92" s="42">
        <v>45.862769999999998</v>
      </c>
      <c r="S92" s="42">
        <v>46.798865999999997</v>
      </c>
      <c r="T92" s="42">
        <v>47.750660000000003</v>
      </c>
      <c r="U92" s="42">
        <v>48.706752999999999</v>
      </c>
      <c r="V92" s="42">
        <v>49.679580999999999</v>
      </c>
      <c r="W92" s="42">
        <v>50.757420000000003</v>
      </c>
      <c r="X92" s="42">
        <v>51.810943999999999</v>
      </c>
      <c r="Y92" s="42">
        <v>52.977032000000001</v>
      </c>
      <c r="Z92" s="42">
        <v>54.143859999999997</v>
      </c>
      <c r="AA92" s="42">
        <v>55.321941000000002</v>
      </c>
      <c r="AB92" s="42">
        <v>56.503779999999999</v>
      </c>
      <c r="AC92" s="42">
        <v>57.658397999999998</v>
      </c>
      <c r="AD92" s="42">
        <v>58.88147</v>
      </c>
      <c r="AE92" s="42">
        <v>60.112845999999998</v>
      </c>
      <c r="AF92" s="42">
        <v>61.366669000000002</v>
      </c>
      <c r="AG92" s="42">
        <v>62.550049000000001</v>
      </c>
      <c r="AH92" s="42">
        <v>63.961739000000001</v>
      </c>
      <c r="AI92" s="42">
        <v>65.604042000000007</v>
      </c>
      <c r="AJ92" s="42">
        <v>67.082397</v>
      </c>
      <c r="AK92" s="42">
        <v>68.300124999999994</v>
      </c>
      <c r="AL92" s="40">
        <v>2.3906E-2</v>
      </c>
    </row>
    <row r="94" spans="1:38" ht="15" customHeight="1" x14ac:dyDescent="0.2">
      <c r="B94" s="37" t="s">
        <v>399</v>
      </c>
    </row>
    <row r="95" spans="1:38" ht="15" customHeight="1" x14ac:dyDescent="0.25">
      <c r="A95" s="34" t="s">
        <v>469</v>
      </c>
      <c r="B95" s="38" t="s">
        <v>385</v>
      </c>
      <c r="C95" s="42">
        <v>11.471981</v>
      </c>
      <c r="D95" s="42">
        <v>12.419774</v>
      </c>
      <c r="E95" s="42">
        <v>11.727169999999999</v>
      </c>
      <c r="F95" s="42">
        <v>12.129690999999999</v>
      </c>
      <c r="G95" s="42">
        <v>13.349494</v>
      </c>
      <c r="H95" s="42">
        <v>14.02632</v>
      </c>
      <c r="I95" s="42">
        <v>14.685662000000001</v>
      </c>
      <c r="J95" s="42">
        <v>15.320948</v>
      </c>
      <c r="K95" s="42">
        <v>15.856676999999999</v>
      </c>
      <c r="L95" s="42">
        <v>16.316079999999999</v>
      </c>
      <c r="M95" s="42">
        <v>16.762985</v>
      </c>
      <c r="N95" s="42">
        <v>17.1938</v>
      </c>
      <c r="O95" s="42">
        <v>17.681047</v>
      </c>
      <c r="P95" s="42">
        <v>18.377873999999998</v>
      </c>
      <c r="Q95" s="42">
        <v>18.904325</v>
      </c>
      <c r="R95" s="42">
        <v>19.595272000000001</v>
      </c>
      <c r="S95" s="42">
        <v>20.395508</v>
      </c>
      <c r="T95" s="42">
        <v>21.183406999999999</v>
      </c>
      <c r="U95" s="42">
        <v>21.921406000000001</v>
      </c>
      <c r="V95" s="42">
        <v>22.755676000000001</v>
      </c>
      <c r="W95" s="42">
        <v>23.640761999999999</v>
      </c>
      <c r="X95" s="42">
        <v>24.333152999999999</v>
      </c>
      <c r="Y95" s="42">
        <v>25.456530000000001</v>
      </c>
      <c r="Z95" s="42">
        <v>26.289626999999999</v>
      </c>
      <c r="AA95" s="42">
        <v>27.101372000000001</v>
      </c>
      <c r="AB95" s="42">
        <v>28.051600000000001</v>
      </c>
      <c r="AC95" s="42">
        <v>28.971222000000001</v>
      </c>
      <c r="AD95" s="42">
        <v>30.008717000000001</v>
      </c>
      <c r="AE95" s="42">
        <v>30.998546999999999</v>
      </c>
      <c r="AF95" s="42">
        <v>32.149619999999999</v>
      </c>
      <c r="AG95" s="42">
        <v>33.196209000000003</v>
      </c>
      <c r="AH95" s="42">
        <v>34.348846000000002</v>
      </c>
      <c r="AI95" s="42">
        <v>35.657963000000002</v>
      </c>
      <c r="AJ95" s="42">
        <v>36.979312999999998</v>
      </c>
      <c r="AK95" s="42">
        <v>38.199748999999997</v>
      </c>
      <c r="AL95" s="40">
        <v>3.4632999999999997E-2</v>
      </c>
    </row>
    <row r="96" spans="1:38" ht="15" customHeight="1" x14ac:dyDescent="0.25">
      <c r="A96" s="34" t="s">
        <v>470</v>
      </c>
      <c r="B96" s="38" t="s">
        <v>387</v>
      </c>
      <c r="C96" s="42">
        <v>13.502984</v>
      </c>
      <c r="D96" s="42">
        <v>16.010017000000001</v>
      </c>
      <c r="E96" s="42">
        <v>16.985847</v>
      </c>
      <c r="F96" s="42">
        <v>17.644905000000001</v>
      </c>
      <c r="G96" s="42">
        <v>21.038257999999999</v>
      </c>
      <c r="H96" s="42">
        <v>22.774629999999998</v>
      </c>
      <c r="I96" s="42">
        <v>23.677088000000001</v>
      </c>
      <c r="J96" s="42">
        <v>24.560749000000001</v>
      </c>
      <c r="K96" s="42">
        <v>25.547267999999999</v>
      </c>
      <c r="L96" s="42">
        <v>26.460070000000002</v>
      </c>
      <c r="M96" s="42">
        <v>27.181837000000002</v>
      </c>
      <c r="N96" s="42">
        <v>28.146889000000002</v>
      </c>
      <c r="O96" s="42">
        <v>29.149325999999999</v>
      </c>
      <c r="P96" s="42">
        <v>30.237804000000001</v>
      </c>
      <c r="Q96" s="42">
        <v>31.193069000000001</v>
      </c>
      <c r="R96" s="42">
        <v>32.357680999999999</v>
      </c>
      <c r="S96" s="42">
        <v>33.300190000000001</v>
      </c>
      <c r="T96" s="42">
        <v>34.431347000000002</v>
      </c>
      <c r="U96" s="42">
        <v>35.640179000000003</v>
      </c>
      <c r="V96" s="42">
        <v>36.692664999999998</v>
      </c>
      <c r="W96" s="42">
        <v>37.733212000000002</v>
      </c>
      <c r="X96" s="42">
        <v>39.364421999999998</v>
      </c>
      <c r="Y96" s="42">
        <v>40.485053999999998</v>
      </c>
      <c r="Z96" s="42">
        <v>41.762034999999997</v>
      </c>
      <c r="AA96" s="42">
        <v>43.038879000000001</v>
      </c>
      <c r="AB96" s="42">
        <v>44.393084999999999</v>
      </c>
      <c r="AC96" s="42">
        <v>45.477657000000001</v>
      </c>
      <c r="AD96" s="42">
        <v>46.631839999999997</v>
      </c>
      <c r="AE96" s="42">
        <v>47.752583000000001</v>
      </c>
      <c r="AF96" s="42">
        <v>49.048779000000003</v>
      </c>
      <c r="AG96" s="42">
        <v>50.089458</v>
      </c>
      <c r="AH96" s="42">
        <v>51.535266999999997</v>
      </c>
      <c r="AI96" s="42">
        <v>53.032046999999999</v>
      </c>
      <c r="AJ96" s="42">
        <v>54.118771000000002</v>
      </c>
      <c r="AK96" s="42">
        <v>55.624554000000003</v>
      </c>
      <c r="AL96" s="40">
        <v>3.8461000000000002E-2</v>
      </c>
    </row>
    <row r="97" spans="1:38" ht="15" customHeight="1" x14ac:dyDescent="0.25">
      <c r="A97" s="34" t="s">
        <v>471</v>
      </c>
      <c r="B97" s="38" t="s">
        <v>396</v>
      </c>
      <c r="C97" s="42">
        <v>4.909198</v>
      </c>
      <c r="D97" s="42">
        <v>6.6671880000000003</v>
      </c>
      <c r="E97" s="42">
        <v>6.7468029999999999</v>
      </c>
      <c r="F97" s="42">
        <v>7.8390230000000001</v>
      </c>
      <c r="G97" s="42">
        <v>11.297184</v>
      </c>
      <c r="H97" s="42">
        <v>13.120635999999999</v>
      </c>
      <c r="I97" s="42">
        <v>14.260422</v>
      </c>
      <c r="J97" s="42">
        <v>15.299765000000001</v>
      </c>
      <c r="K97" s="42">
        <v>15.77984</v>
      </c>
      <c r="L97" s="42">
        <v>16.177261000000001</v>
      </c>
      <c r="M97" s="42">
        <v>16.835203</v>
      </c>
      <c r="N97" s="42">
        <v>17.473984000000002</v>
      </c>
      <c r="O97" s="42">
        <v>18.054689</v>
      </c>
      <c r="P97" s="42">
        <v>18.833808999999999</v>
      </c>
      <c r="Q97" s="42">
        <v>19.476189000000002</v>
      </c>
      <c r="R97" s="42">
        <v>20.275656000000001</v>
      </c>
      <c r="S97" s="42">
        <v>20.912043000000001</v>
      </c>
      <c r="T97" s="42">
        <v>21.658826999999999</v>
      </c>
      <c r="U97" s="42">
        <v>22.387886000000002</v>
      </c>
      <c r="V97" s="42">
        <v>23.153100999999999</v>
      </c>
      <c r="W97" s="42">
        <v>23.762581000000001</v>
      </c>
      <c r="X97" s="42">
        <v>24.891739000000001</v>
      </c>
      <c r="Y97" s="42">
        <v>25.679079000000002</v>
      </c>
      <c r="Z97" s="42">
        <v>26.575346</v>
      </c>
      <c r="AA97" s="42">
        <v>27.454875999999999</v>
      </c>
      <c r="AB97" s="42">
        <v>28.368517000000001</v>
      </c>
      <c r="AC97" s="42">
        <v>29.183456</v>
      </c>
      <c r="AD97" s="42">
        <v>30.010157</v>
      </c>
      <c r="AE97" s="42">
        <v>30.768414</v>
      </c>
      <c r="AF97" s="42">
        <v>31.588455</v>
      </c>
      <c r="AG97" s="42">
        <v>32.216568000000002</v>
      </c>
      <c r="AH97" s="42">
        <v>33.086799999999997</v>
      </c>
      <c r="AI97" s="42">
        <v>34.189964000000003</v>
      </c>
      <c r="AJ97" s="42">
        <v>35.155056000000002</v>
      </c>
      <c r="AK97" s="42">
        <v>36.451599000000002</v>
      </c>
      <c r="AL97" s="40">
        <v>5.2825999999999998E-2</v>
      </c>
    </row>
    <row r="98" spans="1:38" ht="15" customHeight="1" x14ac:dyDescent="0.25">
      <c r="A98" s="34" t="s">
        <v>472</v>
      </c>
      <c r="B98" s="38" t="s">
        <v>404</v>
      </c>
      <c r="C98" s="42">
        <v>3.4100329999999999</v>
      </c>
      <c r="D98" s="42">
        <v>3.951238</v>
      </c>
      <c r="E98" s="42">
        <v>4.1048229999999997</v>
      </c>
      <c r="F98" s="42">
        <v>4.5406930000000001</v>
      </c>
      <c r="G98" s="42">
        <v>4.9230989999999997</v>
      </c>
      <c r="H98" s="42">
        <v>5.0050299999999996</v>
      </c>
      <c r="I98" s="42">
        <v>5.160825</v>
      </c>
      <c r="J98" s="42">
        <v>5.4349059999999998</v>
      </c>
      <c r="K98" s="42">
        <v>5.6720280000000001</v>
      </c>
      <c r="L98" s="42">
        <v>5.9568729999999999</v>
      </c>
      <c r="M98" s="42">
        <v>6.1370360000000002</v>
      </c>
      <c r="N98" s="42">
        <v>6.3317399999999999</v>
      </c>
      <c r="O98" s="42">
        <v>6.4729000000000001</v>
      </c>
      <c r="P98" s="42">
        <v>6.6929400000000001</v>
      </c>
      <c r="Q98" s="42">
        <v>6.8330909999999996</v>
      </c>
      <c r="R98" s="42">
        <v>6.9840489999999997</v>
      </c>
      <c r="S98" s="42">
        <v>7.1528299999999998</v>
      </c>
      <c r="T98" s="42">
        <v>7.3075970000000003</v>
      </c>
      <c r="U98" s="42">
        <v>7.4816409999999998</v>
      </c>
      <c r="V98" s="42">
        <v>7.6441509999999999</v>
      </c>
      <c r="W98" s="42">
        <v>7.9624870000000003</v>
      </c>
      <c r="X98" s="42">
        <v>8.1691450000000003</v>
      </c>
      <c r="Y98" s="42">
        <v>8.4539580000000001</v>
      </c>
      <c r="Z98" s="42">
        <v>8.7190250000000002</v>
      </c>
      <c r="AA98" s="42">
        <v>8.9630259999999993</v>
      </c>
      <c r="AB98" s="42">
        <v>9.2327539999999999</v>
      </c>
      <c r="AC98" s="42">
        <v>9.5597110000000001</v>
      </c>
      <c r="AD98" s="42">
        <v>9.8573310000000003</v>
      </c>
      <c r="AE98" s="42">
        <v>10.187162000000001</v>
      </c>
      <c r="AF98" s="42">
        <v>10.531902000000001</v>
      </c>
      <c r="AG98" s="42">
        <v>10.88669</v>
      </c>
      <c r="AH98" s="42">
        <v>11.256897</v>
      </c>
      <c r="AI98" s="42">
        <v>11.707564</v>
      </c>
      <c r="AJ98" s="42">
        <v>12.14292</v>
      </c>
      <c r="AK98" s="42">
        <v>12.630902000000001</v>
      </c>
      <c r="AL98" s="40">
        <v>3.5843E-2</v>
      </c>
    </row>
    <row r="99" spans="1:38" ht="15" customHeight="1" x14ac:dyDescent="0.25">
      <c r="A99" s="34" t="s">
        <v>473</v>
      </c>
      <c r="B99" s="38" t="s">
        <v>406</v>
      </c>
      <c r="C99" s="42">
        <v>4.2285810000000001</v>
      </c>
      <c r="D99" s="42">
        <v>4.2371480000000004</v>
      </c>
      <c r="E99" s="42">
        <v>4.2631420000000002</v>
      </c>
      <c r="F99" s="42">
        <v>4.4284270000000001</v>
      </c>
      <c r="G99" s="42">
        <v>4.6260089999999998</v>
      </c>
      <c r="H99" s="42">
        <v>4.7798280000000002</v>
      </c>
      <c r="I99" s="42">
        <v>4.9564459999999997</v>
      </c>
      <c r="J99" s="42">
        <v>5.1525650000000001</v>
      </c>
      <c r="K99" s="42">
        <v>5.3418559999999999</v>
      </c>
      <c r="L99" s="42">
        <v>5.5300320000000003</v>
      </c>
      <c r="M99" s="42">
        <v>5.6955900000000002</v>
      </c>
      <c r="N99" s="42">
        <v>5.8425079999999996</v>
      </c>
      <c r="O99" s="42">
        <v>5.9781399999999998</v>
      </c>
      <c r="P99" s="42">
        <v>6.1222269999999996</v>
      </c>
      <c r="Q99" s="42">
        <v>6.2776100000000001</v>
      </c>
      <c r="R99" s="42">
        <v>6.4405390000000002</v>
      </c>
      <c r="S99" s="42">
        <v>6.6078640000000002</v>
      </c>
      <c r="T99" s="42">
        <v>6.7850970000000004</v>
      </c>
      <c r="U99" s="42">
        <v>6.9551420000000004</v>
      </c>
      <c r="V99" s="42">
        <v>7.1498970000000002</v>
      </c>
      <c r="W99" s="42">
        <v>7.3407489999999997</v>
      </c>
      <c r="X99" s="42">
        <v>7.5377039999999997</v>
      </c>
      <c r="Y99" s="42">
        <v>7.7379939999999996</v>
      </c>
      <c r="Z99" s="42">
        <v>7.9342240000000004</v>
      </c>
      <c r="AA99" s="42">
        <v>8.1494420000000005</v>
      </c>
      <c r="AB99" s="42">
        <v>8.3779990000000009</v>
      </c>
      <c r="AC99" s="42">
        <v>8.5975610000000007</v>
      </c>
      <c r="AD99" s="42">
        <v>8.8418550000000007</v>
      </c>
      <c r="AE99" s="42">
        <v>9.1017019999999995</v>
      </c>
      <c r="AF99" s="42">
        <v>9.3854570000000006</v>
      </c>
      <c r="AG99" s="42">
        <v>9.6790889999999994</v>
      </c>
      <c r="AH99" s="42">
        <v>9.9918250000000004</v>
      </c>
      <c r="AI99" s="42">
        <v>10.329154000000001</v>
      </c>
      <c r="AJ99" s="42">
        <v>10.667631</v>
      </c>
      <c r="AK99" s="42">
        <v>11.028432</v>
      </c>
      <c r="AL99" s="40">
        <v>2.9412000000000001E-2</v>
      </c>
    </row>
    <row r="100" spans="1:38" ht="15" customHeight="1" x14ac:dyDescent="0.25">
      <c r="A100" s="34" t="s">
        <v>474</v>
      </c>
      <c r="B100" s="38" t="s">
        <v>408</v>
      </c>
      <c r="C100" s="42">
        <v>3.244068</v>
      </c>
      <c r="D100" s="42">
        <v>3.261285</v>
      </c>
      <c r="E100" s="42">
        <v>3.3441999999999998</v>
      </c>
      <c r="F100" s="42">
        <v>3.4801419999999998</v>
      </c>
      <c r="G100" s="42">
        <v>3.6100099999999999</v>
      </c>
      <c r="H100" s="42">
        <v>3.720164</v>
      </c>
      <c r="I100" s="42">
        <v>3.8168419999999998</v>
      </c>
      <c r="J100" s="42">
        <v>3.91066</v>
      </c>
      <c r="K100" s="42">
        <v>4.0096670000000003</v>
      </c>
      <c r="L100" s="42">
        <v>4.1208619999999998</v>
      </c>
      <c r="M100" s="42">
        <v>4.2249499999999998</v>
      </c>
      <c r="N100" s="42">
        <v>4.3108719999999998</v>
      </c>
      <c r="O100" s="42">
        <v>4.3932380000000002</v>
      </c>
      <c r="P100" s="42">
        <v>4.4726759999999999</v>
      </c>
      <c r="Q100" s="42">
        <v>4.5720999999999998</v>
      </c>
      <c r="R100" s="42">
        <v>4.6682790000000001</v>
      </c>
      <c r="S100" s="42">
        <v>4.7607140000000001</v>
      </c>
      <c r="T100" s="42">
        <v>4.862158</v>
      </c>
      <c r="U100" s="42">
        <v>4.9622510000000002</v>
      </c>
      <c r="V100" s="42">
        <v>5.0764230000000001</v>
      </c>
      <c r="W100" s="42">
        <v>5.1895980000000002</v>
      </c>
      <c r="X100" s="42">
        <v>5.3304349999999996</v>
      </c>
      <c r="Y100" s="42">
        <v>5.4608100000000004</v>
      </c>
      <c r="Z100" s="42">
        <v>5.6059089999999996</v>
      </c>
      <c r="AA100" s="42">
        <v>5.7461159999999998</v>
      </c>
      <c r="AB100" s="42">
        <v>5.9026719999999999</v>
      </c>
      <c r="AC100" s="42">
        <v>6.073264</v>
      </c>
      <c r="AD100" s="42">
        <v>6.2424600000000003</v>
      </c>
      <c r="AE100" s="42">
        <v>6.4073310000000001</v>
      </c>
      <c r="AF100" s="42">
        <v>6.5878209999999999</v>
      </c>
      <c r="AG100" s="42">
        <v>6.7672610000000004</v>
      </c>
      <c r="AH100" s="42">
        <v>6.9583849999999998</v>
      </c>
      <c r="AI100" s="42">
        <v>7.1578970000000002</v>
      </c>
      <c r="AJ100" s="42">
        <v>7.362311</v>
      </c>
      <c r="AK100" s="42">
        <v>7.5803529999999997</v>
      </c>
      <c r="AL100" s="40">
        <v>2.5888000000000001E-2</v>
      </c>
    </row>
    <row r="101" spans="1:38" ht="15" customHeight="1" x14ac:dyDescent="0.25">
      <c r="A101" s="34" t="s">
        <v>475</v>
      </c>
      <c r="B101" s="38" t="s">
        <v>410</v>
      </c>
      <c r="C101" s="40" t="s">
        <v>266</v>
      </c>
      <c r="D101" s="40" t="s">
        <v>266</v>
      </c>
      <c r="E101" s="40" t="s">
        <v>266</v>
      </c>
      <c r="F101" s="40" t="s">
        <v>266</v>
      </c>
      <c r="G101" s="40" t="s">
        <v>266</v>
      </c>
      <c r="H101" s="40" t="s">
        <v>266</v>
      </c>
      <c r="I101" s="40" t="s">
        <v>266</v>
      </c>
      <c r="J101" s="40" t="s">
        <v>266</v>
      </c>
      <c r="K101" s="40" t="s">
        <v>266</v>
      </c>
      <c r="L101" s="40" t="s">
        <v>266</v>
      </c>
      <c r="M101" s="40" t="s">
        <v>266</v>
      </c>
      <c r="N101" s="40" t="s">
        <v>266</v>
      </c>
      <c r="O101" s="40" t="s">
        <v>266</v>
      </c>
      <c r="P101" s="40" t="s">
        <v>266</v>
      </c>
      <c r="Q101" s="40" t="s">
        <v>266</v>
      </c>
      <c r="R101" s="40" t="s">
        <v>266</v>
      </c>
      <c r="S101" s="40" t="s">
        <v>266</v>
      </c>
      <c r="T101" s="40" t="s">
        <v>266</v>
      </c>
      <c r="U101" s="40" t="s">
        <v>266</v>
      </c>
      <c r="V101" s="40" t="s">
        <v>266</v>
      </c>
      <c r="W101" s="40" t="s">
        <v>266</v>
      </c>
      <c r="X101" s="40" t="s">
        <v>266</v>
      </c>
      <c r="Y101" s="40" t="s">
        <v>266</v>
      </c>
      <c r="Z101" s="40" t="s">
        <v>266</v>
      </c>
      <c r="AA101" s="40" t="s">
        <v>266</v>
      </c>
      <c r="AB101" s="40" t="s">
        <v>266</v>
      </c>
      <c r="AC101" s="40" t="s">
        <v>266</v>
      </c>
      <c r="AD101" s="40" t="s">
        <v>266</v>
      </c>
      <c r="AE101" s="40" t="s">
        <v>266</v>
      </c>
      <c r="AF101" s="40" t="s">
        <v>266</v>
      </c>
      <c r="AG101" s="40" t="s">
        <v>266</v>
      </c>
      <c r="AH101" s="40" t="s">
        <v>266</v>
      </c>
      <c r="AI101" s="40" t="s">
        <v>266</v>
      </c>
      <c r="AJ101" s="40" t="s">
        <v>266</v>
      </c>
      <c r="AK101" s="40" t="s">
        <v>266</v>
      </c>
      <c r="AL101" s="40" t="s">
        <v>266</v>
      </c>
    </row>
    <row r="102" spans="1:38" ht="15" customHeight="1" x14ac:dyDescent="0.25">
      <c r="A102" s="34" t="s">
        <v>476</v>
      </c>
      <c r="B102" s="38" t="s">
        <v>391</v>
      </c>
      <c r="C102" s="42">
        <v>19.856387999999999</v>
      </c>
      <c r="D102" s="42">
        <v>21.383452999999999</v>
      </c>
      <c r="E102" s="42">
        <v>21.938824</v>
      </c>
      <c r="F102" s="42">
        <v>22.136761</v>
      </c>
      <c r="G102" s="42">
        <v>23.100753999999998</v>
      </c>
      <c r="H102" s="42">
        <v>23.602851999999999</v>
      </c>
      <c r="I102" s="42">
        <v>24.235529</v>
      </c>
      <c r="J102" s="42">
        <v>24.790593999999999</v>
      </c>
      <c r="K102" s="42">
        <v>25.434694</v>
      </c>
      <c r="L102" s="42">
        <v>26.362013000000001</v>
      </c>
      <c r="M102" s="42">
        <v>27.018034</v>
      </c>
      <c r="N102" s="42">
        <v>27.640381000000001</v>
      </c>
      <c r="O102" s="42">
        <v>28.249027000000002</v>
      </c>
      <c r="P102" s="42">
        <v>28.869554999999998</v>
      </c>
      <c r="Q102" s="42">
        <v>29.523486999999999</v>
      </c>
      <c r="R102" s="42">
        <v>30.24736</v>
      </c>
      <c r="S102" s="42">
        <v>30.874832000000001</v>
      </c>
      <c r="T102" s="42">
        <v>31.485855000000001</v>
      </c>
      <c r="U102" s="42">
        <v>32.130989</v>
      </c>
      <c r="V102" s="42">
        <v>32.789741999999997</v>
      </c>
      <c r="W102" s="42">
        <v>33.528171999999998</v>
      </c>
      <c r="X102" s="42">
        <v>34.249454</v>
      </c>
      <c r="Y102" s="42">
        <v>35.026676000000002</v>
      </c>
      <c r="Z102" s="42">
        <v>35.819941999999998</v>
      </c>
      <c r="AA102" s="42">
        <v>36.584671</v>
      </c>
      <c r="AB102" s="42">
        <v>37.374881999999999</v>
      </c>
      <c r="AC102" s="42">
        <v>38.184314999999998</v>
      </c>
      <c r="AD102" s="42">
        <v>39.004162000000001</v>
      </c>
      <c r="AE102" s="42">
        <v>39.895336</v>
      </c>
      <c r="AF102" s="42">
        <v>40.808098000000001</v>
      </c>
      <c r="AG102" s="42">
        <v>41.683418000000003</v>
      </c>
      <c r="AH102" s="42">
        <v>42.633361999999998</v>
      </c>
      <c r="AI102" s="42">
        <v>43.784916000000003</v>
      </c>
      <c r="AJ102" s="42">
        <v>44.892924999999998</v>
      </c>
      <c r="AK102" s="42">
        <v>45.862717000000004</v>
      </c>
      <c r="AL102" s="40">
        <v>2.3392E-2</v>
      </c>
    </row>
    <row r="105" spans="1:38" ht="15" customHeight="1" x14ac:dyDescent="0.2">
      <c r="B105" s="37" t="s">
        <v>412</v>
      </c>
    </row>
    <row r="106" spans="1:38" ht="15" customHeight="1" x14ac:dyDescent="0.25">
      <c r="A106" s="34" t="s">
        <v>477</v>
      </c>
      <c r="B106" s="38" t="s">
        <v>385</v>
      </c>
      <c r="C106" s="42">
        <v>17.435032</v>
      </c>
      <c r="D106" s="42">
        <v>18.474964</v>
      </c>
      <c r="E106" s="42">
        <v>17.948162</v>
      </c>
      <c r="F106" s="42">
        <v>18.498114000000001</v>
      </c>
      <c r="G106" s="42">
        <v>19.864547999999999</v>
      </c>
      <c r="H106" s="42">
        <v>20.691095000000001</v>
      </c>
      <c r="I106" s="42">
        <v>21.501729999999998</v>
      </c>
      <c r="J106" s="42">
        <v>22.297015999999999</v>
      </c>
      <c r="K106" s="42">
        <v>23.633194</v>
      </c>
      <c r="L106" s="42">
        <v>24.265637999999999</v>
      </c>
      <c r="M106" s="42">
        <v>24.888335999999999</v>
      </c>
      <c r="N106" s="42">
        <v>25.490755</v>
      </c>
      <c r="O106" s="42">
        <v>26.144793</v>
      </c>
      <c r="P106" s="42">
        <v>27.101455999999999</v>
      </c>
      <c r="Q106" s="42">
        <v>27.802637000000001</v>
      </c>
      <c r="R106" s="42">
        <v>28.670828</v>
      </c>
      <c r="S106" s="42">
        <v>29.652494000000001</v>
      </c>
      <c r="T106" s="42">
        <v>30.628349</v>
      </c>
      <c r="U106" s="42">
        <v>31.560245999999999</v>
      </c>
      <c r="V106" s="42">
        <v>32.595219</v>
      </c>
      <c r="W106" s="42">
        <v>33.693600000000004</v>
      </c>
      <c r="X106" s="42">
        <v>34.603214000000001</v>
      </c>
      <c r="Y106" s="42">
        <v>35.943644999999997</v>
      </c>
      <c r="Z106" s="42">
        <v>37.005405000000003</v>
      </c>
      <c r="AA106" s="42">
        <v>38.052363999999997</v>
      </c>
      <c r="AB106" s="42">
        <v>39.243343000000003</v>
      </c>
      <c r="AC106" s="42">
        <v>40.412799999999997</v>
      </c>
      <c r="AD106" s="42">
        <v>41.708832000000001</v>
      </c>
      <c r="AE106" s="42">
        <v>42.966994999999997</v>
      </c>
      <c r="AF106" s="42">
        <v>44.393261000000003</v>
      </c>
      <c r="AG106" s="42">
        <v>45.725960000000001</v>
      </c>
      <c r="AH106" s="42">
        <v>47.169635999999997</v>
      </c>
      <c r="AI106" s="42">
        <v>48.779578999999998</v>
      </c>
      <c r="AJ106" s="42">
        <v>50.410583000000003</v>
      </c>
      <c r="AK106" s="42">
        <v>51.954692999999999</v>
      </c>
      <c r="AL106" s="40">
        <v>3.1828000000000002E-2</v>
      </c>
    </row>
    <row r="107" spans="1:38" ht="15" customHeight="1" x14ac:dyDescent="0.25">
      <c r="A107" s="34" t="s">
        <v>478</v>
      </c>
      <c r="B107" s="38" t="s">
        <v>415</v>
      </c>
      <c r="C107" s="42">
        <v>20.452584999999999</v>
      </c>
      <c r="D107" s="42">
        <v>22.286798000000001</v>
      </c>
      <c r="E107" s="42">
        <v>29.754711</v>
      </c>
      <c r="F107" s="42">
        <v>30.055136000000001</v>
      </c>
      <c r="G107" s="42">
        <v>33.950206999999999</v>
      </c>
      <c r="H107" s="42">
        <v>36.169677999999998</v>
      </c>
      <c r="I107" s="42">
        <v>35.618385000000004</v>
      </c>
      <c r="J107" s="42">
        <v>33.956257000000001</v>
      </c>
      <c r="K107" s="42">
        <v>33.440959999999997</v>
      </c>
      <c r="L107" s="42">
        <v>31.474222000000001</v>
      </c>
      <c r="M107" s="42">
        <v>31.479154999999999</v>
      </c>
      <c r="N107" s="42">
        <v>31.136590999999999</v>
      </c>
      <c r="O107" s="42">
        <v>31.524847000000001</v>
      </c>
      <c r="P107" s="42">
        <v>32.253368000000002</v>
      </c>
      <c r="Q107" s="42">
        <v>32.640315999999999</v>
      </c>
      <c r="R107" s="42">
        <v>34.448977999999997</v>
      </c>
      <c r="S107" s="42">
        <v>35.354464999999998</v>
      </c>
      <c r="T107" s="42">
        <v>35.678145999999998</v>
      </c>
      <c r="U107" s="42">
        <v>36.214618999999999</v>
      </c>
      <c r="V107" s="42">
        <v>36.641575000000003</v>
      </c>
      <c r="W107" s="42">
        <v>37.415844</v>
      </c>
      <c r="X107" s="42">
        <v>38.914169000000001</v>
      </c>
      <c r="Y107" s="42">
        <v>40.058880000000002</v>
      </c>
      <c r="Z107" s="42">
        <v>41.608806999999999</v>
      </c>
      <c r="AA107" s="42">
        <v>43.508465000000001</v>
      </c>
      <c r="AB107" s="42">
        <v>45.528179000000002</v>
      </c>
      <c r="AC107" s="42">
        <v>47.657103999999997</v>
      </c>
      <c r="AD107" s="42">
        <v>49.805889000000001</v>
      </c>
      <c r="AE107" s="42">
        <v>52.622687999999997</v>
      </c>
      <c r="AF107" s="42">
        <v>54.023384</v>
      </c>
      <c r="AG107" s="42">
        <v>55.240360000000003</v>
      </c>
      <c r="AH107" s="42">
        <v>57.795535999999998</v>
      </c>
      <c r="AI107" s="42">
        <v>62.693905000000001</v>
      </c>
      <c r="AJ107" s="42">
        <v>68.388535000000005</v>
      </c>
      <c r="AK107" s="42">
        <v>71.409492</v>
      </c>
      <c r="AL107" s="40">
        <v>3.5915999999999997E-2</v>
      </c>
    </row>
    <row r="108" spans="1:38" ht="15" customHeight="1" x14ac:dyDescent="0.25">
      <c r="A108" s="34" t="s">
        <v>479</v>
      </c>
      <c r="B108" s="38" t="s">
        <v>417</v>
      </c>
      <c r="C108" s="42">
        <v>18.793102000000001</v>
      </c>
      <c r="D108" s="42">
        <v>20.800454999999999</v>
      </c>
      <c r="E108" s="42">
        <v>20.956721999999999</v>
      </c>
      <c r="F108" s="42">
        <v>22.001801</v>
      </c>
      <c r="G108" s="42">
        <v>25.704908</v>
      </c>
      <c r="H108" s="42">
        <v>27.916779999999999</v>
      </c>
      <c r="I108" s="42">
        <v>29.296676999999999</v>
      </c>
      <c r="J108" s="42">
        <v>30.566793000000001</v>
      </c>
      <c r="K108" s="42">
        <v>31.977440000000001</v>
      </c>
      <c r="L108" s="42">
        <v>32.680824000000001</v>
      </c>
      <c r="M108" s="42">
        <v>33.422255999999997</v>
      </c>
      <c r="N108" s="42">
        <v>34.388832000000001</v>
      </c>
      <c r="O108" s="42">
        <v>35.431190000000001</v>
      </c>
      <c r="P108" s="42">
        <v>36.569595</v>
      </c>
      <c r="Q108" s="42">
        <v>37.501862000000003</v>
      </c>
      <c r="R108" s="42">
        <v>38.812041999999998</v>
      </c>
      <c r="S108" s="42">
        <v>39.828747</v>
      </c>
      <c r="T108" s="42">
        <v>40.922770999999997</v>
      </c>
      <c r="U108" s="42">
        <v>42.205855999999997</v>
      </c>
      <c r="V108" s="42">
        <v>43.332023999999997</v>
      </c>
      <c r="W108" s="42">
        <v>44.422356000000001</v>
      </c>
      <c r="X108" s="42">
        <v>46.125988</v>
      </c>
      <c r="Y108" s="42">
        <v>47.367531</v>
      </c>
      <c r="Z108" s="42">
        <v>48.741444000000001</v>
      </c>
      <c r="AA108" s="42">
        <v>50.219867999999998</v>
      </c>
      <c r="AB108" s="42">
        <v>51.676315000000002</v>
      </c>
      <c r="AC108" s="42">
        <v>53.130530999999998</v>
      </c>
      <c r="AD108" s="42">
        <v>54.544102000000002</v>
      </c>
      <c r="AE108" s="42">
        <v>56.011538999999999</v>
      </c>
      <c r="AF108" s="42">
        <v>57.542633000000002</v>
      </c>
      <c r="AG108" s="42">
        <v>58.776085000000002</v>
      </c>
      <c r="AH108" s="42">
        <v>60.566814000000001</v>
      </c>
      <c r="AI108" s="42">
        <v>62.467503000000001</v>
      </c>
      <c r="AJ108" s="42">
        <v>64.184471000000002</v>
      </c>
      <c r="AK108" s="42">
        <v>66.018187999999995</v>
      </c>
      <c r="AL108" s="40">
        <v>3.5617999999999997E-2</v>
      </c>
    </row>
    <row r="109" spans="1:38" ht="15" customHeight="1" x14ac:dyDescent="0.25">
      <c r="A109" s="34" t="s">
        <v>480</v>
      </c>
      <c r="B109" s="38" t="s">
        <v>419</v>
      </c>
      <c r="C109" s="42">
        <v>9.8084410000000002</v>
      </c>
      <c r="D109" s="42">
        <v>11.947901999999999</v>
      </c>
      <c r="E109" s="42">
        <v>12.530483</v>
      </c>
      <c r="F109" s="42">
        <v>13.678243</v>
      </c>
      <c r="G109" s="42">
        <v>17.546206000000002</v>
      </c>
      <c r="H109" s="42">
        <v>19.490535999999999</v>
      </c>
      <c r="I109" s="42">
        <v>20.513179999999998</v>
      </c>
      <c r="J109" s="42">
        <v>21.417524</v>
      </c>
      <c r="K109" s="42">
        <v>22.311513999999999</v>
      </c>
      <c r="L109" s="42">
        <v>22.994479999999999</v>
      </c>
      <c r="M109" s="42">
        <v>23.615627</v>
      </c>
      <c r="N109" s="42">
        <v>24.483553000000001</v>
      </c>
      <c r="O109" s="42">
        <v>25.376106</v>
      </c>
      <c r="P109" s="42">
        <v>26.510223</v>
      </c>
      <c r="Q109" s="42">
        <v>27.400686</v>
      </c>
      <c r="R109" s="42">
        <v>28.580666999999998</v>
      </c>
      <c r="S109" s="42">
        <v>29.538661999999999</v>
      </c>
      <c r="T109" s="42">
        <v>30.659116999999998</v>
      </c>
      <c r="U109" s="42">
        <v>31.762089</v>
      </c>
      <c r="V109" s="42">
        <v>32.719203999999998</v>
      </c>
      <c r="W109" s="42">
        <v>33.726520999999998</v>
      </c>
      <c r="X109" s="42">
        <v>35.371879999999997</v>
      </c>
      <c r="Y109" s="42">
        <v>36.498936</v>
      </c>
      <c r="Z109" s="42">
        <v>37.722484999999999</v>
      </c>
      <c r="AA109" s="42">
        <v>38.978805999999999</v>
      </c>
      <c r="AB109" s="42">
        <v>40.336475</v>
      </c>
      <c r="AC109" s="42">
        <v>41.436892999999998</v>
      </c>
      <c r="AD109" s="42">
        <v>42.670250000000003</v>
      </c>
      <c r="AE109" s="42">
        <v>43.900986000000003</v>
      </c>
      <c r="AF109" s="42">
        <v>45.154170999999998</v>
      </c>
      <c r="AG109" s="42">
        <v>46.21331</v>
      </c>
      <c r="AH109" s="42">
        <v>47.717182000000001</v>
      </c>
      <c r="AI109" s="42">
        <v>49.449630999999997</v>
      </c>
      <c r="AJ109" s="42">
        <v>50.930728999999999</v>
      </c>
      <c r="AK109" s="42">
        <v>52.459682000000001</v>
      </c>
      <c r="AL109" s="40">
        <v>4.5852999999999998E-2</v>
      </c>
    </row>
    <row r="110" spans="1:38" ht="15" customHeight="1" x14ac:dyDescent="0.25">
      <c r="A110" s="34" t="s">
        <v>481</v>
      </c>
      <c r="B110" s="38" t="s">
        <v>421</v>
      </c>
      <c r="C110" s="42">
        <v>16.926736999999999</v>
      </c>
      <c r="D110" s="42">
        <v>19.293282999999999</v>
      </c>
      <c r="E110" s="42">
        <v>20.398465999999999</v>
      </c>
      <c r="F110" s="42">
        <v>21.135897</v>
      </c>
      <c r="G110" s="42">
        <v>24.632764999999999</v>
      </c>
      <c r="H110" s="42">
        <v>26.508137000000001</v>
      </c>
      <c r="I110" s="42">
        <v>27.588868999999999</v>
      </c>
      <c r="J110" s="42">
        <v>28.717044999999999</v>
      </c>
      <c r="K110" s="42">
        <v>30.189125000000001</v>
      </c>
      <c r="L110" s="42">
        <v>31.254307000000001</v>
      </c>
      <c r="M110" s="42">
        <v>32.095905000000002</v>
      </c>
      <c r="N110" s="42">
        <v>33.192867</v>
      </c>
      <c r="O110" s="42">
        <v>34.322257999999998</v>
      </c>
      <c r="P110" s="42">
        <v>35.549827999999998</v>
      </c>
      <c r="Q110" s="42">
        <v>36.616680000000002</v>
      </c>
      <c r="R110" s="42">
        <v>37.925944999999999</v>
      </c>
      <c r="S110" s="42">
        <v>38.922348</v>
      </c>
      <c r="T110" s="42">
        <v>40.200527000000001</v>
      </c>
      <c r="U110" s="42">
        <v>41.575091999999998</v>
      </c>
      <c r="V110" s="42">
        <v>42.746898999999999</v>
      </c>
      <c r="W110" s="42">
        <v>43.914265</v>
      </c>
      <c r="X110" s="42">
        <v>45.671436</v>
      </c>
      <c r="Y110" s="42">
        <v>46.953938000000001</v>
      </c>
      <c r="Z110" s="42">
        <v>48.350825999999998</v>
      </c>
      <c r="AA110" s="42">
        <v>49.765605999999998</v>
      </c>
      <c r="AB110" s="42">
        <v>51.253677000000003</v>
      </c>
      <c r="AC110" s="42">
        <v>52.469718999999998</v>
      </c>
      <c r="AD110" s="42">
        <v>53.786892000000002</v>
      </c>
      <c r="AE110" s="42">
        <v>55.071182</v>
      </c>
      <c r="AF110" s="42">
        <v>56.537368999999998</v>
      </c>
      <c r="AG110" s="42">
        <v>57.753391000000001</v>
      </c>
      <c r="AH110" s="42">
        <v>59.373756</v>
      </c>
      <c r="AI110" s="42">
        <v>61.013103000000001</v>
      </c>
      <c r="AJ110" s="42">
        <v>62.203792999999997</v>
      </c>
      <c r="AK110" s="42">
        <v>63.892310999999999</v>
      </c>
      <c r="AL110" s="40">
        <v>3.6951999999999999E-2</v>
      </c>
    </row>
    <row r="111" spans="1:38" ht="15" customHeight="1" x14ac:dyDescent="0.25">
      <c r="A111" s="34" t="s">
        <v>482</v>
      </c>
      <c r="B111" s="38" t="s">
        <v>396</v>
      </c>
      <c r="C111" s="42">
        <v>6.149019</v>
      </c>
      <c r="D111" s="42">
        <v>8.3608089999999997</v>
      </c>
      <c r="E111" s="42">
        <v>8.4536420000000003</v>
      </c>
      <c r="F111" s="42">
        <v>9.6441970000000001</v>
      </c>
      <c r="G111" s="42">
        <v>9.9871440000000007</v>
      </c>
      <c r="H111" s="42">
        <v>12.033353999999999</v>
      </c>
      <c r="I111" s="42">
        <v>14.263935</v>
      </c>
      <c r="J111" s="42">
        <v>15.08301</v>
      </c>
      <c r="K111" s="42">
        <v>15.413912</v>
      </c>
      <c r="L111" s="42">
        <v>15.807104000000001</v>
      </c>
      <c r="M111" s="42">
        <v>16.676577000000002</v>
      </c>
      <c r="N111" s="42">
        <v>17.243300999999999</v>
      </c>
      <c r="O111" s="42">
        <v>17.833822000000001</v>
      </c>
      <c r="P111" s="42">
        <v>18.570684</v>
      </c>
      <c r="Q111" s="42">
        <v>19.195906000000001</v>
      </c>
      <c r="R111" s="42">
        <v>19.977523999999999</v>
      </c>
      <c r="S111" s="42">
        <v>20.643243999999999</v>
      </c>
      <c r="T111" s="42">
        <v>21.369748999999999</v>
      </c>
      <c r="U111" s="42">
        <v>22.10894</v>
      </c>
      <c r="V111" s="42">
        <v>22.830366000000001</v>
      </c>
      <c r="W111" s="42">
        <v>23.475394999999999</v>
      </c>
      <c r="X111" s="42">
        <v>24.591511000000001</v>
      </c>
      <c r="Y111" s="42">
        <v>25.343278999999999</v>
      </c>
      <c r="Z111" s="42">
        <v>26.177595</v>
      </c>
      <c r="AA111" s="42">
        <v>27.025283999999999</v>
      </c>
      <c r="AB111" s="42">
        <v>27.961887000000001</v>
      </c>
      <c r="AC111" s="42">
        <v>28.72541</v>
      </c>
      <c r="AD111" s="42">
        <v>29.527391000000001</v>
      </c>
      <c r="AE111" s="42">
        <v>30.274708</v>
      </c>
      <c r="AF111" s="42">
        <v>31.092445000000001</v>
      </c>
      <c r="AG111" s="42">
        <v>31.702559999999998</v>
      </c>
      <c r="AH111" s="42">
        <v>32.672500999999997</v>
      </c>
      <c r="AI111" s="42">
        <v>33.755485999999998</v>
      </c>
      <c r="AJ111" s="42">
        <v>34.654910999999998</v>
      </c>
      <c r="AK111" s="42">
        <v>35.784484999999997</v>
      </c>
      <c r="AL111" s="40">
        <v>4.5044000000000001E-2</v>
      </c>
    </row>
    <row r="112" spans="1:38" ht="15" customHeight="1" x14ac:dyDescent="0.25">
      <c r="A112" s="34" t="s">
        <v>483</v>
      </c>
      <c r="B112" s="38" t="s">
        <v>424</v>
      </c>
      <c r="C112" s="42">
        <v>14.032143</v>
      </c>
      <c r="D112" s="42">
        <v>14.452373</v>
      </c>
      <c r="E112" s="42">
        <v>14.465629</v>
      </c>
      <c r="F112" s="42">
        <v>14.747876</v>
      </c>
      <c r="G112" s="42">
        <v>15.159941</v>
      </c>
      <c r="H112" s="42">
        <v>14.844626</v>
      </c>
      <c r="I112" s="42">
        <v>14.997445000000001</v>
      </c>
      <c r="J112" s="42">
        <v>15.321368</v>
      </c>
      <c r="K112" s="42">
        <v>16.432290999999999</v>
      </c>
      <c r="L112" s="42">
        <v>16.717911000000001</v>
      </c>
      <c r="M112" s="42">
        <v>16.857735000000002</v>
      </c>
      <c r="N112" s="42">
        <v>17.050592000000002</v>
      </c>
      <c r="O112" s="42">
        <v>17.199707</v>
      </c>
      <c r="P112" s="42">
        <v>17.578780999999999</v>
      </c>
      <c r="Q112" s="42">
        <v>17.768581000000001</v>
      </c>
      <c r="R112" s="42">
        <v>17.998816000000001</v>
      </c>
      <c r="S112" s="42">
        <v>18.261303000000002</v>
      </c>
      <c r="T112" s="42">
        <v>18.542750999999999</v>
      </c>
      <c r="U112" s="42">
        <v>18.855592999999999</v>
      </c>
      <c r="V112" s="42">
        <v>19.175156000000001</v>
      </c>
      <c r="W112" s="42">
        <v>19.648392000000001</v>
      </c>
      <c r="X112" s="42">
        <v>20.054490999999999</v>
      </c>
      <c r="Y112" s="42">
        <v>20.516214000000002</v>
      </c>
      <c r="Z112" s="42">
        <v>20.991104</v>
      </c>
      <c r="AA112" s="42">
        <v>21.450801999999999</v>
      </c>
      <c r="AB112" s="42">
        <v>21.962343000000001</v>
      </c>
      <c r="AC112" s="42">
        <v>22.545915999999998</v>
      </c>
      <c r="AD112" s="42">
        <v>23.096488999999998</v>
      </c>
      <c r="AE112" s="42">
        <v>23.697222</v>
      </c>
      <c r="AF112" s="42">
        <v>24.345096999999999</v>
      </c>
      <c r="AG112" s="42">
        <v>25.013041999999999</v>
      </c>
      <c r="AH112" s="42">
        <v>25.712230999999999</v>
      </c>
      <c r="AI112" s="42">
        <v>26.508005000000001</v>
      </c>
      <c r="AJ112" s="42">
        <v>27.297079</v>
      </c>
      <c r="AK112" s="42">
        <v>28.167000000000002</v>
      </c>
      <c r="AL112" s="40">
        <v>2.0427000000000001E-2</v>
      </c>
    </row>
    <row r="113" spans="1:38" ht="15" customHeight="1" x14ac:dyDescent="0.25">
      <c r="A113" s="34" t="s">
        <v>484</v>
      </c>
      <c r="B113" s="38" t="s">
        <v>391</v>
      </c>
      <c r="C113" s="42">
        <v>28.386109999999999</v>
      </c>
      <c r="D113" s="42">
        <v>31.148299999999999</v>
      </c>
      <c r="E113" s="42">
        <v>32.740378999999997</v>
      </c>
      <c r="F113" s="42">
        <v>34.490948000000003</v>
      </c>
      <c r="G113" s="42">
        <v>37.621788000000002</v>
      </c>
      <c r="H113" s="42">
        <v>39.551228000000002</v>
      </c>
      <c r="I113" s="42">
        <v>41.608035999999998</v>
      </c>
      <c r="J113" s="42">
        <v>43.751731999999997</v>
      </c>
      <c r="K113" s="42">
        <v>45.577067999999997</v>
      </c>
      <c r="L113" s="42">
        <v>47.598098999999998</v>
      </c>
      <c r="M113" s="42">
        <v>49.355041999999997</v>
      </c>
      <c r="N113" s="42">
        <v>50.790118999999997</v>
      </c>
      <c r="O113" s="42">
        <v>52.094920999999999</v>
      </c>
      <c r="P113" s="42">
        <v>53.390213000000003</v>
      </c>
      <c r="Q113" s="42">
        <v>54.71743</v>
      </c>
      <c r="R113" s="42">
        <v>56.099369000000003</v>
      </c>
      <c r="S113" s="42">
        <v>57.486663999999998</v>
      </c>
      <c r="T113" s="42">
        <v>58.727795</v>
      </c>
      <c r="U113" s="42">
        <v>59.803848000000002</v>
      </c>
      <c r="V113" s="42">
        <v>60.866531000000002</v>
      </c>
      <c r="W113" s="42">
        <v>62.037685000000003</v>
      </c>
      <c r="X113" s="42">
        <v>63.218102000000002</v>
      </c>
      <c r="Y113" s="42">
        <v>64.396941999999996</v>
      </c>
      <c r="Z113" s="42">
        <v>65.612060999999997</v>
      </c>
      <c r="AA113" s="42">
        <v>66.800560000000004</v>
      </c>
      <c r="AB113" s="42">
        <v>68.052422000000007</v>
      </c>
      <c r="AC113" s="42">
        <v>69.325462000000002</v>
      </c>
      <c r="AD113" s="42">
        <v>70.499161000000001</v>
      </c>
      <c r="AE113" s="42">
        <v>71.782150000000001</v>
      </c>
      <c r="AF113" s="42">
        <v>73.316597000000002</v>
      </c>
      <c r="AG113" s="42">
        <v>74.717399999999998</v>
      </c>
      <c r="AH113" s="42">
        <v>76.196678000000006</v>
      </c>
      <c r="AI113" s="42">
        <v>77.768799000000001</v>
      </c>
      <c r="AJ113" s="42">
        <v>79.322685000000007</v>
      </c>
      <c r="AK113" s="42">
        <v>80.796417000000005</v>
      </c>
      <c r="AL113" s="40">
        <v>2.9305000000000001E-2</v>
      </c>
    </row>
    <row r="115" spans="1:38" ht="15" customHeight="1" x14ac:dyDescent="0.2">
      <c r="B115" s="37" t="s">
        <v>426</v>
      </c>
    </row>
    <row r="116" spans="1:38" ht="15" customHeight="1" x14ac:dyDescent="0.25">
      <c r="A116" s="34" t="s">
        <v>485</v>
      </c>
      <c r="B116" s="38" t="s">
        <v>387</v>
      </c>
      <c r="C116" s="42">
        <v>11.941280000000001</v>
      </c>
      <c r="D116" s="42">
        <v>14.116877000000001</v>
      </c>
      <c r="E116" s="42">
        <v>14.972064</v>
      </c>
      <c r="F116" s="42">
        <v>16.103867999999999</v>
      </c>
      <c r="G116" s="42">
        <v>19.906488</v>
      </c>
      <c r="H116" s="42">
        <v>21.886633</v>
      </c>
      <c r="I116" s="42">
        <v>22.936274000000001</v>
      </c>
      <c r="J116" s="42">
        <v>23.851006000000002</v>
      </c>
      <c r="K116" s="42">
        <v>24.649201999999999</v>
      </c>
      <c r="L116" s="42">
        <v>25.334185000000002</v>
      </c>
      <c r="M116" s="42">
        <v>25.889821999999999</v>
      </c>
      <c r="N116" s="42">
        <v>26.668469999999999</v>
      </c>
      <c r="O116" s="42">
        <v>27.482391</v>
      </c>
      <c r="P116" s="42">
        <v>28.487938</v>
      </c>
      <c r="Q116" s="42">
        <v>29.319538000000001</v>
      </c>
      <c r="R116" s="42">
        <v>30.330276000000001</v>
      </c>
      <c r="S116" s="42">
        <v>31.290792</v>
      </c>
      <c r="T116" s="42">
        <v>32.373119000000003</v>
      </c>
      <c r="U116" s="42">
        <v>33.490093000000002</v>
      </c>
      <c r="V116" s="42">
        <v>34.462336999999998</v>
      </c>
      <c r="W116" s="42">
        <v>35.458793999999997</v>
      </c>
      <c r="X116" s="42">
        <v>37.049411999999997</v>
      </c>
      <c r="Y116" s="42">
        <v>37.994514000000002</v>
      </c>
      <c r="Z116" s="42">
        <v>39.281798999999999</v>
      </c>
      <c r="AA116" s="42">
        <v>40.539558</v>
      </c>
      <c r="AB116" s="42">
        <v>41.855587</v>
      </c>
      <c r="AC116" s="42">
        <v>42.906418000000002</v>
      </c>
      <c r="AD116" s="42">
        <v>44.020663999999996</v>
      </c>
      <c r="AE116" s="42">
        <v>45.169617000000002</v>
      </c>
      <c r="AF116" s="42">
        <v>46.376797000000003</v>
      </c>
      <c r="AG116" s="42">
        <v>47.334938000000001</v>
      </c>
      <c r="AH116" s="42">
        <v>48.795017000000001</v>
      </c>
      <c r="AI116" s="42">
        <v>50.457301999999999</v>
      </c>
      <c r="AJ116" s="42">
        <v>51.763435000000001</v>
      </c>
      <c r="AK116" s="42">
        <v>53.271903999999999</v>
      </c>
      <c r="AL116" s="40">
        <v>4.1064000000000003E-2</v>
      </c>
    </row>
    <row r="117" spans="1:38" ht="15" customHeight="1" x14ac:dyDescent="0.25">
      <c r="A117" s="34" t="s">
        <v>486</v>
      </c>
      <c r="B117" s="38" t="s">
        <v>396</v>
      </c>
      <c r="C117" s="42">
        <v>8.1673100000000005</v>
      </c>
      <c r="D117" s="42">
        <v>10.533640999999999</v>
      </c>
      <c r="E117" s="42">
        <v>10.445398000000001</v>
      </c>
      <c r="F117" s="42">
        <v>11.992969</v>
      </c>
      <c r="G117" s="42">
        <v>14.877025</v>
      </c>
      <c r="H117" s="42">
        <v>16.173207999999999</v>
      </c>
      <c r="I117" s="42">
        <v>16.734901000000001</v>
      </c>
      <c r="J117" s="42">
        <v>17.192774</v>
      </c>
      <c r="K117" s="42">
        <v>17.684775999999999</v>
      </c>
      <c r="L117" s="42">
        <v>18.209679000000001</v>
      </c>
      <c r="M117" s="42">
        <v>18.945705</v>
      </c>
      <c r="N117" s="42">
        <v>19.592435999999999</v>
      </c>
      <c r="O117" s="42">
        <v>20.103255999999998</v>
      </c>
      <c r="P117" s="42">
        <v>20.882915000000001</v>
      </c>
      <c r="Q117" s="42">
        <v>21.591456999999998</v>
      </c>
      <c r="R117" s="42">
        <v>22.511596999999998</v>
      </c>
      <c r="S117" s="42">
        <v>23.165455000000001</v>
      </c>
      <c r="T117" s="42">
        <v>23.908968000000002</v>
      </c>
      <c r="U117" s="42">
        <v>24.643024</v>
      </c>
      <c r="V117" s="42">
        <v>25.444132</v>
      </c>
      <c r="W117" s="42">
        <v>26.060596</v>
      </c>
      <c r="X117" s="42">
        <v>27.165512</v>
      </c>
      <c r="Y117" s="42">
        <v>27.940676</v>
      </c>
      <c r="Z117" s="42">
        <v>28.829751999999999</v>
      </c>
      <c r="AA117" s="42">
        <v>29.574234000000001</v>
      </c>
      <c r="AB117" s="42">
        <v>30.352350000000001</v>
      </c>
      <c r="AC117" s="42">
        <v>30.98958</v>
      </c>
      <c r="AD117" s="42">
        <v>31.542749000000001</v>
      </c>
      <c r="AE117" s="42">
        <v>31.997696000000001</v>
      </c>
      <c r="AF117" s="42">
        <v>32.472813000000002</v>
      </c>
      <c r="AG117" s="42">
        <v>33.105553</v>
      </c>
      <c r="AH117" s="42">
        <v>33.936183999999997</v>
      </c>
      <c r="AI117" s="42">
        <v>34.606662999999998</v>
      </c>
      <c r="AJ117" s="42">
        <v>36.286903000000002</v>
      </c>
      <c r="AK117" s="42">
        <v>37.638911999999998</v>
      </c>
      <c r="AL117" s="40">
        <v>3.9343999999999997E-2</v>
      </c>
    </row>
    <row r="118" spans="1:38" ht="15" customHeight="1" x14ac:dyDescent="0.25">
      <c r="A118" s="34" t="s">
        <v>487</v>
      </c>
      <c r="B118" s="38" t="s">
        <v>389</v>
      </c>
      <c r="C118" s="42">
        <v>2.88273</v>
      </c>
      <c r="D118" s="42">
        <v>3.4661050000000002</v>
      </c>
      <c r="E118" s="42">
        <v>3.6518600000000001</v>
      </c>
      <c r="F118" s="42">
        <v>4.1022119999999997</v>
      </c>
      <c r="G118" s="42">
        <v>4.4627239999999997</v>
      </c>
      <c r="H118" s="42">
        <v>4.5066389999999998</v>
      </c>
      <c r="I118" s="42">
        <v>4.6594980000000001</v>
      </c>
      <c r="J118" s="42">
        <v>4.9095950000000004</v>
      </c>
      <c r="K118" s="42">
        <v>5.1487879999999997</v>
      </c>
      <c r="L118" s="42">
        <v>5.4206399999999997</v>
      </c>
      <c r="M118" s="42">
        <v>5.5886659999999999</v>
      </c>
      <c r="N118" s="42">
        <v>5.7708909999999998</v>
      </c>
      <c r="O118" s="42">
        <v>5.9033480000000003</v>
      </c>
      <c r="P118" s="42">
        <v>6.1114889999999997</v>
      </c>
      <c r="Q118" s="42">
        <v>6.2382220000000004</v>
      </c>
      <c r="R118" s="42">
        <v>6.3645360000000002</v>
      </c>
      <c r="S118" s="42">
        <v>6.5255939999999999</v>
      </c>
      <c r="T118" s="42">
        <v>6.6496589999999998</v>
      </c>
      <c r="U118" s="42">
        <v>6.8095889999999999</v>
      </c>
      <c r="V118" s="42">
        <v>6.9512890000000001</v>
      </c>
      <c r="W118" s="42">
        <v>7.2731579999999996</v>
      </c>
      <c r="X118" s="42">
        <v>7.4433239999999996</v>
      </c>
      <c r="Y118" s="42">
        <v>7.7185870000000003</v>
      </c>
      <c r="Z118" s="42">
        <v>7.9749679999999996</v>
      </c>
      <c r="AA118" s="42">
        <v>8.2060650000000006</v>
      </c>
      <c r="AB118" s="42">
        <v>8.4477150000000005</v>
      </c>
      <c r="AC118" s="42">
        <v>8.7467959999999998</v>
      </c>
      <c r="AD118" s="42">
        <v>9.0289249999999992</v>
      </c>
      <c r="AE118" s="42">
        <v>9.3471989999999998</v>
      </c>
      <c r="AF118" s="42">
        <v>9.6437530000000002</v>
      </c>
      <c r="AG118" s="42">
        <v>9.967746</v>
      </c>
      <c r="AH118" s="42">
        <v>10.314771</v>
      </c>
      <c r="AI118" s="42">
        <v>10.760636</v>
      </c>
      <c r="AJ118" s="42">
        <v>11.160399</v>
      </c>
      <c r="AK118" s="42">
        <v>11.643006</v>
      </c>
      <c r="AL118" s="40">
        <v>3.7400000000000003E-2</v>
      </c>
    </row>
    <row r="119" spans="1:38" ht="15" customHeight="1" x14ac:dyDescent="0.25">
      <c r="A119" s="34" t="s">
        <v>488</v>
      </c>
      <c r="B119" s="38" t="s">
        <v>431</v>
      </c>
      <c r="C119" s="42">
        <v>2.1603129999999999</v>
      </c>
      <c r="D119" s="42">
        <v>2.145607</v>
      </c>
      <c r="E119" s="42">
        <v>2.2093379999999998</v>
      </c>
      <c r="F119" s="42">
        <v>2.3080050000000001</v>
      </c>
      <c r="G119" s="42">
        <v>2.3995489999999999</v>
      </c>
      <c r="H119" s="42">
        <v>2.464915</v>
      </c>
      <c r="I119" s="42">
        <v>2.5127679999999999</v>
      </c>
      <c r="J119" s="42">
        <v>2.5845180000000001</v>
      </c>
      <c r="K119" s="42">
        <v>2.676107</v>
      </c>
      <c r="L119" s="42">
        <v>2.7577479999999999</v>
      </c>
      <c r="M119" s="42">
        <v>2.828668</v>
      </c>
      <c r="N119" s="42">
        <v>2.8983340000000002</v>
      </c>
      <c r="O119" s="42">
        <v>2.9624809999999999</v>
      </c>
      <c r="P119" s="42">
        <v>3.035021</v>
      </c>
      <c r="Q119" s="42">
        <v>3.1126670000000001</v>
      </c>
      <c r="R119" s="42">
        <v>3.1852109999999998</v>
      </c>
      <c r="S119" s="42">
        <v>3.2602199999999999</v>
      </c>
      <c r="T119" s="42">
        <v>3.348754</v>
      </c>
      <c r="U119" s="42">
        <v>3.4370229999999999</v>
      </c>
      <c r="V119" s="42">
        <v>3.5375350000000001</v>
      </c>
      <c r="W119" s="42">
        <v>3.6356839999999999</v>
      </c>
      <c r="X119" s="42">
        <v>3.7433489999999998</v>
      </c>
      <c r="Y119" s="42">
        <v>3.8473999999999999</v>
      </c>
      <c r="Z119" s="42">
        <v>3.9627150000000002</v>
      </c>
      <c r="AA119" s="42">
        <v>4.0647380000000002</v>
      </c>
      <c r="AB119" s="42">
        <v>4.1753090000000004</v>
      </c>
      <c r="AC119" s="42">
        <v>4.2865929999999999</v>
      </c>
      <c r="AD119" s="42">
        <v>4.3978419999999998</v>
      </c>
      <c r="AE119" s="42">
        <v>4.5150230000000002</v>
      </c>
      <c r="AF119" s="42">
        <v>4.6320370000000004</v>
      </c>
      <c r="AG119" s="42">
        <v>4.7558680000000004</v>
      </c>
      <c r="AH119" s="42">
        <v>4.8799520000000003</v>
      </c>
      <c r="AI119" s="42">
        <v>5.00908</v>
      </c>
      <c r="AJ119" s="42">
        <v>5.1532349999999996</v>
      </c>
      <c r="AK119" s="42">
        <v>5.2937419999999999</v>
      </c>
      <c r="AL119" s="40">
        <v>2.7744999999999999E-2</v>
      </c>
    </row>
    <row r="120" spans="1:38" ht="15" customHeight="1" x14ac:dyDescent="0.25">
      <c r="A120" s="34" t="s">
        <v>489</v>
      </c>
      <c r="B120" s="38" t="s">
        <v>433</v>
      </c>
      <c r="C120" s="42">
        <v>0.63483400000000001</v>
      </c>
      <c r="D120" s="42">
        <v>0.64700000000000002</v>
      </c>
      <c r="E120" s="42">
        <v>0.66344700000000001</v>
      </c>
      <c r="F120" s="42">
        <v>0.67998499999999995</v>
      </c>
      <c r="G120" s="42">
        <v>0.69991499999999995</v>
      </c>
      <c r="H120" s="42">
        <v>0.71831599999999995</v>
      </c>
      <c r="I120" s="42">
        <v>0.73676900000000001</v>
      </c>
      <c r="J120" s="42">
        <v>0.75726899999999997</v>
      </c>
      <c r="K120" s="42">
        <v>0.77683400000000002</v>
      </c>
      <c r="L120" s="42">
        <v>0.79780300000000004</v>
      </c>
      <c r="M120" s="42">
        <v>0.81733299999999998</v>
      </c>
      <c r="N120" s="42">
        <v>0.83826500000000004</v>
      </c>
      <c r="O120" s="42">
        <v>0.85764399999999996</v>
      </c>
      <c r="P120" s="42">
        <v>0.87726400000000004</v>
      </c>
      <c r="Q120" s="42">
        <v>0.89879699999999996</v>
      </c>
      <c r="R120" s="42">
        <v>0.91980200000000001</v>
      </c>
      <c r="S120" s="42">
        <v>0.94283399999999995</v>
      </c>
      <c r="T120" s="42">
        <v>0.966669</v>
      </c>
      <c r="U120" s="42">
        <v>0.98981699999999995</v>
      </c>
      <c r="V120" s="42">
        <v>1.015239</v>
      </c>
      <c r="W120" s="42">
        <v>1.041569</v>
      </c>
      <c r="X120" s="42">
        <v>1.0670170000000001</v>
      </c>
      <c r="Y120" s="42">
        <v>1.0945990000000001</v>
      </c>
      <c r="Z120" s="42">
        <v>1.1230370000000001</v>
      </c>
      <c r="AA120" s="42">
        <v>1.1524099999999999</v>
      </c>
      <c r="AB120" s="42">
        <v>1.1828369999999999</v>
      </c>
      <c r="AC120" s="42">
        <v>1.2125379999999999</v>
      </c>
      <c r="AD120" s="42">
        <v>1.245228</v>
      </c>
      <c r="AE120" s="42">
        <v>1.2790950000000001</v>
      </c>
      <c r="AF120" s="42">
        <v>1.314238</v>
      </c>
      <c r="AG120" s="42">
        <v>1.350371</v>
      </c>
      <c r="AH120" s="42">
        <v>1.3878630000000001</v>
      </c>
      <c r="AI120" s="42">
        <v>1.4269160000000001</v>
      </c>
      <c r="AJ120" s="42">
        <v>1.4670620000000001</v>
      </c>
      <c r="AK120" s="42">
        <v>1.508734</v>
      </c>
      <c r="AL120" s="40">
        <v>2.5989000000000002E-2</v>
      </c>
    </row>
    <row r="122" spans="1:38" ht="15" customHeight="1" x14ac:dyDescent="0.2">
      <c r="B122" s="37" t="s">
        <v>434</v>
      </c>
    </row>
    <row r="123" spans="1:38" ht="15" customHeight="1" x14ac:dyDescent="0.25">
      <c r="A123" s="34" t="s">
        <v>490</v>
      </c>
      <c r="B123" s="38" t="s">
        <v>385</v>
      </c>
      <c r="C123" s="42">
        <v>14.047264999999999</v>
      </c>
      <c r="D123" s="42">
        <v>15.195361999999999</v>
      </c>
      <c r="E123" s="42">
        <v>14.374302</v>
      </c>
      <c r="F123" s="42">
        <v>15.62635</v>
      </c>
      <c r="G123" s="42">
        <v>16.892534000000001</v>
      </c>
      <c r="H123" s="42">
        <v>17.620381999999999</v>
      </c>
      <c r="I123" s="42">
        <v>18.327718999999998</v>
      </c>
      <c r="J123" s="42">
        <v>19.021856</v>
      </c>
      <c r="K123" s="42">
        <v>19.781428999999999</v>
      </c>
      <c r="L123" s="42">
        <v>20.309775999999999</v>
      </c>
      <c r="M123" s="42">
        <v>20.825869000000001</v>
      </c>
      <c r="N123" s="42">
        <v>21.328168999999999</v>
      </c>
      <c r="O123" s="42">
        <v>21.882546999999999</v>
      </c>
      <c r="P123" s="42">
        <v>22.663402999999999</v>
      </c>
      <c r="Q123" s="42">
        <v>23.259008000000001</v>
      </c>
      <c r="R123" s="42">
        <v>24.013446999999999</v>
      </c>
      <c r="S123" s="42">
        <v>24.873051</v>
      </c>
      <c r="T123" s="42">
        <v>25.729068999999999</v>
      </c>
      <c r="U123" s="42">
        <v>26.537289000000001</v>
      </c>
      <c r="V123" s="42">
        <v>27.440532999999999</v>
      </c>
      <c r="W123" s="42">
        <v>28.394815000000001</v>
      </c>
      <c r="X123" s="42">
        <v>29.169644999999999</v>
      </c>
      <c r="Y123" s="42">
        <v>30.352922</v>
      </c>
      <c r="Z123" s="42">
        <v>31.265446000000001</v>
      </c>
      <c r="AA123" s="42">
        <v>32.161625000000001</v>
      </c>
      <c r="AB123" s="42">
        <v>33.193874000000001</v>
      </c>
      <c r="AC123" s="42">
        <v>34.202877000000001</v>
      </c>
      <c r="AD123" s="42">
        <v>35.328564</v>
      </c>
      <c r="AE123" s="42">
        <v>36.413547999999999</v>
      </c>
      <c r="AF123" s="42">
        <v>37.658264000000003</v>
      </c>
      <c r="AG123" s="42">
        <v>38.807006999999999</v>
      </c>
      <c r="AH123" s="42">
        <v>40.062812999999998</v>
      </c>
      <c r="AI123" s="42">
        <v>41.475425999999999</v>
      </c>
      <c r="AJ123" s="42">
        <v>42.904598</v>
      </c>
      <c r="AK123" s="42">
        <v>44.243606999999997</v>
      </c>
      <c r="AL123" s="40">
        <v>3.2916000000000001E-2</v>
      </c>
    </row>
    <row r="124" spans="1:38" ht="15" customHeight="1" x14ac:dyDescent="0.25">
      <c r="A124" s="34" t="s">
        <v>491</v>
      </c>
      <c r="B124" s="38" t="s">
        <v>415</v>
      </c>
      <c r="C124" s="42">
        <v>20.452584999999999</v>
      </c>
      <c r="D124" s="42">
        <v>22.286798000000001</v>
      </c>
      <c r="E124" s="42">
        <v>29.754711</v>
      </c>
      <c r="F124" s="42">
        <v>30.055136000000001</v>
      </c>
      <c r="G124" s="42">
        <v>33.950206999999999</v>
      </c>
      <c r="H124" s="42">
        <v>36.169677999999998</v>
      </c>
      <c r="I124" s="42">
        <v>35.618385000000004</v>
      </c>
      <c r="J124" s="42">
        <v>33.956257000000001</v>
      </c>
      <c r="K124" s="42">
        <v>33.440959999999997</v>
      </c>
      <c r="L124" s="42">
        <v>31.474222000000001</v>
      </c>
      <c r="M124" s="42">
        <v>31.479154999999999</v>
      </c>
      <c r="N124" s="42">
        <v>31.136590999999999</v>
      </c>
      <c r="O124" s="42">
        <v>31.524847000000001</v>
      </c>
      <c r="P124" s="42">
        <v>32.253368000000002</v>
      </c>
      <c r="Q124" s="42">
        <v>32.640315999999999</v>
      </c>
      <c r="R124" s="42">
        <v>34.448977999999997</v>
      </c>
      <c r="S124" s="42">
        <v>35.354464999999998</v>
      </c>
      <c r="T124" s="42">
        <v>35.678145999999998</v>
      </c>
      <c r="U124" s="42">
        <v>36.214618999999999</v>
      </c>
      <c r="V124" s="42">
        <v>36.641575000000003</v>
      </c>
      <c r="W124" s="42">
        <v>37.415844</v>
      </c>
      <c r="X124" s="42">
        <v>38.914169000000001</v>
      </c>
      <c r="Y124" s="42">
        <v>40.058880000000002</v>
      </c>
      <c r="Z124" s="42">
        <v>41.608806999999999</v>
      </c>
      <c r="AA124" s="42">
        <v>43.508465000000001</v>
      </c>
      <c r="AB124" s="42">
        <v>45.528179000000002</v>
      </c>
      <c r="AC124" s="42">
        <v>47.657103999999997</v>
      </c>
      <c r="AD124" s="42">
        <v>49.805889000000001</v>
      </c>
      <c r="AE124" s="42">
        <v>52.622687999999997</v>
      </c>
      <c r="AF124" s="42">
        <v>54.023384</v>
      </c>
      <c r="AG124" s="42">
        <v>55.240360000000003</v>
      </c>
      <c r="AH124" s="42">
        <v>57.795535999999998</v>
      </c>
      <c r="AI124" s="42">
        <v>62.693905000000001</v>
      </c>
      <c r="AJ124" s="42">
        <v>68.388535000000005</v>
      </c>
      <c r="AK124" s="42">
        <v>71.409492</v>
      </c>
      <c r="AL124" s="40">
        <v>3.5915999999999997E-2</v>
      </c>
    </row>
    <row r="125" spans="1:38" ht="15" customHeight="1" x14ac:dyDescent="0.25">
      <c r="A125" s="34" t="s">
        <v>492</v>
      </c>
      <c r="B125" s="38" t="s">
        <v>417</v>
      </c>
      <c r="C125" s="42">
        <v>18.781262999999999</v>
      </c>
      <c r="D125" s="42">
        <v>20.777381999999999</v>
      </c>
      <c r="E125" s="42">
        <v>20.932639999999999</v>
      </c>
      <c r="F125" s="42">
        <v>21.983906000000001</v>
      </c>
      <c r="G125" s="42">
        <v>25.692323999999999</v>
      </c>
      <c r="H125" s="42">
        <v>27.909448999999999</v>
      </c>
      <c r="I125" s="42">
        <v>29.294436000000001</v>
      </c>
      <c r="J125" s="42">
        <v>30.570122000000001</v>
      </c>
      <c r="K125" s="42">
        <v>31.976500999999999</v>
      </c>
      <c r="L125" s="42">
        <v>32.681266999999998</v>
      </c>
      <c r="M125" s="42">
        <v>33.423492000000003</v>
      </c>
      <c r="N125" s="42">
        <v>34.390639999999998</v>
      </c>
      <c r="O125" s="42">
        <v>35.433624000000002</v>
      </c>
      <c r="P125" s="42">
        <v>36.571773999999998</v>
      </c>
      <c r="Q125" s="42">
        <v>37.504814000000003</v>
      </c>
      <c r="R125" s="42">
        <v>38.815612999999999</v>
      </c>
      <c r="S125" s="42">
        <v>39.833053999999997</v>
      </c>
      <c r="T125" s="42">
        <v>40.927672999999999</v>
      </c>
      <c r="U125" s="42">
        <v>42.211399</v>
      </c>
      <c r="V125" s="42">
        <v>43.338577000000001</v>
      </c>
      <c r="W125" s="42">
        <v>44.429070000000003</v>
      </c>
      <c r="X125" s="42">
        <v>46.132629000000001</v>
      </c>
      <c r="Y125" s="42">
        <v>47.374352000000002</v>
      </c>
      <c r="Z125" s="42">
        <v>48.748286999999998</v>
      </c>
      <c r="AA125" s="42">
        <v>50.226962999999998</v>
      </c>
      <c r="AB125" s="42">
        <v>51.683556000000003</v>
      </c>
      <c r="AC125" s="42">
        <v>53.137939000000003</v>
      </c>
      <c r="AD125" s="42">
        <v>54.551704000000001</v>
      </c>
      <c r="AE125" s="42">
        <v>56.019435999999999</v>
      </c>
      <c r="AF125" s="42">
        <v>57.550941000000002</v>
      </c>
      <c r="AG125" s="42">
        <v>58.784785999999997</v>
      </c>
      <c r="AH125" s="42">
        <v>60.575488999999997</v>
      </c>
      <c r="AI125" s="42">
        <v>62.476115999999998</v>
      </c>
      <c r="AJ125" s="42">
        <v>64.192886000000001</v>
      </c>
      <c r="AK125" s="42">
        <v>66.026664999999994</v>
      </c>
      <c r="AL125" s="40">
        <v>3.5657000000000001E-2</v>
      </c>
    </row>
    <row r="126" spans="1:38" ht="15" customHeight="1" x14ac:dyDescent="0.25">
      <c r="A126" s="34" t="s">
        <v>493</v>
      </c>
      <c r="B126" s="38" t="s">
        <v>419</v>
      </c>
      <c r="C126" s="42">
        <v>9.8084410000000002</v>
      </c>
      <c r="D126" s="42">
        <v>11.947901999999999</v>
      </c>
      <c r="E126" s="42">
        <v>12.530483</v>
      </c>
      <c r="F126" s="42">
        <v>13.678243</v>
      </c>
      <c r="G126" s="42">
        <v>17.546206000000002</v>
      </c>
      <c r="H126" s="42">
        <v>19.490535999999999</v>
      </c>
      <c r="I126" s="42">
        <v>20.513179999999998</v>
      </c>
      <c r="J126" s="42">
        <v>21.417524</v>
      </c>
      <c r="K126" s="42">
        <v>22.311513999999999</v>
      </c>
      <c r="L126" s="42">
        <v>22.994479999999999</v>
      </c>
      <c r="M126" s="42">
        <v>23.615627</v>
      </c>
      <c r="N126" s="42">
        <v>24.483553000000001</v>
      </c>
      <c r="O126" s="42">
        <v>25.376106</v>
      </c>
      <c r="P126" s="42">
        <v>26.510223</v>
      </c>
      <c r="Q126" s="42">
        <v>27.400686</v>
      </c>
      <c r="R126" s="42">
        <v>28.580666999999998</v>
      </c>
      <c r="S126" s="42">
        <v>29.538661999999999</v>
      </c>
      <c r="T126" s="42">
        <v>30.659116999999998</v>
      </c>
      <c r="U126" s="42">
        <v>31.762089</v>
      </c>
      <c r="V126" s="42">
        <v>32.719203999999998</v>
      </c>
      <c r="W126" s="42">
        <v>33.726520999999998</v>
      </c>
      <c r="X126" s="42">
        <v>35.371879999999997</v>
      </c>
      <c r="Y126" s="42">
        <v>36.498936</v>
      </c>
      <c r="Z126" s="42">
        <v>37.722484999999999</v>
      </c>
      <c r="AA126" s="42">
        <v>38.978805999999999</v>
      </c>
      <c r="AB126" s="42">
        <v>40.336475</v>
      </c>
      <c r="AC126" s="42">
        <v>41.436892999999998</v>
      </c>
      <c r="AD126" s="42">
        <v>42.670250000000003</v>
      </c>
      <c r="AE126" s="42">
        <v>43.900986000000003</v>
      </c>
      <c r="AF126" s="42">
        <v>45.154170999999998</v>
      </c>
      <c r="AG126" s="42">
        <v>46.21331</v>
      </c>
      <c r="AH126" s="42">
        <v>47.717182000000001</v>
      </c>
      <c r="AI126" s="42">
        <v>49.449630999999997</v>
      </c>
      <c r="AJ126" s="42">
        <v>50.930728999999999</v>
      </c>
      <c r="AK126" s="42">
        <v>52.459682000000001</v>
      </c>
      <c r="AL126" s="40">
        <v>4.5852999999999998E-2</v>
      </c>
    </row>
    <row r="127" spans="1:38" ht="15" customHeight="1" x14ac:dyDescent="0.25">
      <c r="A127" s="34" t="s">
        <v>494</v>
      </c>
      <c r="B127" s="38" t="s">
        <v>387</v>
      </c>
      <c r="C127" s="42">
        <v>16.170988000000001</v>
      </c>
      <c r="D127" s="42">
        <v>18.564427999999999</v>
      </c>
      <c r="E127" s="42">
        <v>19.638401000000002</v>
      </c>
      <c r="F127" s="42">
        <v>20.395716</v>
      </c>
      <c r="G127" s="42">
        <v>23.908280999999999</v>
      </c>
      <c r="H127" s="42">
        <v>25.767336</v>
      </c>
      <c r="I127" s="42">
        <v>26.832277000000001</v>
      </c>
      <c r="J127" s="42">
        <v>27.903335999999999</v>
      </c>
      <c r="K127" s="42">
        <v>29.256588000000001</v>
      </c>
      <c r="L127" s="42">
        <v>30.282007</v>
      </c>
      <c r="M127" s="42">
        <v>31.078699</v>
      </c>
      <c r="N127" s="42">
        <v>32.139763000000002</v>
      </c>
      <c r="O127" s="42">
        <v>33.224781</v>
      </c>
      <c r="P127" s="42">
        <v>34.442008999999999</v>
      </c>
      <c r="Q127" s="42">
        <v>35.478813000000002</v>
      </c>
      <c r="R127" s="42">
        <v>36.714382000000001</v>
      </c>
      <c r="S127" s="42">
        <v>37.727898000000003</v>
      </c>
      <c r="T127" s="42">
        <v>38.944633000000003</v>
      </c>
      <c r="U127" s="42">
        <v>40.251914999999997</v>
      </c>
      <c r="V127" s="42">
        <v>41.399360999999999</v>
      </c>
      <c r="W127" s="42">
        <v>42.544285000000002</v>
      </c>
      <c r="X127" s="42">
        <v>44.263500000000001</v>
      </c>
      <c r="Y127" s="42">
        <v>45.491160999999998</v>
      </c>
      <c r="Z127" s="42">
        <v>46.867012000000003</v>
      </c>
      <c r="AA127" s="42">
        <v>48.239685000000001</v>
      </c>
      <c r="AB127" s="42">
        <v>49.691547</v>
      </c>
      <c r="AC127" s="42">
        <v>50.883491999999997</v>
      </c>
      <c r="AD127" s="42">
        <v>52.160069</v>
      </c>
      <c r="AE127" s="42">
        <v>53.396908000000003</v>
      </c>
      <c r="AF127" s="42">
        <v>54.820709000000001</v>
      </c>
      <c r="AG127" s="42">
        <v>55.995804</v>
      </c>
      <c r="AH127" s="42">
        <v>57.565544000000003</v>
      </c>
      <c r="AI127" s="42">
        <v>59.161715999999998</v>
      </c>
      <c r="AJ127" s="42">
        <v>60.342669999999998</v>
      </c>
      <c r="AK127" s="42">
        <v>61.983932000000003</v>
      </c>
      <c r="AL127" s="40">
        <v>3.721E-2</v>
      </c>
    </row>
    <row r="128" spans="1:38" ht="15" customHeight="1" x14ac:dyDescent="0.25">
      <c r="A128" s="34" t="s">
        <v>495</v>
      </c>
      <c r="B128" s="38" t="s">
        <v>396</v>
      </c>
      <c r="C128" s="42">
        <v>6.493722</v>
      </c>
      <c r="D128" s="42">
        <v>8.5006430000000002</v>
      </c>
      <c r="E128" s="42">
        <v>8.5070800000000002</v>
      </c>
      <c r="F128" s="42">
        <v>9.6023320000000005</v>
      </c>
      <c r="G128" s="42">
        <v>10.519138</v>
      </c>
      <c r="H128" s="42">
        <v>12.330864999999999</v>
      </c>
      <c r="I128" s="42">
        <v>14.329388</v>
      </c>
      <c r="J128" s="42">
        <v>15.114227</v>
      </c>
      <c r="K128" s="42">
        <v>15.461225000000001</v>
      </c>
      <c r="L128" s="42">
        <v>15.850011</v>
      </c>
      <c r="M128" s="42">
        <v>16.685452000000002</v>
      </c>
      <c r="N128" s="42">
        <v>17.259077000000001</v>
      </c>
      <c r="O128" s="42">
        <v>17.842881999999999</v>
      </c>
      <c r="P128" s="42">
        <v>18.584510999999999</v>
      </c>
      <c r="Q128" s="42">
        <v>19.209427000000002</v>
      </c>
      <c r="R128" s="42">
        <v>19.994471000000001</v>
      </c>
      <c r="S128" s="42">
        <v>20.652377999999999</v>
      </c>
      <c r="T128" s="42">
        <v>21.379522000000001</v>
      </c>
      <c r="U128" s="42">
        <v>22.114432999999998</v>
      </c>
      <c r="V128" s="42">
        <v>22.843081000000002</v>
      </c>
      <c r="W128" s="42">
        <v>23.476875</v>
      </c>
      <c r="X128" s="42">
        <v>24.592583000000001</v>
      </c>
      <c r="Y128" s="42">
        <v>25.342886</v>
      </c>
      <c r="Z128" s="42">
        <v>26.180695</v>
      </c>
      <c r="AA128" s="42">
        <v>27.024225000000001</v>
      </c>
      <c r="AB128" s="42">
        <v>27.937802999999999</v>
      </c>
      <c r="AC128" s="42">
        <v>28.687740000000002</v>
      </c>
      <c r="AD128" s="42">
        <v>29.467037000000001</v>
      </c>
      <c r="AE128" s="42">
        <v>30.186337000000002</v>
      </c>
      <c r="AF128" s="42">
        <v>30.978217999999998</v>
      </c>
      <c r="AG128" s="42">
        <v>31.594549000000001</v>
      </c>
      <c r="AH128" s="42">
        <v>32.539406</v>
      </c>
      <c r="AI128" s="42">
        <v>33.595878999999996</v>
      </c>
      <c r="AJ128" s="42">
        <v>34.532229999999998</v>
      </c>
      <c r="AK128" s="42">
        <v>35.680294000000004</v>
      </c>
      <c r="AL128" s="40">
        <v>4.4427000000000001E-2</v>
      </c>
    </row>
    <row r="129" spans="1:38" ht="15" customHeight="1" x14ac:dyDescent="0.25">
      <c r="A129" s="34" t="s">
        <v>496</v>
      </c>
      <c r="B129" s="38" t="s">
        <v>389</v>
      </c>
      <c r="C129" s="42">
        <v>4.7835419999999997</v>
      </c>
      <c r="D129" s="42">
        <v>5.5330589999999997</v>
      </c>
      <c r="E129" s="42">
        <v>5.6611570000000002</v>
      </c>
      <c r="F129" s="42">
        <v>6.0753839999999997</v>
      </c>
      <c r="G129" s="42">
        <v>6.5250620000000001</v>
      </c>
      <c r="H129" s="42">
        <v>6.6985599999999996</v>
      </c>
      <c r="I129" s="42">
        <v>6.9175409999999999</v>
      </c>
      <c r="J129" s="42">
        <v>7.2658699999999996</v>
      </c>
      <c r="K129" s="42">
        <v>7.6481469999999998</v>
      </c>
      <c r="L129" s="42">
        <v>7.9790210000000004</v>
      </c>
      <c r="M129" s="42">
        <v>8.2054329999999993</v>
      </c>
      <c r="N129" s="42">
        <v>8.44468</v>
      </c>
      <c r="O129" s="42">
        <v>8.6113689999999998</v>
      </c>
      <c r="P129" s="42">
        <v>8.9014779999999991</v>
      </c>
      <c r="Q129" s="42">
        <v>9.0867430000000002</v>
      </c>
      <c r="R129" s="42">
        <v>9.289498</v>
      </c>
      <c r="S129" s="42">
        <v>9.5220660000000006</v>
      </c>
      <c r="T129" s="42">
        <v>9.7373340000000006</v>
      </c>
      <c r="U129" s="42">
        <v>9.9638069999999992</v>
      </c>
      <c r="V129" s="42">
        <v>10.192793999999999</v>
      </c>
      <c r="W129" s="42">
        <v>10.569502</v>
      </c>
      <c r="X129" s="42">
        <v>10.830522999999999</v>
      </c>
      <c r="Y129" s="42">
        <v>11.171476</v>
      </c>
      <c r="Z129" s="42">
        <v>11.493577</v>
      </c>
      <c r="AA129" s="42">
        <v>11.793896</v>
      </c>
      <c r="AB129" s="42">
        <v>12.129089</v>
      </c>
      <c r="AC129" s="42">
        <v>12.523483000000001</v>
      </c>
      <c r="AD129" s="42">
        <v>12.880875</v>
      </c>
      <c r="AE129" s="42">
        <v>13.296405999999999</v>
      </c>
      <c r="AF129" s="42">
        <v>13.727503</v>
      </c>
      <c r="AG129" s="42">
        <v>14.163859</v>
      </c>
      <c r="AH129" s="42">
        <v>14.619954999999999</v>
      </c>
      <c r="AI129" s="42">
        <v>15.144567</v>
      </c>
      <c r="AJ129" s="42">
        <v>15.67942</v>
      </c>
      <c r="AK129" s="42">
        <v>16.245491000000001</v>
      </c>
      <c r="AL129" s="40">
        <v>3.3176999999999998E-2</v>
      </c>
    </row>
    <row r="130" spans="1:38" ht="15" customHeight="1" x14ac:dyDescent="0.25">
      <c r="A130" s="34" t="s">
        <v>497</v>
      </c>
      <c r="B130" s="38" t="s">
        <v>406</v>
      </c>
      <c r="C130" s="42">
        <v>4.2285810000000001</v>
      </c>
      <c r="D130" s="42">
        <v>4.2371480000000004</v>
      </c>
      <c r="E130" s="42">
        <v>4.2631420000000002</v>
      </c>
      <c r="F130" s="42">
        <v>4.4284270000000001</v>
      </c>
      <c r="G130" s="42">
        <v>4.6260089999999998</v>
      </c>
      <c r="H130" s="42">
        <v>4.7798280000000002</v>
      </c>
      <c r="I130" s="42">
        <v>4.9564459999999997</v>
      </c>
      <c r="J130" s="42">
        <v>5.1525650000000001</v>
      </c>
      <c r="K130" s="42">
        <v>5.3418559999999999</v>
      </c>
      <c r="L130" s="42">
        <v>5.5300320000000003</v>
      </c>
      <c r="M130" s="42">
        <v>5.6955900000000002</v>
      </c>
      <c r="N130" s="42">
        <v>5.8425079999999996</v>
      </c>
      <c r="O130" s="42">
        <v>5.9781399999999998</v>
      </c>
      <c r="P130" s="42">
        <v>6.1222269999999996</v>
      </c>
      <c r="Q130" s="42">
        <v>6.2776100000000001</v>
      </c>
      <c r="R130" s="42">
        <v>6.4405390000000002</v>
      </c>
      <c r="S130" s="42">
        <v>6.6078640000000002</v>
      </c>
      <c r="T130" s="42">
        <v>6.7850970000000004</v>
      </c>
      <c r="U130" s="42">
        <v>6.9551420000000004</v>
      </c>
      <c r="V130" s="42">
        <v>7.1498970000000002</v>
      </c>
      <c r="W130" s="42">
        <v>7.3407489999999997</v>
      </c>
      <c r="X130" s="42">
        <v>7.5377039999999997</v>
      </c>
      <c r="Y130" s="42">
        <v>7.7379939999999996</v>
      </c>
      <c r="Z130" s="42">
        <v>7.9342240000000004</v>
      </c>
      <c r="AA130" s="42">
        <v>8.1494420000000005</v>
      </c>
      <c r="AB130" s="42">
        <v>8.3779990000000009</v>
      </c>
      <c r="AC130" s="42">
        <v>8.5975610000000007</v>
      </c>
      <c r="AD130" s="42">
        <v>8.8418550000000007</v>
      </c>
      <c r="AE130" s="42">
        <v>9.1017019999999995</v>
      </c>
      <c r="AF130" s="42">
        <v>9.3854570000000006</v>
      </c>
      <c r="AG130" s="42">
        <v>9.6790889999999994</v>
      </c>
      <c r="AH130" s="42">
        <v>9.9918250000000004</v>
      </c>
      <c r="AI130" s="42">
        <v>10.329154000000001</v>
      </c>
      <c r="AJ130" s="42">
        <v>10.667631</v>
      </c>
      <c r="AK130" s="42">
        <v>11.028432</v>
      </c>
      <c r="AL130" s="40">
        <v>2.9412000000000001E-2</v>
      </c>
    </row>
    <row r="131" spans="1:38" ht="15" customHeight="1" x14ac:dyDescent="0.25">
      <c r="A131" s="34" t="s">
        <v>498</v>
      </c>
      <c r="B131" s="38" t="s">
        <v>444</v>
      </c>
      <c r="C131" s="42">
        <v>2.222153</v>
      </c>
      <c r="D131" s="42">
        <v>2.204637</v>
      </c>
      <c r="E131" s="42">
        <v>2.272386</v>
      </c>
      <c r="F131" s="42">
        <v>2.379203</v>
      </c>
      <c r="G131" s="42">
        <v>2.4761820000000001</v>
      </c>
      <c r="H131" s="42">
        <v>2.5478830000000001</v>
      </c>
      <c r="I131" s="42">
        <v>2.6025390000000002</v>
      </c>
      <c r="J131" s="42">
        <v>2.6759930000000001</v>
      </c>
      <c r="K131" s="42">
        <v>2.76607</v>
      </c>
      <c r="L131" s="42">
        <v>2.848487</v>
      </c>
      <c r="M131" s="42">
        <v>2.9200560000000002</v>
      </c>
      <c r="N131" s="42">
        <v>2.9905349999999999</v>
      </c>
      <c r="O131" s="42">
        <v>3.0558779999999999</v>
      </c>
      <c r="P131" s="42">
        <v>3.1274389999999999</v>
      </c>
      <c r="Q131" s="42">
        <v>3.2065760000000001</v>
      </c>
      <c r="R131" s="42">
        <v>3.2809560000000002</v>
      </c>
      <c r="S131" s="42">
        <v>3.3568560000000001</v>
      </c>
      <c r="T131" s="42">
        <v>3.4459599999999999</v>
      </c>
      <c r="U131" s="42">
        <v>3.534538</v>
      </c>
      <c r="V131" s="42">
        <v>3.6354899999999999</v>
      </c>
      <c r="W131" s="42">
        <v>3.7344390000000001</v>
      </c>
      <c r="X131" s="42">
        <v>3.844484</v>
      </c>
      <c r="Y131" s="42">
        <v>3.950078</v>
      </c>
      <c r="Z131" s="42">
        <v>4.067024</v>
      </c>
      <c r="AA131" s="42">
        <v>4.1718140000000004</v>
      </c>
      <c r="AB131" s="42">
        <v>4.2855379999999998</v>
      </c>
      <c r="AC131" s="42">
        <v>4.4013520000000002</v>
      </c>
      <c r="AD131" s="42">
        <v>4.516362</v>
      </c>
      <c r="AE131" s="42">
        <v>4.6355500000000003</v>
      </c>
      <c r="AF131" s="42">
        <v>4.7565359999999997</v>
      </c>
      <c r="AG131" s="42">
        <v>4.8845919999999996</v>
      </c>
      <c r="AH131" s="42">
        <v>5.0130090000000003</v>
      </c>
      <c r="AI131" s="42">
        <v>5.1469050000000003</v>
      </c>
      <c r="AJ131" s="42">
        <v>5.2938919999999996</v>
      </c>
      <c r="AK131" s="42">
        <v>5.4388019999999999</v>
      </c>
      <c r="AL131" s="40">
        <v>2.7740999999999998E-2</v>
      </c>
    </row>
    <row r="132" spans="1:38" ht="15" customHeight="1" x14ac:dyDescent="0.25">
      <c r="A132" s="34" t="s">
        <v>499</v>
      </c>
      <c r="B132" s="38" t="s">
        <v>410</v>
      </c>
      <c r="C132" s="40" t="s">
        <v>266</v>
      </c>
      <c r="D132" s="40" t="s">
        <v>266</v>
      </c>
      <c r="E132" s="40" t="s">
        <v>266</v>
      </c>
      <c r="F132" s="40" t="s">
        <v>266</v>
      </c>
      <c r="G132" s="40" t="s">
        <v>266</v>
      </c>
      <c r="H132" s="40" t="s">
        <v>266</v>
      </c>
      <c r="I132" s="40" t="s">
        <v>266</v>
      </c>
      <c r="J132" s="40" t="s">
        <v>266</v>
      </c>
      <c r="K132" s="40" t="s">
        <v>266</v>
      </c>
      <c r="L132" s="40" t="s">
        <v>266</v>
      </c>
      <c r="M132" s="40" t="s">
        <v>266</v>
      </c>
      <c r="N132" s="40" t="s">
        <v>266</v>
      </c>
      <c r="O132" s="40" t="s">
        <v>266</v>
      </c>
      <c r="P132" s="40" t="s">
        <v>266</v>
      </c>
      <c r="Q132" s="40" t="s">
        <v>266</v>
      </c>
      <c r="R132" s="40" t="s">
        <v>266</v>
      </c>
      <c r="S132" s="40" t="s">
        <v>266</v>
      </c>
      <c r="T132" s="40" t="s">
        <v>266</v>
      </c>
      <c r="U132" s="40" t="s">
        <v>266</v>
      </c>
      <c r="V132" s="40" t="s">
        <v>266</v>
      </c>
      <c r="W132" s="40" t="s">
        <v>266</v>
      </c>
      <c r="X132" s="40" t="s">
        <v>266</v>
      </c>
      <c r="Y132" s="40" t="s">
        <v>266</v>
      </c>
      <c r="Z132" s="40" t="s">
        <v>266</v>
      </c>
      <c r="AA132" s="40" t="s">
        <v>266</v>
      </c>
      <c r="AB132" s="40" t="s">
        <v>266</v>
      </c>
      <c r="AC132" s="40" t="s">
        <v>266</v>
      </c>
      <c r="AD132" s="40" t="s">
        <v>266</v>
      </c>
      <c r="AE132" s="40" t="s">
        <v>266</v>
      </c>
      <c r="AF132" s="40" t="s">
        <v>266</v>
      </c>
      <c r="AG132" s="40" t="s">
        <v>266</v>
      </c>
      <c r="AH132" s="40" t="s">
        <v>266</v>
      </c>
      <c r="AI132" s="40" t="s">
        <v>266</v>
      </c>
      <c r="AJ132" s="40" t="s">
        <v>266</v>
      </c>
      <c r="AK132" s="40" t="s">
        <v>266</v>
      </c>
      <c r="AL132" s="40" t="s">
        <v>266</v>
      </c>
    </row>
    <row r="133" spans="1:38" ht="15" customHeight="1" x14ac:dyDescent="0.25">
      <c r="A133" s="34" t="s">
        <v>500</v>
      </c>
      <c r="B133" s="38" t="s">
        <v>391</v>
      </c>
      <c r="C133" s="42">
        <v>30.275749000000001</v>
      </c>
      <c r="D133" s="42">
        <v>30.930848999999998</v>
      </c>
      <c r="E133" s="42">
        <v>31.716187000000001</v>
      </c>
      <c r="F133" s="42">
        <v>32.760693000000003</v>
      </c>
      <c r="G133" s="42">
        <v>34.356189999999998</v>
      </c>
      <c r="H133" s="42">
        <v>35.179671999999997</v>
      </c>
      <c r="I133" s="42">
        <v>36.141083000000002</v>
      </c>
      <c r="J133" s="42">
        <v>37.114784</v>
      </c>
      <c r="K133" s="42">
        <v>38.117435</v>
      </c>
      <c r="L133" s="42">
        <v>39.449303</v>
      </c>
      <c r="M133" s="42">
        <v>40.483128000000001</v>
      </c>
      <c r="N133" s="42">
        <v>41.475067000000003</v>
      </c>
      <c r="O133" s="42">
        <v>42.412128000000003</v>
      </c>
      <c r="P133" s="42">
        <v>43.370361000000003</v>
      </c>
      <c r="Q133" s="42">
        <v>44.402465999999997</v>
      </c>
      <c r="R133" s="42">
        <v>45.502791999999999</v>
      </c>
      <c r="S133" s="42">
        <v>46.506976999999999</v>
      </c>
      <c r="T133" s="42">
        <v>47.513638</v>
      </c>
      <c r="U133" s="42">
        <v>48.513710000000003</v>
      </c>
      <c r="V133" s="42">
        <v>49.520924000000001</v>
      </c>
      <c r="W133" s="42">
        <v>50.620361000000003</v>
      </c>
      <c r="X133" s="42">
        <v>51.716335000000001</v>
      </c>
      <c r="Y133" s="42">
        <v>52.898254000000001</v>
      </c>
      <c r="Z133" s="42">
        <v>54.099957000000003</v>
      </c>
      <c r="AA133" s="42">
        <v>55.306522000000001</v>
      </c>
      <c r="AB133" s="42">
        <v>56.536124999999998</v>
      </c>
      <c r="AC133" s="42">
        <v>57.755676000000001</v>
      </c>
      <c r="AD133" s="42">
        <v>59.010829999999999</v>
      </c>
      <c r="AE133" s="42">
        <v>60.333236999999997</v>
      </c>
      <c r="AF133" s="42">
        <v>61.706145999999997</v>
      </c>
      <c r="AG133" s="42">
        <v>62.999854999999997</v>
      </c>
      <c r="AH133" s="42">
        <v>64.498588999999996</v>
      </c>
      <c r="AI133" s="42">
        <v>66.231903000000003</v>
      </c>
      <c r="AJ133" s="42">
        <v>67.822365000000005</v>
      </c>
      <c r="AK133" s="42">
        <v>69.142273000000003</v>
      </c>
      <c r="AL133" s="40">
        <v>2.4676E-2</v>
      </c>
    </row>
    <row r="135" spans="1:38" ht="15" customHeight="1" x14ac:dyDescent="0.2">
      <c r="B135" s="37" t="s">
        <v>447</v>
      </c>
    </row>
    <row r="136" spans="1:38" ht="15" customHeight="1" x14ac:dyDescent="0.2">
      <c r="B136" s="37" t="s">
        <v>501</v>
      </c>
    </row>
    <row r="137" spans="1:38" ht="15" customHeight="1" x14ac:dyDescent="0.25">
      <c r="A137" s="34" t="s">
        <v>502</v>
      </c>
      <c r="B137" s="38" t="s">
        <v>383</v>
      </c>
      <c r="C137" s="42">
        <v>234.524902</v>
      </c>
      <c r="D137" s="42">
        <v>240.07025100000001</v>
      </c>
      <c r="E137" s="42">
        <v>251.41345200000001</v>
      </c>
      <c r="F137" s="42">
        <v>264.742615</v>
      </c>
      <c r="G137" s="42">
        <v>278.13180499999999</v>
      </c>
      <c r="H137" s="42">
        <v>285.65414399999997</v>
      </c>
      <c r="I137" s="42">
        <v>293.64627100000001</v>
      </c>
      <c r="J137" s="42">
        <v>303.25262500000002</v>
      </c>
      <c r="K137" s="42">
        <v>313.43472300000002</v>
      </c>
      <c r="L137" s="42">
        <v>323.62426799999997</v>
      </c>
      <c r="M137" s="42">
        <v>332.54925500000002</v>
      </c>
      <c r="N137" s="42">
        <v>341.75149499999998</v>
      </c>
      <c r="O137" s="42">
        <v>350.42746</v>
      </c>
      <c r="P137" s="42">
        <v>360.35775799999999</v>
      </c>
      <c r="Q137" s="42">
        <v>368.969604</v>
      </c>
      <c r="R137" s="42">
        <v>378.66461199999998</v>
      </c>
      <c r="S137" s="42">
        <v>387.99240099999997</v>
      </c>
      <c r="T137" s="42">
        <v>397.72409099999999</v>
      </c>
      <c r="U137" s="42">
        <v>407.86935399999999</v>
      </c>
      <c r="V137" s="42">
        <v>418.24566700000003</v>
      </c>
      <c r="W137" s="42">
        <v>429.76327500000002</v>
      </c>
      <c r="X137" s="42">
        <v>441.40057400000001</v>
      </c>
      <c r="Y137" s="42">
        <v>453.65432700000002</v>
      </c>
      <c r="Z137" s="42">
        <v>466.00335699999999</v>
      </c>
      <c r="AA137" s="42">
        <v>478.029358</v>
      </c>
      <c r="AB137" s="42">
        <v>490.88287400000002</v>
      </c>
      <c r="AC137" s="42">
        <v>504.05593900000002</v>
      </c>
      <c r="AD137" s="42">
        <v>517.31555200000003</v>
      </c>
      <c r="AE137" s="42">
        <v>531.70361300000002</v>
      </c>
      <c r="AF137" s="42">
        <v>547.24176</v>
      </c>
      <c r="AG137" s="42">
        <v>562.28381300000001</v>
      </c>
      <c r="AH137" s="42">
        <v>579.14312700000005</v>
      </c>
      <c r="AI137" s="42">
        <v>597.25482199999999</v>
      </c>
      <c r="AJ137" s="42">
        <v>614.49285899999995</v>
      </c>
      <c r="AK137" s="42">
        <v>630.26257299999997</v>
      </c>
      <c r="AL137" s="40">
        <v>2.9680999999999999E-2</v>
      </c>
    </row>
    <row r="138" spans="1:38" ht="15" customHeight="1" x14ac:dyDescent="0.25">
      <c r="A138" s="34" t="s">
        <v>503</v>
      </c>
      <c r="B138" s="38" t="s">
        <v>392</v>
      </c>
      <c r="C138" s="42">
        <v>179.452393</v>
      </c>
      <c r="D138" s="42">
        <v>186.12934899999999</v>
      </c>
      <c r="E138" s="42">
        <v>194.06448399999999</v>
      </c>
      <c r="F138" s="42">
        <v>202.14398199999999</v>
      </c>
      <c r="G138" s="42">
        <v>213.76028400000001</v>
      </c>
      <c r="H138" s="42">
        <v>219.65557899999999</v>
      </c>
      <c r="I138" s="42">
        <v>226.70959500000001</v>
      </c>
      <c r="J138" s="42">
        <v>234.775406</v>
      </c>
      <c r="K138" s="42">
        <v>242.905609</v>
      </c>
      <c r="L138" s="42">
        <v>252.16426100000001</v>
      </c>
      <c r="M138" s="42">
        <v>259.05349699999999</v>
      </c>
      <c r="N138" s="42">
        <v>266.51635700000003</v>
      </c>
      <c r="O138" s="42">
        <v>273.53530899999998</v>
      </c>
      <c r="P138" s="42">
        <v>281.38793900000002</v>
      </c>
      <c r="Q138" s="42">
        <v>288.51870700000001</v>
      </c>
      <c r="R138" s="42">
        <v>296.397919</v>
      </c>
      <c r="S138" s="42">
        <v>303.92498799999998</v>
      </c>
      <c r="T138" s="42">
        <v>311.79699699999998</v>
      </c>
      <c r="U138" s="42">
        <v>319.95730600000002</v>
      </c>
      <c r="V138" s="42">
        <v>328.34991500000001</v>
      </c>
      <c r="W138" s="42">
        <v>337.835419</v>
      </c>
      <c r="X138" s="42">
        <v>347.41336100000001</v>
      </c>
      <c r="Y138" s="42">
        <v>357.64901700000001</v>
      </c>
      <c r="Z138" s="42">
        <v>368.11200000000002</v>
      </c>
      <c r="AA138" s="42">
        <v>378.40115400000002</v>
      </c>
      <c r="AB138" s="42">
        <v>389.36785900000001</v>
      </c>
      <c r="AC138" s="42">
        <v>400.74652099999997</v>
      </c>
      <c r="AD138" s="42">
        <v>412.606628</v>
      </c>
      <c r="AE138" s="42">
        <v>425.10119600000002</v>
      </c>
      <c r="AF138" s="42">
        <v>438.55660999999998</v>
      </c>
      <c r="AG138" s="42">
        <v>451.93884300000002</v>
      </c>
      <c r="AH138" s="42">
        <v>467.31915300000003</v>
      </c>
      <c r="AI138" s="42">
        <v>484.35882600000002</v>
      </c>
      <c r="AJ138" s="42">
        <v>501.18817100000001</v>
      </c>
      <c r="AK138" s="42">
        <v>517.40319799999997</v>
      </c>
      <c r="AL138" s="40">
        <v>3.1466000000000001E-2</v>
      </c>
    </row>
    <row r="139" spans="1:38" ht="15" customHeight="1" x14ac:dyDescent="0.25">
      <c r="A139" s="34" t="s">
        <v>504</v>
      </c>
      <c r="B139" s="38" t="s">
        <v>399</v>
      </c>
      <c r="C139" s="42">
        <v>152.44574</v>
      </c>
      <c r="D139" s="42">
        <v>173.36462399999999</v>
      </c>
      <c r="E139" s="42">
        <v>182.75610399999999</v>
      </c>
      <c r="F139" s="42">
        <v>194.74771100000001</v>
      </c>
      <c r="G139" s="42">
        <v>222.662766</v>
      </c>
      <c r="H139" s="42">
        <v>238.09345999999999</v>
      </c>
      <c r="I139" s="42">
        <v>252.13751199999999</v>
      </c>
      <c r="J139" s="42">
        <v>267.02319299999999</v>
      </c>
      <c r="K139" s="42">
        <v>283.33865400000002</v>
      </c>
      <c r="L139" s="42">
        <v>296.81732199999999</v>
      </c>
      <c r="M139" s="42">
        <v>304.52920499999999</v>
      </c>
      <c r="N139" s="42">
        <v>316.79480000000001</v>
      </c>
      <c r="O139" s="42">
        <v>329.59420799999998</v>
      </c>
      <c r="P139" s="42">
        <v>343.62762500000002</v>
      </c>
      <c r="Q139" s="42">
        <v>355.73928799999999</v>
      </c>
      <c r="R139" s="42">
        <v>369.76223800000002</v>
      </c>
      <c r="S139" s="42">
        <v>382.40982100000002</v>
      </c>
      <c r="T139" s="42">
        <v>396.13433800000001</v>
      </c>
      <c r="U139" s="42">
        <v>409.52645899999999</v>
      </c>
      <c r="V139" s="42">
        <v>422.994843</v>
      </c>
      <c r="W139" s="42">
        <v>438.84182700000002</v>
      </c>
      <c r="X139" s="42">
        <v>456.297821</v>
      </c>
      <c r="Y139" s="42">
        <v>476.00836199999998</v>
      </c>
      <c r="Z139" s="42">
        <v>492.83099399999998</v>
      </c>
      <c r="AA139" s="42">
        <v>509.38894699999997</v>
      </c>
      <c r="AB139" s="42">
        <v>528.25341800000001</v>
      </c>
      <c r="AC139" s="42">
        <v>545.24987799999997</v>
      </c>
      <c r="AD139" s="42">
        <v>562.849243</v>
      </c>
      <c r="AE139" s="42">
        <v>580.84442100000001</v>
      </c>
      <c r="AF139" s="42">
        <v>600.77288799999997</v>
      </c>
      <c r="AG139" s="42">
        <v>618.72406000000001</v>
      </c>
      <c r="AH139" s="42">
        <v>640.27752699999996</v>
      </c>
      <c r="AI139" s="42">
        <v>664.44744900000001</v>
      </c>
      <c r="AJ139" s="42">
        <v>686.93627900000001</v>
      </c>
      <c r="AK139" s="42">
        <v>711.235229</v>
      </c>
      <c r="AL139" s="40">
        <v>4.3704E-2</v>
      </c>
    </row>
    <row r="140" spans="1:38" ht="15" customHeight="1" x14ac:dyDescent="0.25">
      <c r="A140" s="34" t="s">
        <v>505</v>
      </c>
      <c r="B140" s="38" t="s">
        <v>412</v>
      </c>
      <c r="C140" s="42">
        <v>456.33264200000002</v>
      </c>
      <c r="D140" s="42">
        <v>516.011169</v>
      </c>
      <c r="E140" s="42">
        <v>533.66143799999998</v>
      </c>
      <c r="F140" s="42">
        <v>558.79480000000001</v>
      </c>
      <c r="G140" s="42">
        <v>649.36541699999998</v>
      </c>
      <c r="H140" s="42">
        <v>695.77966300000003</v>
      </c>
      <c r="I140" s="42">
        <v>719.14770499999997</v>
      </c>
      <c r="J140" s="42">
        <v>736.49926800000003</v>
      </c>
      <c r="K140" s="42">
        <v>756.60485800000004</v>
      </c>
      <c r="L140" s="42">
        <v>761.573669</v>
      </c>
      <c r="M140" s="42">
        <v>769.09692399999994</v>
      </c>
      <c r="N140" s="42">
        <v>782.571777</v>
      </c>
      <c r="O140" s="42">
        <v>798.53100600000005</v>
      </c>
      <c r="P140" s="42">
        <v>818.23278800000003</v>
      </c>
      <c r="Q140" s="42">
        <v>833.72699</v>
      </c>
      <c r="R140" s="42">
        <v>857.96020499999997</v>
      </c>
      <c r="S140" s="42">
        <v>876.41900599999997</v>
      </c>
      <c r="T140" s="42">
        <v>897.456909</v>
      </c>
      <c r="U140" s="42">
        <v>922.211365</v>
      </c>
      <c r="V140" s="42">
        <v>944.50622599999997</v>
      </c>
      <c r="W140" s="42">
        <v>968.990906</v>
      </c>
      <c r="X140" s="42">
        <v>1006.955872</v>
      </c>
      <c r="Y140" s="42">
        <v>1035.600586</v>
      </c>
      <c r="Z140" s="42">
        <v>1068.04187</v>
      </c>
      <c r="AA140" s="42">
        <v>1103.399414</v>
      </c>
      <c r="AB140" s="42">
        <v>1140.9414059999999</v>
      </c>
      <c r="AC140" s="42">
        <v>1176.779419</v>
      </c>
      <c r="AD140" s="42">
        <v>1214.596436</v>
      </c>
      <c r="AE140" s="42">
        <v>1254.8079829999999</v>
      </c>
      <c r="AF140" s="42">
        <v>1296.197388</v>
      </c>
      <c r="AG140" s="42">
        <v>1333.0203859999999</v>
      </c>
      <c r="AH140" s="42">
        <v>1383.5179439999999</v>
      </c>
      <c r="AI140" s="42">
        <v>1440.099121</v>
      </c>
      <c r="AJ140" s="42">
        <v>1492.2380370000001</v>
      </c>
      <c r="AK140" s="42">
        <v>1547.4068600000001</v>
      </c>
      <c r="AL140" s="40">
        <v>3.3839000000000001E-2</v>
      </c>
    </row>
    <row r="141" spans="1:38" ht="15" customHeight="1" x14ac:dyDescent="0.25">
      <c r="A141" s="34" t="s">
        <v>506</v>
      </c>
      <c r="B141" s="38" t="s">
        <v>454</v>
      </c>
      <c r="C141" s="42">
        <v>1022.755676</v>
      </c>
      <c r="D141" s="42">
        <v>1115.575439</v>
      </c>
      <c r="E141" s="42">
        <v>1161.8955080000001</v>
      </c>
      <c r="F141" s="42">
        <v>1220.429077</v>
      </c>
      <c r="G141" s="42">
        <v>1363.920288</v>
      </c>
      <c r="H141" s="42">
        <v>1439.182861</v>
      </c>
      <c r="I141" s="42">
        <v>1491.6411129999999</v>
      </c>
      <c r="J141" s="42">
        <v>1541.5505370000001</v>
      </c>
      <c r="K141" s="42">
        <v>1596.283813</v>
      </c>
      <c r="L141" s="42">
        <v>1634.179443</v>
      </c>
      <c r="M141" s="42">
        <v>1665.2288820000001</v>
      </c>
      <c r="N141" s="42">
        <v>1707.6345209999999</v>
      </c>
      <c r="O141" s="42">
        <v>1752.0878909999999</v>
      </c>
      <c r="P141" s="42">
        <v>1803.6060789999999</v>
      </c>
      <c r="Q141" s="42">
        <v>1846.954712</v>
      </c>
      <c r="R141" s="42">
        <v>1902.785034</v>
      </c>
      <c r="S141" s="42">
        <v>1950.7463379999999</v>
      </c>
      <c r="T141" s="42">
        <v>2003.112183</v>
      </c>
      <c r="U141" s="42">
        <v>2059.564453</v>
      </c>
      <c r="V141" s="42">
        <v>2114.0966800000001</v>
      </c>
      <c r="W141" s="42">
        <v>2175.4313959999999</v>
      </c>
      <c r="X141" s="42">
        <v>2252.0676269999999</v>
      </c>
      <c r="Y141" s="42">
        <v>2322.9121089999999</v>
      </c>
      <c r="Z141" s="42">
        <v>2394.9880370000001</v>
      </c>
      <c r="AA141" s="42">
        <v>2469.2189939999998</v>
      </c>
      <c r="AB141" s="42">
        <v>2549.445557</v>
      </c>
      <c r="AC141" s="42">
        <v>2626.8317870000001</v>
      </c>
      <c r="AD141" s="42">
        <v>2707.3679200000001</v>
      </c>
      <c r="AE141" s="42">
        <v>2792.4570309999999</v>
      </c>
      <c r="AF141" s="42">
        <v>2882.7685550000001</v>
      </c>
      <c r="AG141" s="42">
        <v>2965.9670409999999</v>
      </c>
      <c r="AH141" s="42">
        <v>3070.258057</v>
      </c>
      <c r="AI141" s="42">
        <v>3186.1599120000001</v>
      </c>
      <c r="AJ141" s="42">
        <v>3294.8549800000001</v>
      </c>
      <c r="AK141" s="42">
        <v>3406.3078609999998</v>
      </c>
      <c r="AL141" s="40">
        <v>3.4404999999999998E-2</v>
      </c>
    </row>
    <row r="142" spans="1:38" ht="15" customHeight="1" x14ac:dyDescent="0.25">
      <c r="A142" s="34" t="s">
        <v>507</v>
      </c>
      <c r="B142" s="38" t="s">
        <v>456</v>
      </c>
      <c r="C142" s="42">
        <v>0.17177899999999999</v>
      </c>
      <c r="D142" s="42">
        <v>0.22597700000000001</v>
      </c>
      <c r="E142" s="42">
        <v>1.1626000000000001</v>
      </c>
      <c r="F142" s="42">
        <v>1.5324150000000001</v>
      </c>
      <c r="G142" s="42">
        <v>2.0605899999999999</v>
      </c>
      <c r="H142" s="42">
        <v>2.601963</v>
      </c>
      <c r="I142" s="42">
        <v>3.2585459999999999</v>
      </c>
      <c r="J142" s="42">
        <v>4.4482179999999998</v>
      </c>
      <c r="K142" s="42">
        <v>5.7166699999999997</v>
      </c>
      <c r="L142" s="42">
        <v>6.8220070000000002</v>
      </c>
      <c r="M142" s="42">
        <v>7.1466830000000003</v>
      </c>
      <c r="N142" s="42">
        <v>7.7874059999999998</v>
      </c>
      <c r="O142" s="42">
        <v>8.2027629999999991</v>
      </c>
      <c r="P142" s="42">
        <v>8.6171039999999994</v>
      </c>
      <c r="Q142" s="42">
        <v>8.9656590000000005</v>
      </c>
      <c r="R142" s="42">
        <v>9.0318159999999992</v>
      </c>
      <c r="S142" s="42">
        <v>9.2402309999999996</v>
      </c>
      <c r="T142" s="42">
        <v>9.7317319999999992</v>
      </c>
      <c r="U142" s="42">
        <v>10.317613</v>
      </c>
      <c r="V142" s="42">
        <v>10.863383000000001</v>
      </c>
      <c r="W142" s="42">
        <v>11.284810999999999</v>
      </c>
      <c r="X142" s="42">
        <v>11.928769000000001</v>
      </c>
      <c r="Y142" s="42">
        <v>12.375463</v>
      </c>
      <c r="Z142" s="42">
        <v>12.782006000000001</v>
      </c>
      <c r="AA142" s="42">
        <v>13.109090999999999</v>
      </c>
      <c r="AB142" s="42">
        <v>13.323460000000001</v>
      </c>
      <c r="AC142" s="42">
        <v>13.456027000000001</v>
      </c>
      <c r="AD142" s="42">
        <v>13.526736</v>
      </c>
      <c r="AE142" s="42">
        <v>13.285348000000001</v>
      </c>
      <c r="AF142" s="42">
        <v>13.770208999999999</v>
      </c>
      <c r="AG142" s="42">
        <v>14.119766</v>
      </c>
      <c r="AH142" s="42">
        <v>14.244237</v>
      </c>
      <c r="AI142" s="42">
        <v>13.247375999999999</v>
      </c>
      <c r="AJ142" s="42">
        <v>11.723658</v>
      </c>
      <c r="AK142" s="42">
        <v>11.580465999999999</v>
      </c>
      <c r="AL142" s="40">
        <v>0.12669900000000001</v>
      </c>
    </row>
    <row r="143" spans="1:38" ht="15" customHeight="1" x14ac:dyDescent="0.25">
      <c r="A143" s="34" t="s">
        <v>508</v>
      </c>
      <c r="B143" s="38" t="s">
        <v>458</v>
      </c>
      <c r="C143" s="42">
        <v>1022.927429</v>
      </c>
      <c r="D143" s="42">
        <v>1115.8013920000001</v>
      </c>
      <c r="E143" s="42">
        <v>1163.0581050000001</v>
      </c>
      <c r="F143" s="42">
        <v>1221.9614260000001</v>
      </c>
      <c r="G143" s="42">
        <v>1365.9808350000001</v>
      </c>
      <c r="H143" s="42">
        <v>1441.7847899999999</v>
      </c>
      <c r="I143" s="42">
        <v>1494.8995359999999</v>
      </c>
      <c r="J143" s="42">
        <v>1545.9989009999999</v>
      </c>
      <c r="K143" s="42">
        <v>1602.000366</v>
      </c>
      <c r="L143" s="42">
        <v>1641.0014650000001</v>
      </c>
      <c r="M143" s="42">
        <v>1672.3756100000001</v>
      </c>
      <c r="N143" s="42">
        <v>1715.4217530000001</v>
      </c>
      <c r="O143" s="42">
        <v>1760.290894</v>
      </c>
      <c r="P143" s="42">
        <v>1812.2230219999999</v>
      </c>
      <c r="Q143" s="42">
        <v>1855.920288</v>
      </c>
      <c r="R143" s="42">
        <v>1911.81665</v>
      </c>
      <c r="S143" s="42">
        <v>1959.986572</v>
      </c>
      <c r="T143" s="42">
        <v>2012.8438719999999</v>
      </c>
      <c r="U143" s="42">
        <v>2069.8820799999999</v>
      </c>
      <c r="V143" s="42">
        <v>2124.9602049999999</v>
      </c>
      <c r="W143" s="42">
        <v>2186.7160640000002</v>
      </c>
      <c r="X143" s="42">
        <v>2263.9965820000002</v>
      </c>
      <c r="Y143" s="42">
        <v>2335.2875979999999</v>
      </c>
      <c r="Z143" s="42">
        <v>2407.7700199999999</v>
      </c>
      <c r="AA143" s="42">
        <v>2482.328125</v>
      </c>
      <c r="AB143" s="42">
        <v>2562.7687989999999</v>
      </c>
      <c r="AC143" s="42">
        <v>2640.2878420000002</v>
      </c>
      <c r="AD143" s="42">
        <v>2720.8945309999999</v>
      </c>
      <c r="AE143" s="42">
        <v>2805.7426759999998</v>
      </c>
      <c r="AF143" s="42">
        <v>2896.538818</v>
      </c>
      <c r="AG143" s="42">
        <v>2980.086914</v>
      </c>
      <c r="AH143" s="42">
        <v>3084.501953</v>
      </c>
      <c r="AI143" s="42">
        <v>3199.407471</v>
      </c>
      <c r="AJ143" s="42">
        <v>3306.578857</v>
      </c>
      <c r="AK143" s="42">
        <v>3417.8884280000002</v>
      </c>
      <c r="AL143" s="40">
        <v>3.4505000000000001E-2</v>
      </c>
    </row>
    <row r="145" spans="2:38" ht="15" customHeight="1" thickBot="1" x14ac:dyDescent="0.25"/>
    <row r="146" spans="2:38" ht="15" customHeight="1" x14ac:dyDescent="0.2">
      <c r="B146" s="64" t="s">
        <v>509</v>
      </c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</row>
    <row r="147" spans="2:38" ht="15" customHeight="1" x14ac:dyDescent="0.2">
      <c r="B147" s="46" t="s">
        <v>510</v>
      </c>
    </row>
    <row r="148" spans="2:38" ht="15" customHeight="1" x14ac:dyDescent="0.2">
      <c r="B148" s="46" t="s">
        <v>511</v>
      </c>
    </row>
    <row r="149" spans="2:38" ht="15" customHeight="1" x14ac:dyDescent="0.2">
      <c r="B149" s="46" t="s">
        <v>512</v>
      </c>
    </row>
    <row r="150" spans="2:38" ht="15" customHeight="1" x14ac:dyDescent="0.2">
      <c r="B150" s="46" t="s">
        <v>513</v>
      </c>
    </row>
    <row r="151" spans="2:38" ht="15" customHeight="1" x14ac:dyDescent="0.2">
      <c r="B151" s="46" t="s">
        <v>514</v>
      </c>
    </row>
    <row r="152" spans="2:38" ht="15" customHeight="1" x14ac:dyDescent="0.2">
      <c r="B152" s="46" t="s">
        <v>515</v>
      </c>
    </row>
    <row r="153" spans="2:38" ht="15" customHeight="1" x14ac:dyDescent="0.2">
      <c r="B153" s="46" t="s">
        <v>516</v>
      </c>
    </row>
    <row r="154" spans="2:38" ht="15" customHeight="1" x14ac:dyDescent="0.2">
      <c r="B154" s="46" t="s">
        <v>517</v>
      </c>
    </row>
    <row r="155" spans="2:38" ht="15" customHeight="1" x14ac:dyDescent="0.2">
      <c r="B155" s="46" t="s">
        <v>518</v>
      </c>
    </row>
    <row r="156" spans="2:38" ht="15" customHeight="1" x14ac:dyDescent="0.2">
      <c r="B156" s="46" t="s">
        <v>519</v>
      </c>
    </row>
    <row r="157" spans="2:38" ht="15" customHeight="1" x14ac:dyDescent="0.2">
      <c r="B157" s="46" t="s">
        <v>520</v>
      </c>
    </row>
    <row r="158" spans="2:38" ht="15" customHeight="1" x14ac:dyDescent="0.2">
      <c r="B158" s="46" t="s">
        <v>274</v>
      </c>
    </row>
    <row r="159" spans="2:38" ht="15" customHeight="1" x14ac:dyDescent="0.2">
      <c r="B159" s="46" t="s">
        <v>521</v>
      </c>
    </row>
    <row r="160" spans="2:38" ht="15" customHeight="1" x14ac:dyDescent="0.2">
      <c r="B160" s="46" t="s">
        <v>522</v>
      </c>
    </row>
    <row r="161" spans="2:2" ht="15" customHeight="1" x14ac:dyDescent="0.2">
      <c r="B161" s="46" t="s">
        <v>523</v>
      </c>
    </row>
    <row r="162" spans="2:2" ht="15" customHeight="1" x14ac:dyDescent="0.2">
      <c r="B162" s="46" t="s">
        <v>524</v>
      </c>
    </row>
    <row r="163" spans="2:2" ht="15" customHeight="1" x14ac:dyDescent="0.2">
      <c r="B163" s="46" t="s">
        <v>525</v>
      </c>
    </row>
    <row r="164" spans="2:2" ht="15" customHeight="1" x14ac:dyDescent="0.2">
      <c r="B164" s="46" t="s">
        <v>526</v>
      </c>
    </row>
    <row r="165" spans="2:2" ht="15" customHeight="1" x14ac:dyDescent="0.2">
      <c r="B165" s="46" t="s">
        <v>527</v>
      </c>
    </row>
    <row r="166" spans="2:2" ht="15" customHeight="1" x14ac:dyDescent="0.2">
      <c r="B166" s="46" t="s">
        <v>528</v>
      </c>
    </row>
    <row r="167" spans="2:2" ht="15" customHeight="1" x14ac:dyDescent="0.2">
      <c r="B167" s="46" t="s">
        <v>529</v>
      </c>
    </row>
    <row r="168" spans="2:2" ht="15" customHeight="1" x14ac:dyDescent="0.2">
      <c r="B168" s="46" t="s">
        <v>530</v>
      </c>
    </row>
    <row r="169" spans="2:2" ht="15" customHeight="1" x14ac:dyDescent="0.2">
      <c r="B169" s="46" t="s">
        <v>531</v>
      </c>
    </row>
    <row r="170" spans="2:2" ht="15" customHeight="1" x14ac:dyDescent="0.2">
      <c r="B170" s="46" t="s">
        <v>532</v>
      </c>
    </row>
    <row r="171" spans="2:2" ht="15" customHeight="1" x14ac:dyDescent="0.2">
      <c r="B171" s="46" t="s">
        <v>533</v>
      </c>
    </row>
  </sheetData>
  <mergeCells count="1">
    <mergeCell ref="B146:AL146"/>
  </mergeCells>
  <pageMargins left="0.75" right="0.75" top="1" bottom="1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9" width="10" style="8" customWidth="1"/>
    <col min="10" max="26" width="10" style="9" customWidth="1"/>
    <col min="27" max="27" width="9.140625" style="9" customWidth="1"/>
    <col min="28" max="16384" width="9.140625" style="9"/>
  </cols>
  <sheetData>
    <row r="1" spans="1:36" x14ac:dyDescent="0.25">
      <c r="A1" s="10" t="s">
        <v>15</v>
      </c>
      <c r="B1" s="11">
        <v>2016</v>
      </c>
      <c r="C1" s="11">
        <v>2017</v>
      </c>
      <c r="D1" s="11">
        <v>2018</v>
      </c>
      <c r="E1" s="11">
        <v>2019</v>
      </c>
      <c r="F1" s="11">
        <v>2020</v>
      </c>
      <c r="G1" s="11">
        <v>2021</v>
      </c>
      <c r="H1" s="11">
        <v>2022</v>
      </c>
      <c r="I1" s="11">
        <v>2023</v>
      </c>
      <c r="J1" s="11">
        <v>2024</v>
      </c>
      <c r="K1" s="11">
        <v>2025</v>
      </c>
      <c r="L1" s="11">
        <v>2026</v>
      </c>
      <c r="M1" s="11">
        <v>2027</v>
      </c>
      <c r="N1" s="11">
        <v>2028</v>
      </c>
      <c r="O1" s="11">
        <v>2029</v>
      </c>
      <c r="P1" s="11">
        <v>2030</v>
      </c>
      <c r="Q1" s="11">
        <v>2031</v>
      </c>
      <c r="R1" s="11">
        <v>2032</v>
      </c>
      <c r="S1" s="11">
        <v>2033</v>
      </c>
      <c r="T1" s="11">
        <v>2034</v>
      </c>
      <c r="U1" s="11">
        <v>2035</v>
      </c>
      <c r="V1" s="11">
        <v>2036</v>
      </c>
      <c r="W1" s="11">
        <v>2037</v>
      </c>
      <c r="X1" s="11">
        <v>2038</v>
      </c>
      <c r="Y1" s="11">
        <v>2039</v>
      </c>
      <c r="Z1" s="11">
        <v>2040</v>
      </c>
      <c r="AA1" s="11">
        <v>2041</v>
      </c>
      <c r="AB1" s="11">
        <v>2042</v>
      </c>
      <c r="AC1" s="11">
        <v>2043</v>
      </c>
      <c r="AD1" s="11">
        <v>2044</v>
      </c>
      <c r="AE1" s="11">
        <v>2045</v>
      </c>
      <c r="AF1" s="11">
        <v>2046</v>
      </c>
      <c r="AG1" s="11">
        <v>2047</v>
      </c>
      <c r="AH1" s="11">
        <v>2048</v>
      </c>
      <c r="AI1" s="11">
        <v>2049</v>
      </c>
      <c r="AJ1" s="11">
        <v>2050</v>
      </c>
    </row>
    <row r="2" spans="1:36" x14ac:dyDescent="0.25">
      <c r="A2" s="10" t="s">
        <v>16</v>
      </c>
      <c r="B2" s="12">
        <f>'Start Year Prices'!B2</f>
        <v>1.9221358265904903E-5</v>
      </c>
      <c r="C2" s="12">
        <f>$B2*('AEO2018 Table 3'!C$52/'AEO2018 Table 3'!$C$52)</f>
        <v>1.9221358265904903E-5</v>
      </c>
      <c r="D2" s="12">
        <f>$B2*('AEO2018 Table 3'!D$52/'AEO2018 Table 3'!$C$52)</f>
        <v>1.8760522093694351E-5</v>
      </c>
      <c r="E2" s="12">
        <f>$B2*('AEO2018 Table 3'!E$52/'AEO2018 Table 3'!$C$52)</f>
        <v>1.889711601613574E-5</v>
      </c>
      <c r="F2" s="12">
        <f>$B2*('AEO2018 Table 3'!F$52/'AEO2018 Table 3'!$C$52)</f>
        <v>1.9290599545626659E-5</v>
      </c>
      <c r="G2" s="12">
        <f>$B2*('AEO2018 Table 3'!G$52/'AEO2018 Table 3'!$C$52)</f>
        <v>1.954460373503405E-5</v>
      </c>
      <c r="H2" s="12">
        <f>$B2*('AEO2018 Table 3'!H$52/'AEO2018 Table 3'!$C$52)</f>
        <v>1.9592694029069876E-5</v>
      </c>
      <c r="I2" s="12">
        <f>$B2*('AEO2018 Table 3'!I$52/'AEO2018 Table 3'!$C$52)</f>
        <v>1.9502660254944994E-5</v>
      </c>
      <c r="J2" s="12">
        <f>$B2*('AEO2018 Table 3'!J$52/'AEO2018 Table 3'!$C$52)</f>
        <v>1.9576194686370676E-5</v>
      </c>
      <c r="K2" s="12">
        <f>$B2*('AEO2018 Table 3'!K$52/'AEO2018 Table 3'!$C$52)</f>
        <v>1.9789523230713584E-5</v>
      </c>
      <c r="L2" s="12">
        <f>$B2*('AEO2018 Table 3'!L$52/'AEO2018 Table 3'!$C$52)</f>
        <v>1.9917696979853788E-5</v>
      </c>
      <c r="M2" s="12">
        <f>$B2*('AEO2018 Table 3'!M$52/'AEO2018 Table 3'!$C$52)</f>
        <v>1.9972004037354965E-5</v>
      </c>
      <c r="N2" s="12">
        <f>$B2*('AEO2018 Table 3'!N$52/'AEO2018 Table 3'!$C$52)</f>
        <v>2.0013352946535953E-5</v>
      </c>
      <c r="O2" s="12">
        <f>$B2*('AEO2018 Table 3'!O$52/'AEO2018 Table 3'!$C$52)</f>
        <v>2.0024282558816822E-5</v>
      </c>
      <c r="P2" s="12">
        <f>$B2*('AEO2018 Table 3'!P$52/'AEO2018 Table 3'!$C$52)</f>
        <v>2.0086047983738463E-5</v>
      </c>
      <c r="Q2" s="12">
        <f>$B2*('AEO2018 Table 3'!Q$52/'AEO2018 Table 3'!$C$52)</f>
        <v>2.0166927114616892E-5</v>
      </c>
      <c r="R2" s="12">
        <f>$B2*('AEO2018 Table 3'!R$52/'AEO2018 Table 3'!$C$52)</f>
        <v>2.0195947421145055E-5</v>
      </c>
      <c r="S2" s="12">
        <f>$B2*('AEO2018 Table 3'!S$52/'AEO2018 Table 3'!$C$52)</f>
        <v>2.0227048725851497E-5</v>
      </c>
      <c r="T2" s="12">
        <f>$B2*('AEO2018 Table 3'!T$52/'AEO2018 Table 3'!$C$52)</f>
        <v>2.0324628304295094E-5</v>
      </c>
      <c r="U2" s="12">
        <f>$B2*('AEO2018 Table 3'!U$52/'AEO2018 Table 3'!$C$52)</f>
        <v>2.0402884328226114E-5</v>
      </c>
      <c r="V2" s="12">
        <f>$B2*('AEO2018 Table 3'!V$52/'AEO2018 Table 3'!$C$52)</f>
        <v>2.0534651733884265E-5</v>
      </c>
      <c r="W2" s="12">
        <f>$B2*('AEO2018 Table 3'!W$52/'AEO2018 Table 3'!$C$52)</f>
        <v>2.0631916539494175E-5</v>
      </c>
      <c r="X2" s="12">
        <f>$B2*('AEO2018 Table 3'!X$52/'AEO2018 Table 3'!$C$52)</f>
        <v>2.0766927854077286E-5</v>
      </c>
      <c r="Y2" s="12">
        <f>$B2*('AEO2018 Table 3'!Y$52/'AEO2018 Table 3'!$C$52)</f>
        <v>2.0867812547274618E-5</v>
      </c>
      <c r="Z2" s="12">
        <f>$B2*('AEO2018 Table 3'!Z$52/'AEO2018 Table 3'!$C$52)</f>
        <v>2.1010701926389785E-5</v>
      </c>
      <c r="AA2" s="12">
        <f>$B2*('AEO2018 Table 3'!AA$52/'AEO2018 Table 3'!$C$52)</f>
        <v>2.1064003459561126E-5</v>
      </c>
      <c r="AB2" s="12">
        <f>$B2*('AEO2018 Table 3'!AB$52/'AEO2018 Table 3'!$C$52)</f>
        <v>2.1142137071834598E-5</v>
      </c>
      <c r="AC2" s="12">
        <f>$B2*('AEO2018 Table 3'!AC$52/'AEO2018 Table 3'!$C$52)</f>
        <v>2.1204873046326787E-5</v>
      </c>
      <c r="AD2" s="12">
        <f>$B2*('AEO2018 Table 3'!AD$52/'AEO2018 Table 3'!$C$52)</f>
        <v>2.1245845976845309E-5</v>
      </c>
      <c r="AE2" s="12">
        <f>$B2*('AEO2018 Table 3'!AE$52/'AEO2018 Table 3'!$C$52)</f>
        <v>2.1296139680716952E-5</v>
      </c>
      <c r="AF2" s="12">
        <f>$B2*('AEO2018 Table 3'!AF$52/'AEO2018 Table 3'!$C$52)</f>
        <v>2.1325474760078808E-5</v>
      </c>
      <c r="AG2" s="12">
        <f>$B2*('AEO2018 Table 3'!AG$52/'AEO2018 Table 3'!$C$52)</f>
        <v>2.1371291694760203E-5</v>
      </c>
      <c r="AH2" s="12">
        <f>$B2*('AEO2018 Table 3'!AH$52/'AEO2018 Table 3'!$C$52)</f>
        <v>2.1397977436105177E-5</v>
      </c>
      <c r="AI2" s="12">
        <f>$B2*('AEO2018 Table 3'!AI$52/'AEO2018 Table 3'!$C$52)</f>
        <v>2.1424453328894351E-5</v>
      </c>
      <c r="AJ2" s="12">
        <f>$B2*('AEO2018 Table 3'!AJ$52/'AEO2018 Table 3'!$C$52)</f>
        <v>2.149929057010392E-5</v>
      </c>
    </row>
    <row r="3" spans="1:36" x14ac:dyDescent="0.25">
      <c r="A3" s="10" t="s">
        <v>17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5">
      <c r="A4" s="10" t="s">
        <v>18</v>
      </c>
      <c r="B4" s="57">
        <f>'Start Year Prices'!D2</f>
        <v>1.9221358265904903E-5</v>
      </c>
      <c r="C4" s="12">
        <f>$B4*('AEO2018 Table 3'!C$52/'AEO2018 Table 3'!$C$52)</f>
        <v>1.9221358265904903E-5</v>
      </c>
      <c r="D4" s="12">
        <f>$B4*('AEO2018 Table 3'!D$52/'AEO2018 Table 3'!$C$52)</f>
        <v>1.8760522093694351E-5</v>
      </c>
      <c r="E4" s="12">
        <f>$B4*('AEO2018 Table 3'!E$52/'AEO2018 Table 3'!$C$52)</f>
        <v>1.889711601613574E-5</v>
      </c>
      <c r="F4" s="12">
        <f>$B4*('AEO2018 Table 3'!F$52/'AEO2018 Table 3'!$C$52)</f>
        <v>1.9290599545626659E-5</v>
      </c>
      <c r="G4" s="12">
        <f>$B4*('AEO2018 Table 3'!G$52/'AEO2018 Table 3'!$C$52)</f>
        <v>1.954460373503405E-5</v>
      </c>
      <c r="H4" s="12">
        <f>$B4*('AEO2018 Table 3'!H$52/'AEO2018 Table 3'!$C$52)</f>
        <v>1.9592694029069876E-5</v>
      </c>
      <c r="I4" s="12">
        <f>$B4*('AEO2018 Table 3'!I$52/'AEO2018 Table 3'!$C$52)</f>
        <v>1.9502660254944994E-5</v>
      </c>
      <c r="J4" s="12">
        <f>$B4*('AEO2018 Table 3'!J$52/'AEO2018 Table 3'!$C$52)</f>
        <v>1.9576194686370676E-5</v>
      </c>
      <c r="K4" s="12">
        <f>$B4*('AEO2018 Table 3'!K$52/'AEO2018 Table 3'!$C$52)</f>
        <v>1.9789523230713584E-5</v>
      </c>
      <c r="L4" s="12">
        <f>$B4*('AEO2018 Table 3'!L$52/'AEO2018 Table 3'!$C$52)</f>
        <v>1.9917696979853788E-5</v>
      </c>
      <c r="M4" s="12">
        <f>$B4*('AEO2018 Table 3'!M$52/'AEO2018 Table 3'!$C$52)</f>
        <v>1.9972004037354965E-5</v>
      </c>
      <c r="N4" s="12">
        <f>$B4*('AEO2018 Table 3'!N$52/'AEO2018 Table 3'!$C$52)</f>
        <v>2.0013352946535953E-5</v>
      </c>
      <c r="O4" s="12">
        <f>$B4*('AEO2018 Table 3'!O$52/'AEO2018 Table 3'!$C$52)</f>
        <v>2.0024282558816822E-5</v>
      </c>
      <c r="P4" s="12">
        <f>$B4*('AEO2018 Table 3'!P$52/'AEO2018 Table 3'!$C$52)</f>
        <v>2.0086047983738463E-5</v>
      </c>
      <c r="Q4" s="12">
        <f>$B4*('AEO2018 Table 3'!Q$52/'AEO2018 Table 3'!$C$52)</f>
        <v>2.0166927114616892E-5</v>
      </c>
      <c r="R4" s="12">
        <f>$B4*('AEO2018 Table 3'!R$52/'AEO2018 Table 3'!$C$52)</f>
        <v>2.0195947421145055E-5</v>
      </c>
      <c r="S4" s="12">
        <f>$B4*('AEO2018 Table 3'!S$52/'AEO2018 Table 3'!$C$52)</f>
        <v>2.0227048725851497E-5</v>
      </c>
      <c r="T4" s="12">
        <f>$B4*('AEO2018 Table 3'!T$52/'AEO2018 Table 3'!$C$52)</f>
        <v>2.0324628304295094E-5</v>
      </c>
      <c r="U4" s="12">
        <f>$B4*('AEO2018 Table 3'!U$52/'AEO2018 Table 3'!$C$52)</f>
        <v>2.0402884328226114E-5</v>
      </c>
      <c r="V4" s="12">
        <f>$B4*('AEO2018 Table 3'!V$52/'AEO2018 Table 3'!$C$52)</f>
        <v>2.0534651733884265E-5</v>
      </c>
      <c r="W4" s="12">
        <f>$B4*('AEO2018 Table 3'!W$52/'AEO2018 Table 3'!$C$52)</f>
        <v>2.0631916539494175E-5</v>
      </c>
      <c r="X4" s="12">
        <f>$B4*('AEO2018 Table 3'!X$52/'AEO2018 Table 3'!$C$52)</f>
        <v>2.0766927854077286E-5</v>
      </c>
      <c r="Y4" s="12">
        <f>$B4*('AEO2018 Table 3'!Y$52/'AEO2018 Table 3'!$C$52)</f>
        <v>2.0867812547274618E-5</v>
      </c>
      <c r="Z4" s="12">
        <f>$B4*('AEO2018 Table 3'!Z$52/'AEO2018 Table 3'!$C$52)</f>
        <v>2.1010701926389785E-5</v>
      </c>
      <c r="AA4" s="12">
        <f>$B4*('AEO2018 Table 3'!AA$52/'AEO2018 Table 3'!$C$52)</f>
        <v>2.1064003459561126E-5</v>
      </c>
      <c r="AB4" s="12">
        <f>$B4*('AEO2018 Table 3'!AB$52/'AEO2018 Table 3'!$C$52)</f>
        <v>2.1142137071834598E-5</v>
      </c>
      <c r="AC4" s="12">
        <f>$B4*('AEO2018 Table 3'!AC$52/'AEO2018 Table 3'!$C$52)</f>
        <v>2.1204873046326787E-5</v>
      </c>
      <c r="AD4" s="12">
        <f>$B4*('AEO2018 Table 3'!AD$52/'AEO2018 Table 3'!$C$52)</f>
        <v>2.1245845976845309E-5</v>
      </c>
      <c r="AE4" s="12">
        <f>$B4*('AEO2018 Table 3'!AE$52/'AEO2018 Table 3'!$C$52)</f>
        <v>2.1296139680716952E-5</v>
      </c>
      <c r="AF4" s="12">
        <f>$B4*('AEO2018 Table 3'!AF$52/'AEO2018 Table 3'!$C$52)</f>
        <v>2.1325474760078808E-5</v>
      </c>
      <c r="AG4" s="12">
        <f>$B4*('AEO2018 Table 3'!AG$52/'AEO2018 Table 3'!$C$52)</f>
        <v>2.1371291694760203E-5</v>
      </c>
      <c r="AH4" s="12">
        <f>$B4*('AEO2018 Table 3'!AH$52/'AEO2018 Table 3'!$C$52)</f>
        <v>2.1397977436105177E-5</v>
      </c>
      <c r="AI4" s="12">
        <f>$B4*('AEO2018 Table 3'!AI$52/'AEO2018 Table 3'!$C$52)</f>
        <v>2.1424453328894351E-5</v>
      </c>
      <c r="AJ4" s="12">
        <f>$B4*('AEO2018 Table 3'!AJ$52/'AEO2018 Table 3'!$C$52)</f>
        <v>2.149929057010392E-5</v>
      </c>
    </row>
    <row r="5" spans="1:36" x14ac:dyDescent="0.25">
      <c r="A5" s="10" t="s">
        <v>19</v>
      </c>
      <c r="B5" s="57">
        <f>'Start Year Prices'!E2</f>
        <v>1.9221358265904903E-5</v>
      </c>
      <c r="C5" s="12">
        <f>$B5*('AEO2018 Table 3'!C$52/'AEO2018 Table 3'!$C$52)</f>
        <v>1.9221358265904903E-5</v>
      </c>
      <c r="D5" s="12">
        <f>$B5*('AEO2018 Table 3'!D$52/'AEO2018 Table 3'!$C$52)</f>
        <v>1.8760522093694351E-5</v>
      </c>
      <c r="E5" s="12">
        <f>$B5*('AEO2018 Table 3'!E$52/'AEO2018 Table 3'!$C$52)</f>
        <v>1.889711601613574E-5</v>
      </c>
      <c r="F5" s="12">
        <f>$B5*('AEO2018 Table 3'!F$52/'AEO2018 Table 3'!$C$52)</f>
        <v>1.9290599545626659E-5</v>
      </c>
      <c r="G5" s="12">
        <f>$B5*('AEO2018 Table 3'!G$52/'AEO2018 Table 3'!$C$52)</f>
        <v>1.954460373503405E-5</v>
      </c>
      <c r="H5" s="12">
        <f>$B5*('AEO2018 Table 3'!H$52/'AEO2018 Table 3'!$C$52)</f>
        <v>1.9592694029069876E-5</v>
      </c>
      <c r="I5" s="12">
        <f>$B5*('AEO2018 Table 3'!I$52/'AEO2018 Table 3'!$C$52)</f>
        <v>1.9502660254944994E-5</v>
      </c>
      <c r="J5" s="12">
        <f>$B5*('AEO2018 Table 3'!J$52/'AEO2018 Table 3'!$C$52)</f>
        <v>1.9576194686370676E-5</v>
      </c>
      <c r="K5" s="12">
        <f>$B5*('AEO2018 Table 3'!K$52/'AEO2018 Table 3'!$C$52)</f>
        <v>1.9789523230713584E-5</v>
      </c>
      <c r="L5" s="12">
        <f>$B5*('AEO2018 Table 3'!L$52/'AEO2018 Table 3'!$C$52)</f>
        <v>1.9917696979853788E-5</v>
      </c>
      <c r="M5" s="12">
        <f>$B5*('AEO2018 Table 3'!M$52/'AEO2018 Table 3'!$C$52)</f>
        <v>1.9972004037354965E-5</v>
      </c>
      <c r="N5" s="12">
        <f>$B5*('AEO2018 Table 3'!N$52/'AEO2018 Table 3'!$C$52)</f>
        <v>2.0013352946535953E-5</v>
      </c>
      <c r="O5" s="12">
        <f>$B5*('AEO2018 Table 3'!O$52/'AEO2018 Table 3'!$C$52)</f>
        <v>2.0024282558816822E-5</v>
      </c>
      <c r="P5" s="12">
        <f>$B5*('AEO2018 Table 3'!P$52/'AEO2018 Table 3'!$C$52)</f>
        <v>2.0086047983738463E-5</v>
      </c>
      <c r="Q5" s="12">
        <f>$B5*('AEO2018 Table 3'!Q$52/'AEO2018 Table 3'!$C$52)</f>
        <v>2.0166927114616892E-5</v>
      </c>
      <c r="R5" s="12">
        <f>$B5*('AEO2018 Table 3'!R$52/'AEO2018 Table 3'!$C$52)</f>
        <v>2.0195947421145055E-5</v>
      </c>
      <c r="S5" s="12">
        <f>$B5*('AEO2018 Table 3'!S$52/'AEO2018 Table 3'!$C$52)</f>
        <v>2.0227048725851497E-5</v>
      </c>
      <c r="T5" s="12">
        <f>$B5*('AEO2018 Table 3'!T$52/'AEO2018 Table 3'!$C$52)</f>
        <v>2.0324628304295094E-5</v>
      </c>
      <c r="U5" s="12">
        <f>$B5*('AEO2018 Table 3'!U$52/'AEO2018 Table 3'!$C$52)</f>
        <v>2.0402884328226114E-5</v>
      </c>
      <c r="V5" s="12">
        <f>$B5*('AEO2018 Table 3'!V$52/'AEO2018 Table 3'!$C$52)</f>
        <v>2.0534651733884265E-5</v>
      </c>
      <c r="W5" s="12">
        <f>$B5*('AEO2018 Table 3'!W$52/'AEO2018 Table 3'!$C$52)</f>
        <v>2.0631916539494175E-5</v>
      </c>
      <c r="X5" s="12">
        <f>$B5*('AEO2018 Table 3'!X$52/'AEO2018 Table 3'!$C$52)</f>
        <v>2.0766927854077286E-5</v>
      </c>
      <c r="Y5" s="12">
        <f>$B5*('AEO2018 Table 3'!Y$52/'AEO2018 Table 3'!$C$52)</f>
        <v>2.0867812547274618E-5</v>
      </c>
      <c r="Z5" s="12">
        <f>$B5*('AEO2018 Table 3'!Z$52/'AEO2018 Table 3'!$C$52)</f>
        <v>2.1010701926389785E-5</v>
      </c>
      <c r="AA5" s="12">
        <f>$B5*('AEO2018 Table 3'!AA$52/'AEO2018 Table 3'!$C$52)</f>
        <v>2.1064003459561126E-5</v>
      </c>
      <c r="AB5" s="12">
        <f>$B5*('AEO2018 Table 3'!AB$52/'AEO2018 Table 3'!$C$52)</f>
        <v>2.1142137071834598E-5</v>
      </c>
      <c r="AC5" s="12">
        <f>$B5*('AEO2018 Table 3'!AC$52/'AEO2018 Table 3'!$C$52)</f>
        <v>2.1204873046326787E-5</v>
      </c>
      <c r="AD5" s="12">
        <f>$B5*('AEO2018 Table 3'!AD$52/'AEO2018 Table 3'!$C$52)</f>
        <v>2.1245845976845309E-5</v>
      </c>
      <c r="AE5" s="12">
        <f>$B5*('AEO2018 Table 3'!AE$52/'AEO2018 Table 3'!$C$52)</f>
        <v>2.1296139680716952E-5</v>
      </c>
      <c r="AF5" s="12">
        <f>$B5*('AEO2018 Table 3'!AF$52/'AEO2018 Table 3'!$C$52)</f>
        <v>2.1325474760078808E-5</v>
      </c>
      <c r="AG5" s="12">
        <f>$B5*('AEO2018 Table 3'!AG$52/'AEO2018 Table 3'!$C$52)</f>
        <v>2.1371291694760203E-5</v>
      </c>
      <c r="AH5" s="12">
        <f>$B5*('AEO2018 Table 3'!AH$52/'AEO2018 Table 3'!$C$52)</f>
        <v>2.1397977436105177E-5</v>
      </c>
      <c r="AI5" s="12">
        <f>$B5*('AEO2018 Table 3'!AI$52/'AEO2018 Table 3'!$C$52)</f>
        <v>2.1424453328894351E-5</v>
      </c>
      <c r="AJ5" s="12">
        <f>$B5*('AEO2018 Table 3'!AJ$52/'AEO2018 Table 3'!$C$52)</f>
        <v>2.149929057010392E-5</v>
      </c>
    </row>
    <row r="6" spans="1:36" x14ac:dyDescent="0.25">
      <c r="A6" s="10" t="s">
        <v>20</v>
      </c>
      <c r="B6" s="57">
        <f>'Start Year Prices'!F2</f>
        <v>2.5071807112885997E-5</v>
      </c>
      <c r="C6" s="12">
        <f>$B6*('AEO2018 Table 3'!C$52/'AEO2018 Table 3'!$C$52)</f>
        <v>2.5071807112885997E-5</v>
      </c>
      <c r="D6" s="12">
        <f>$B6*('AEO2018 Table 3'!D$52/'AEO2018 Table 3'!$C$52)</f>
        <v>2.4470705179272998E-5</v>
      </c>
      <c r="E6" s="12">
        <f>$B6*('AEO2018 Table 3'!E$52/'AEO2018 Table 3'!$C$52)</f>
        <v>2.4648874506792253E-5</v>
      </c>
      <c r="F6" s="12">
        <f>$B6*('AEO2018 Table 3'!F$52/'AEO2018 Table 3'!$C$52)</f>
        <v>2.5162123519532067E-5</v>
      </c>
      <c r="G6" s="12">
        <f>$B6*('AEO2018 Table 3'!G$52/'AEO2018 Table 3'!$C$52)</f>
        <v>2.5493439545932937E-5</v>
      </c>
      <c r="H6" s="12">
        <f>$B6*('AEO2018 Table 3'!H$52/'AEO2018 Table 3'!$C$52)</f>
        <v>2.5556167192927936E-5</v>
      </c>
      <c r="I6" s="12">
        <f>$B6*('AEO2018 Table 3'!I$52/'AEO2018 Table 3'!$C$52)</f>
        <v>2.5438729632726571E-5</v>
      </c>
      <c r="J6" s="12">
        <f>$B6*('AEO2018 Table 3'!J$52/'AEO2018 Table 3'!$C$52)</f>
        <v>2.5534645907495288E-5</v>
      </c>
      <c r="K6" s="12">
        <f>$B6*('AEO2018 Table 3'!K$52/'AEO2018 Table 3'!$C$52)</f>
        <v>2.5812905749565108E-5</v>
      </c>
      <c r="L6" s="12">
        <f>$B6*('AEO2018 Table 3'!L$52/'AEO2018 Table 3'!$C$52)</f>
        <v>2.5980092036346872E-5</v>
      </c>
      <c r="M6" s="12">
        <f>$B6*('AEO2018 Table 3'!M$52/'AEO2018 Table 3'!$C$52)</f>
        <v>2.6050928657344315E-5</v>
      </c>
      <c r="N6" s="12">
        <f>$B6*('AEO2018 Table 3'!N$52/'AEO2018 Table 3'!$C$52)</f>
        <v>2.6104863028733296E-5</v>
      </c>
      <c r="O6" s="12">
        <f>$B6*('AEO2018 Table 3'!O$52/'AEO2018 Table 3'!$C$52)</f>
        <v>2.611911931214125E-5</v>
      </c>
      <c r="P6" s="12">
        <f>$B6*('AEO2018 Table 3'!P$52/'AEO2018 Table 3'!$C$52)</f>
        <v>2.6199684420936278E-5</v>
      </c>
      <c r="Q6" s="12">
        <f>$B6*('AEO2018 Table 3'!Q$52/'AEO2018 Table 3'!$C$52)</f>
        <v>2.6305180918155145E-5</v>
      </c>
      <c r="R6" s="12">
        <f>$B6*('AEO2018 Table 3'!R$52/'AEO2018 Table 3'!$C$52)</f>
        <v>2.6343034201859943E-5</v>
      </c>
      <c r="S6" s="12">
        <f>$B6*('AEO2018 Table 3'!S$52/'AEO2018 Table 3'!$C$52)</f>
        <v>2.6383601881925621E-5</v>
      </c>
      <c r="T6" s="12">
        <f>$B6*('AEO2018 Table 3'!T$52/'AEO2018 Table 3'!$C$52)</f>
        <v>2.6510881980191844E-5</v>
      </c>
      <c r="U6" s="12">
        <f>$B6*('AEO2018 Table 3'!U$52/'AEO2018 Table 3'!$C$52)</f>
        <v>2.66129569693928E-5</v>
      </c>
      <c r="V6" s="12">
        <f>$B6*('AEO2018 Table 3'!V$52/'AEO2018 Table 3'!$C$52)</f>
        <v>2.6784830722159091E-5</v>
      </c>
      <c r="W6" s="12">
        <f>$B6*('AEO2018 Table 3'!W$52/'AEO2018 Table 3'!$C$52)</f>
        <v>2.6911700239463165E-5</v>
      </c>
      <c r="X6" s="12">
        <f>$B6*('AEO2018 Table 3'!X$52/'AEO2018 Table 3'!$C$52)</f>
        <v>2.7087805257144944E-5</v>
      </c>
      <c r="Y6" s="12">
        <f>$B6*('AEO2018 Table 3'!Y$52/'AEO2018 Table 3'!$C$52)</f>
        <v>2.7219396455513727E-5</v>
      </c>
      <c r="Z6" s="12">
        <f>$B6*('AEO2018 Table 3'!Z$52/'AEO2018 Table 3'!$C$52)</f>
        <v>2.7405777402275965E-5</v>
      </c>
      <c r="AA6" s="12">
        <f>$B6*('AEO2018 Table 3'!AA$52/'AEO2018 Table 3'!$C$52)</f>
        <v>2.7475302445199877E-5</v>
      </c>
      <c r="AB6" s="12">
        <f>$B6*('AEO2018 Table 3'!AB$52/'AEO2018 Table 3'!$C$52)</f>
        <v>2.757721776402666E-5</v>
      </c>
      <c r="AC6" s="12">
        <f>$B6*('AEO2018 Table 3'!AC$52/'AEO2018 Table 3'!$C$52)</f>
        <v>2.7659048830788324E-5</v>
      </c>
      <c r="AD6" s="12">
        <f>$B6*('AEO2018 Table 3'!AD$52/'AEO2018 Table 3'!$C$52)</f>
        <v>2.7712492786028063E-5</v>
      </c>
      <c r="AE6" s="12">
        <f>$B6*('AEO2018 Table 3'!AE$52/'AEO2018 Table 3'!$C$52)</f>
        <v>2.7778094499758107E-5</v>
      </c>
      <c r="AF6" s="12">
        <f>$B6*('AEO2018 Table 3'!AF$52/'AEO2018 Table 3'!$C$52)</f>
        <v>2.7816358364425062E-5</v>
      </c>
      <c r="AG6" s="12">
        <f>$B6*('AEO2018 Table 3'!AG$52/'AEO2018 Table 3'!$C$52)</f>
        <v>2.7876120704471201E-5</v>
      </c>
      <c r="AH6" s="12">
        <f>$B6*('AEO2018 Table 3'!AH$52/'AEO2018 Table 3'!$C$52)</f>
        <v>2.7910928846040069E-5</v>
      </c>
      <c r="AI6" s="12">
        <f>$B6*('AEO2018 Table 3'!AI$52/'AEO2018 Table 3'!$C$52)</f>
        <v>2.7945463266967493E-5</v>
      </c>
      <c r="AJ6" s="12">
        <f>$B6*('AEO2018 Table 3'!AJ$52/'AEO2018 Table 3'!$C$52)</f>
        <v>2.8043078890718444E-5</v>
      </c>
    </row>
    <row r="7" spans="1:36" x14ac:dyDescent="0.25">
      <c r="A7" s="10" t="s">
        <v>21</v>
      </c>
      <c r="B7" s="8">
        <f t="shared" ref="B7:Z7" si="0">B3</f>
        <v>0</v>
      </c>
      <c r="C7" s="8">
        <f t="shared" si="0"/>
        <v>0</v>
      </c>
      <c r="D7" s="8">
        <f t="shared" si="0"/>
        <v>0</v>
      </c>
      <c r="E7" s="8">
        <f t="shared" si="0"/>
        <v>0</v>
      </c>
      <c r="F7" s="8">
        <f t="shared" si="0"/>
        <v>0</v>
      </c>
      <c r="G7" s="8">
        <f t="shared" si="0"/>
        <v>0</v>
      </c>
      <c r="H7" s="8">
        <f t="shared" si="0"/>
        <v>0</v>
      </c>
      <c r="I7" s="8">
        <f t="shared" si="0"/>
        <v>0</v>
      </c>
      <c r="J7" s="8">
        <f t="shared" si="0"/>
        <v>0</v>
      </c>
      <c r="K7" s="8">
        <f t="shared" si="0"/>
        <v>0</v>
      </c>
      <c r="L7" s="8">
        <f t="shared" si="0"/>
        <v>0</v>
      </c>
      <c r="M7" s="8">
        <f t="shared" si="0"/>
        <v>0</v>
      </c>
      <c r="N7" s="8">
        <f t="shared" si="0"/>
        <v>0</v>
      </c>
      <c r="O7" s="8">
        <f t="shared" si="0"/>
        <v>0</v>
      </c>
      <c r="P7" s="8">
        <f t="shared" si="0"/>
        <v>0</v>
      </c>
      <c r="Q7" s="8">
        <f t="shared" si="0"/>
        <v>0</v>
      </c>
      <c r="R7" s="8">
        <f t="shared" si="0"/>
        <v>0</v>
      </c>
      <c r="S7" s="8">
        <f t="shared" si="0"/>
        <v>0</v>
      </c>
      <c r="T7" s="8">
        <f t="shared" si="0"/>
        <v>0</v>
      </c>
      <c r="U7" s="8">
        <f t="shared" si="0"/>
        <v>0</v>
      </c>
      <c r="V7" s="8">
        <f t="shared" si="0"/>
        <v>0</v>
      </c>
      <c r="W7" s="8">
        <f t="shared" si="0"/>
        <v>0</v>
      </c>
      <c r="X7" s="8">
        <f t="shared" si="0"/>
        <v>0</v>
      </c>
      <c r="Y7" s="8">
        <f t="shared" si="0"/>
        <v>0</v>
      </c>
      <c r="Z7" s="8">
        <f t="shared" si="0"/>
        <v>0</v>
      </c>
      <c r="AA7" s="9">
        <f t="shared" ref="AA7:AJ8" si="1">TREND($Q7:$Z7,$Q$1:$Z$1,AA$1)</f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  <c r="AG7" s="9">
        <f t="shared" si="1"/>
        <v>0</v>
      </c>
      <c r="AH7" s="9">
        <f t="shared" si="1"/>
        <v>0</v>
      </c>
      <c r="AI7" s="9">
        <f t="shared" si="1"/>
        <v>0</v>
      </c>
      <c r="AJ7" s="9">
        <f t="shared" si="1"/>
        <v>0</v>
      </c>
    </row>
    <row r="8" spans="1:36" x14ac:dyDescent="0.25">
      <c r="A8" s="10" t="s">
        <v>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9">
        <f t="shared" si="1"/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  <c r="AJ8" s="9">
        <f t="shared" si="1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16384" width="9.140625" style="9"/>
  </cols>
  <sheetData>
    <row r="1" spans="1:36" x14ac:dyDescent="0.25">
      <c r="A1" s="10" t="s">
        <v>15</v>
      </c>
      <c r="B1" s="10">
        <v>2016</v>
      </c>
      <c r="C1" s="10">
        <v>2017</v>
      </c>
      <c r="D1" s="11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6" x14ac:dyDescent="0.25">
      <c r="A2" s="10" t="s">
        <v>16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9">
        <f>TREND($Q2:$Z2,$Q$1:$Z$1,AA$1)</f>
        <v>0</v>
      </c>
      <c r="AB2" s="9">
        <f t="shared" ref="AB2:AJ2" si="0">TREND($Q2:$Z2,$Q$1:$Z$1,AB$1)</f>
        <v>0</v>
      </c>
      <c r="AC2" s="9">
        <f t="shared" si="0"/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  <c r="AJ2" s="9">
        <f t="shared" si="0"/>
        <v>0</v>
      </c>
    </row>
    <row r="3" spans="1:36" x14ac:dyDescent="0.25">
      <c r="A3" s="10" t="s">
        <v>17</v>
      </c>
      <c r="B3" s="7">
        <f>'Start Year Prices'!C3</f>
        <v>1.5100376738609888E-6</v>
      </c>
      <c r="C3" s="9">
        <f>$B3*('AEO2018 Table 3'!C$52/'AEO2018 Table 3'!$C$52)</f>
        <v>1.5100376738609888E-6</v>
      </c>
      <c r="D3" s="9">
        <f>$B3*('AEO2018 Table 3'!D$52/'AEO2018 Table 3'!$C$52)</f>
        <v>1.4738341979208841E-6</v>
      </c>
      <c r="E3" s="9">
        <f>$B3*('AEO2018 Table 3'!E$52/'AEO2018 Table 3'!$C$52)</f>
        <v>1.4845650716735892E-6</v>
      </c>
      <c r="F3" s="9">
        <f>$B3*('AEO2018 Table 3'!F$52/'AEO2018 Table 3'!$C$52)</f>
        <v>1.51547729678044E-6</v>
      </c>
      <c r="G3" s="9">
        <f>$B3*('AEO2018 Table 3'!G$52/'AEO2018 Table 3'!$C$52)</f>
        <v>1.5354319685584506E-6</v>
      </c>
      <c r="H3" s="9">
        <f>$B3*('AEO2018 Table 3'!H$52/'AEO2018 Table 3'!$C$52)</f>
        <v>1.5392099614940464E-6</v>
      </c>
      <c r="I3" s="9">
        <f>$B3*('AEO2018 Table 3'!I$52/'AEO2018 Table 3'!$C$52)</f>
        <v>1.5321368718108049E-6</v>
      </c>
      <c r="J3" s="9">
        <f>$B3*('AEO2018 Table 3'!J$52/'AEO2018 Table 3'!$C$52)</f>
        <v>1.5379137664632339E-6</v>
      </c>
      <c r="K3" s="9">
        <f>$B3*('AEO2018 Table 3'!K$52/'AEO2018 Table 3'!$C$52)</f>
        <v>1.5546729431255368E-6</v>
      </c>
      <c r="L3" s="9">
        <f>$B3*('AEO2018 Table 3'!L$52/'AEO2018 Table 3'!$C$52)</f>
        <v>1.5647423246606093E-6</v>
      </c>
      <c r="M3" s="9">
        <f>$B3*('AEO2018 Table 3'!M$52/'AEO2018 Table 3'!$C$52)</f>
        <v>1.5690087090466064E-6</v>
      </c>
      <c r="N3" s="9">
        <f>$B3*('AEO2018 Table 3'!N$52/'AEO2018 Table 3'!$C$52)</f>
        <v>1.5722570960634127E-6</v>
      </c>
      <c r="O3" s="9">
        <f>$B3*('AEO2018 Table 3'!O$52/'AEO2018 Table 3'!$C$52)</f>
        <v>1.5731157308215026E-6</v>
      </c>
      <c r="P3" s="9">
        <f>$B3*('AEO2018 Table 3'!P$52/'AEO2018 Table 3'!$C$52)</f>
        <v>1.5779680475664202E-6</v>
      </c>
      <c r="Q3" s="9">
        <f>$B3*('AEO2018 Table 3'!Q$52/'AEO2018 Table 3'!$C$52)</f>
        <v>1.584321944776286E-6</v>
      </c>
      <c r="R3" s="9">
        <f>$B3*('AEO2018 Table 3'!R$52/'AEO2018 Table 3'!$C$52)</f>
        <v>1.5866017917859663E-6</v>
      </c>
      <c r="S3" s="9">
        <f>$B3*('AEO2018 Table 3'!S$52/'AEO2018 Table 3'!$C$52)</f>
        <v>1.5890451228535872E-6</v>
      </c>
      <c r="T3" s="9">
        <f>$B3*('AEO2018 Table 3'!T$52/'AEO2018 Table 3'!$C$52)</f>
        <v>1.5967110139738144E-6</v>
      </c>
      <c r="U3" s="9">
        <f>$B3*('AEO2018 Table 3'!U$52/'AEO2018 Table 3'!$C$52)</f>
        <v>1.6028588388417385E-6</v>
      </c>
      <c r="V3" s="9">
        <f>$B3*('AEO2018 Table 3'!V$52/'AEO2018 Table 3'!$C$52)</f>
        <v>1.6132105394852705E-6</v>
      </c>
      <c r="W3" s="9">
        <f>$B3*('AEO2018 Table 3'!W$52/'AEO2018 Table 3'!$C$52)</f>
        <v>1.6208517019244649E-6</v>
      </c>
      <c r="X3" s="9">
        <f>$B3*('AEO2018 Table 3'!X$52/'AEO2018 Table 3'!$C$52)</f>
        <v>1.6314582453641983E-6</v>
      </c>
      <c r="Y3" s="9">
        <f>$B3*('AEO2018 Table 3'!Y$52/'AEO2018 Table 3'!$C$52)</f>
        <v>1.6393837876352718E-6</v>
      </c>
      <c r="Z3" s="9">
        <f>$B3*('AEO2018 Table 3'!Z$52/'AEO2018 Table 3'!$C$52)</f>
        <v>1.6506092350086366E-6</v>
      </c>
      <c r="AA3" s="9">
        <f>$B3*('AEO2018 Table 3'!AA$52/'AEO2018 Table 3'!$C$52)</f>
        <v>1.6547966249968896E-6</v>
      </c>
      <c r="AB3" s="9">
        <f>$B3*('AEO2018 Table 3'!AB$52/'AEO2018 Table 3'!$C$52)</f>
        <v>1.660934833155523E-6</v>
      </c>
      <c r="AC3" s="9">
        <f>$B3*('AEO2018 Table 3'!AC$52/'AEO2018 Table 3'!$C$52)</f>
        <v>1.6658633966669597E-6</v>
      </c>
      <c r="AD3" s="9">
        <f>$B3*('AEO2018 Table 3'!AD$52/'AEO2018 Table 3'!$C$52)</f>
        <v>1.6690822466480872E-6</v>
      </c>
      <c r="AE3" s="9">
        <f>$B3*('AEO2018 Table 3'!AE$52/'AEO2018 Table 3'!$C$52)</f>
        <v>1.6730333403509138E-6</v>
      </c>
      <c r="AF3" s="9">
        <f>$B3*('AEO2018 Table 3'!AF$52/'AEO2018 Table 3'!$C$52)</f>
        <v>1.6753379160416274E-6</v>
      </c>
      <c r="AG3" s="9">
        <f>$B3*('AEO2018 Table 3'!AG$52/'AEO2018 Table 3'!$C$52)</f>
        <v>1.6789373129475401E-6</v>
      </c>
      <c r="AH3" s="9">
        <f>$B3*('AEO2018 Table 3'!AH$52/'AEO2018 Table 3'!$C$52)</f>
        <v>1.6810337555728929E-6</v>
      </c>
      <c r="AI3" s="9">
        <f>$B3*('AEO2018 Table 3'!AI$52/'AEO2018 Table 3'!$C$52)</f>
        <v>1.6831137124108898E-6</v>
      </c>
      <c r="AJ3" s="9">
        <f>$B3*('AEO2018 Table 3'!AJ$52/'AEO2018 Table 3'!$C$52)</f>
        <v>1.6889929563264835E-6</v>
      </c>
    </row>
    <row r="4" spans="1:36" x14ac:dyDescent="0.25">
      <c r="A4" s="10" t="s">
        <v>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</row>
    <row r="5" spans="1:36" x14ac:dyDescent="0.25">
      <c r="A5" s="10" t="s">
        <v>19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</row>
    <row r="6" spans="1:36" x14ac:dyDescent="0.25">
      <c r="A6" s="10" t="s">
        <v>20</v>
      </c>
      <c r="B6" s="7">
        <f>'Start Year Prices'!F3</f>
        <v>1.5100376738609888E-6</v>
      </c>
      <c r="C6" s="9">
        <f>$B6*('AEO2018 Table 3'!C$34/'AEO2018 Table 3'!$C$34)</f>
        <v>1.5100376738609888E-6</v>
      </c>
      <c r="D6" s="9">
        <f>$B6*('AEO2018 Table 3'!D$34/'AEO2018 Table 3'!$C$34)</f>
        <v>1.4918113540508052E-6</v>
      </c>
      <c r="E6" s="9">
        <f>$B6*('AEO2018 Table 3'!E$34/'AEO2018 Table 3'!$C$34)</f>
        <v>1.4964286579073492E-6</v>
      </c>
      <c r="F6" s="9">
        <f>$B6*('AEO2018 Table 3'!F$34/'AEO2018 Table 3'!$C$34)</f>
        <v>1.5217254815525437E-6</v>
      </c>
      <c r="G6" s="9">
        <f>$B6*('AEO2018 Table 3'!G$34/'AEO2018 Table 3'!$C$34)</f>
        <v>1.5382826373274064E-6</v>
      </c>
      <c r="H6" s="9">
        <f>$B6*('AEO2018 Table 3'!H$34/'AEO2018 Table 3'!$C$34)</f>
        <v>1.5469802215881872E-6</v>
      </c>
      <c r="I6" s="9">
        <f>$B6*('AEO2018 Table 3'!I$34/'AEO2018 Table 3'!$C$34)</f>
        <v>1.5498011957196819E-6</v>
      </c>
      <c r="J6" s="9">
        <f>$B6*('AEO2018 Table 3'!J$34/'AEO2018 Table 3'!$C$34)</f>
        <v>1.5496337761425572E-6</v>
      </c>
      <c r="K6" s="9">
        <f>$B6*('AEO2018 Table 3'!K$34/'AEO2018 Table 3'!$C$34)</f>
        <v>1.5512100817785443E-6</v>
      </c>
      <c r="L6" s="9">
        <f>$B6*('AEO2018 Table 3'!L$34/'AEO2018 Table 3'!$C$34)</f>
        <v>1.5570514697563593E-6</v>
      </c>
      <c r="M6" s="9">
        <f>$B6*('AEO2018 Table 3'!M$34/'AEO2018 Table 3'!$C$34)</f>
        <v>1.5606002158747531E-6</v>
      </c>
      <c r="N6" s="9">
        <f>$B6*('AEO2018 Table 3'!N$34/'AEO2018 Table 3'!$C$34)</f>
        <v>1.5572810998867324E-6</v>
      </c>
      <c r="O6" s="9">
        <f>$B6*('AEO2018 Table 3'!O$34/'AEO2018 Table 3'!$C$34)</f>
        <v>1.5535187337068161E-6</v>
      </c>
      <c r="P6" s="9">
        <f>$B6*('AEO2018 Table 3'!P$34/'AEO2018 Table 3'!$C$34)</f>
        <v>1.548568877848716E-6</v>
      </c>
      <c r="Q6" s="9">
        <f>$B6*('AEO2018 Table 3'!Q$34/'AEO2018 Table 3'!$C$34)</f>
        <v>1.5497197730838126E-6</v>
      </c>
      <c r="R6" s="9">
        <f>$B6*('AEO2018 Table 3'!R$34/'AEO2018 Table 3'!$C$34)</f>
        <v>1.5485075821565447E-6</v>
      </c>
      <c r="S6" s="9">
        <f>$B6*('AEO2018 Table 3'!S$34/'AEO2018 Table 3'!$C$34)</f>
        <v>1.5452117951259923E-6</v>
      </c>
      <c r="T6" s="9">
        <f>$B6*('AEO2018 Table 3'!T$34/'AEO2018 Table 3'!$C$34)</f>
        <v>1.5438276103162139E-6</v>
      </c>
      <c r="U6" s="9">
        <f>$B6*('AEO2018 Table 3'!U$34/'AEO2018 Table 3'!$C$34)</f>
        <v>1.5410555812523488E-6</v>
      </c>
      <c r="V6" s="9">
        <f>$B6*('AEO2018 Table 3'!V$34/'AEO2018 Table 3'!$C$34)</f>
        <v>1.5416109019261988E-6</v>
      </c>
      <c r="W6" s="9">
        <f>$B6*('AEO2018 Table 3'!W$34/'AEO2018 Table 3'!$C$34)</f>
        <v>1.5406983280017087E-6</v>
      </c>
      <c r="X6" s="9">
        <f>$B6*('AEO2018 Table 3'!X$34/'AEO2018 Table 3'!$C$34)</f>
        <v>1.547052495613285E-6</v>
      </c>
      <c r="Y6" s="9">
        <f>$B6*('AEO2018 Table 3'!Y$34/'AEO2018 Table 3'!$C$34)</f>
        <v>1.5495194185079096E-6</v>
      </c>
      <c r="Z6" s="9">
        <f>$B6*('AEO2018 Table 3'!Z$34/'AEO2018 Table 3'!$C$34)</f>
        <v>1.5549779371249236E-6</v>
      </c>
      <c r="AA6" s="9">
        <f>$B6*('AEO2018 Table 3'!AA$34/'AEO2018 Table 3'!$C$34)</f>
        <v>1.5578053152839583E-6</v>
      </c>
      <c r="AB6" s="9">
        <f>$B6*('AEO2018 Table 3'!AB$34/'AEO2018 Table 3'!$C$34)</f>
        <v>1.5636494478450048E-6</v>
      </c>
      <c r="AC6" s="9">
        <f>$B6*('AEO2018 Table 3'!AC$34/'AEO2018 Table 3'!$C$34)</f>
        <v>1.5717226394206086E-6</v>
      </c>
      <c r="AD6" s="9">
        <f>$B6*('AEO2018 Table 3'!AD$34/'AEO2018 Table 3'!$C$34)</f>
        <v>1.577685703921689E-6</v>
      </c>
      <c r="AE6" s="9">
        <f>$B6*('AEO2018 Table 3'!AE$34/'AEO2018 Table 3'!$C$34)</f>
        <v>1.5810606264354182E-6</v>
      </c>
      <c r="AF6" s="9">
        <f>$B6*('AEO2018 Table 3'!AF$34/'AEO2018 Table 3'!$C$34)</f>
        <v>1.586715382753488E-6</v>
      </c>
      <c r="AG6" s="9">
        <f>$B6*('AEO2018 Table 3'!AG$34/'AEO2018 Table 3'!$C$34)</f>
        <v>1.5909054464869873E-6</v>
      </c>
      <c r="AH6" s="9">
        <f>$B6*('AEO2018 Table 3'!AH$34/'AEO2018 Table 3'!$C$34)</f>
        <v>1.5962322251088867E-6</v>
      </c>
      <c r="AI6" s="9">
        <f>$B6*('AEO2018 Table 3'!AI$34/'AEO2018 Table 3'!$C$34)</f>
        <v>1.6016500324079661E-6</v>
      </c>
      <c r="AJ6" s="9">
        <f>$B6*('AEO2018 Table 3'!AJ$34/'AEO2018 Table 3'!$C$34)</f>
        <v>1.6068999626993823E-6</v>
      </c>
    </row>
    <row r="7" spans="1:36" x14ac:dyDescent="0.25">
      <c r="A7" s="10" t="s">
        <v>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8" spans="1:36" x14ac:dyDescent="0.25">
      <c r="A8" s="10" t="s">
        <v>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ref="AA8:AJ8" si="1">TREND($Q8:$Z8,$Q$1:$Z$1,AA$1)</f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  <c r="AJ8" s="9">
        <f t="shared" si="1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zoomScaleNormal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32" width="9.140625" style="9"/>
    <col min="33" max="36" width="10.42578125" style="9" customWidth="1"/>
    <col min="37" max="16384" width="9.140625" style="9"/>
  </cols>
  <sheetData>
    <row r="1" spans="1:36" x14ac:dyDescent="0.25">
      <c r="A1" s="10" t="s">
        <v>15</v>
      </c>
      <c r="B1" s="10">
        <v>2016</v>
      </c>
      <c r="C1" s="10">
        <v>2017</v>
      </c>
      <c r="D1" s="11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6" x14ac:dyDescent="0.25">
      <c r="A2" s="10" t="s">
        <v>16</v>
      </c>
      <c r="B2" s="2">
        <f>'Start Year Prices'!B$4</f>
        <v>2.4799769145262017E-6</v>
      </c>
      <c r="C2" s="2">
        <f>$B2*('AEO2018 Table 3'!C45/'AEO2018 Table 3'!$C45)</f>
        <v>2.4799769145262017E-6</v>
      </c>
      <c r="D2" s="2">
        <f>$B2*('AEO2018 Table 3'!D45/'AEO2018 Table 3'!$C45)</f>
        <v>2.5100946679410203E-6</v>
      </c>
      <c r="E2" s="2">
        <f>$B2*('AEO2018 Table 3'!E45/'AEO2018 Table 3'!$C45)</f>
        <v>2.4576890232260764E-6</v>
      </c>
      <c r="F2" s="2">
        <f>$B2*('AEO2018 Table 3'!F45/'AEO2018 Table 3'!$C45)</f>
        <v>2.4484690227775466E-6</v>
      </c>
      <c r="G2" s="2">
        <f>$B2*('AEO2018 Table 3'!G45/'AEO2018 Table 3'!$C45)</f>
        <v>2.4527372198732518E-6</v>
      </c>
      <c r="H2" s="2">
        <f>$B2*('AEO2018 Table 3'!H45/'AEO2018 Table 3'!$C45)</f>
        <v>2.3437841727163532E-6</v>
      </c>
      <c r="I2" s="2">
        <f>$B2*('AEO2018 Table 3'!I45/'AEO2018 Table 3'!$C45)</f>
        <v>2.3121442838245549E-6</v>
      </c>
      <c r="J2" s="2">
        <f>$B2*('AEO2018 Table 3'!J45/'AEO2018 Table 3'!$C45)</f>
        <v>2.3051664980049397E-6</v>
      </c>
      <c r="K2" s="2">
        <f>$B2*('AEO2018 Table 3'!K45/'AEO2018 Table 3'!$C45)</f>
        <v>2.4137159117925438E-6</v>
      </c>
      <c r="L2" s="2">
        <f>$B2*('AEO2018 Table 3'!L45/'AEO2018 Table 3'!$C45)</f>
        <v>2.3984056326315824E-6</v>
      </c>
      <c r="M2" s="2">
        <f>$B2*('AEO2018 Table 3'!M45/'AEO2018 Table 3'!$C45)</f>
        <v>2.3642597085050365E-6</v>
      </c>
      <c r="N2" s="2">
        <f>$B2*('AEO2018 Table 3'!N45/'AEO2018 Table 3'!$C45)</f>
        <v>2.3386605993969917E-6</v>
      </c>
      <c r="O2" s="2">
        <f>$B2*('AEO2018 Table 3'!O45/'AEO2018 Table 3'!$C45)</f>
        <v>2.3092908876867999E-6</v>
      </c>
      <c r="P2" s="2">
        <f>$B2*('AEO2018 Table 3'!P45/'AEO2018 Table 3'!$C45)</f>
        <v>2.3108814532616711E-6</v>
      </c>
      <c r="Q2" s="2">
        <f>$B2*('AEO2018 Table 3'!Q45/'AEO2018 Table 3'!$C45)</f>
        <v>2.2867360495327129E-6</v>
      </c>
      <c r="R2" s="2">
        <f>$B2*('AEO2018 Table 3'!R45/'AEO2018 Table 3'!$C45)</f>
        <v>2.2668677006024869E-6</v>
      </c>
      <c r="S2" s="2">
        <f>$B2*('AEO2018 Table 3'!S45/'AEO2018 Table 3'!$C45)</f>
        <v>2.2504715712587243E-6</v>
      </c>
      <c r="T2" s="2">
        <f>$B2*('AEO2018 Table 3'!T45/'AEO2018 Table 3'!$C45)</f>
        <v>2.2354744379518244E-6</v>
      </c>
      <c r="U2" s="2">
        <f>$B2*('AEO2018 Table 3'!U45/'AEO2018 Table 3'!$C45)</f>
        <v>2.2233386900834492E-6</v>
      </c>
      <c r="V2" s="2">
        <f>$B2*('AEO2018 Table 3'!V45/'AEO2018 Table 3'!$C45)</f>
        <v>2.210963610552902E-6</v>
      </c>
      <c r="W2" s="2">
        <f>$B2*('AEO2018 Table 3'!W45/'AEO2018 Table 3'!$C45)</f>
        <v>2.2148108062341618E-6</v>
      </c>
      <c r="X2" s="2">
        <f>$B2*('AEO2018 Table 3'!X45/'AEO2018 Table 3'!$C45)</f>
        <v>2.2099364643627083E-6</v>
      </c>
      <c r="Y2" s="2">
        <f>$B2*('AEO2018 Table 3'!Y45/'AEO2018 Table 3'!$C45)</f>
        <v>2.2103600709839264E-6</v>
      </c>
      <c r="Z2" s="2">
        <f>$B2*('AEO2018 Table 3'!Z45/'AEO2018 Table 3'!$C45)</f>
        <v>2.210747725751683E-6</v>
      </c>
      <c r="AA2" s="2">
        <f>$B2*('AEO2018 Table 3'!AA45/'AEO2018 Table 3'!$C45)</f>
        <v>2.2080454316067357E-6</v>
      </c>
      <c r="AB2" s="2">
        <f>$B2*('AEO2018 Table 3'!AB45/'AEO2018 Table 3'!$C45)</f>
        <v>2.2089970268005244E-6</v>
      </c>
      <c r="AC2" s="2">
        <f>$B2*('AEO2018 Table 3'!AC45/'AEO2018 Table 3'!$C45)</f>
        <v>2.2153757887429041E-6</v>
      </c>
      <c r="AD2" s="2">
        <f>$B2*('AEO2018 Table 3'!AD45/'AEO2018 Table 3'!$C45)</f>
        <v>2.2163405836510073E-6</v>
      </c>
      <c r="AE2" s="2">
        <f>$B2*('AEO2018 Table 3'!AE45/'AEO2018 Table 3'!$C45)</f>
        <v>2.2202127893172842E-6</v>
      </c>
      <c r="AF2" s="2">
        <f>$B2*('AEO2018 Table 3'!AF45/'AEO2018 Table 3'!$C45)</f>
        <v>2.2263553458456185E-6</v>
      </c>
      <c r="AG2" s="2">
        <f>$B2*('AEO2018 Table 3'!AG45/'AEO2018 Table 3'!$C45)</f>
        <v>2.2326658513705567E-6</v>
      </c>
      <c r="AH2" s="2">
        <f>$B2*('AEO2018 Table 3'!AH45/'AEO2018 Table 3'!$C45)</f>
        <v>2.2395109453252235E-6</v>
      </c>
      <c r="AI2" s="2">
        <f>$B2*('AEO2018 Table 3'!AI45/'AEO2018 Table 3'!$C45)</f>
        <v>2.2520866257772574E-6</v>
      </c>
      <c r="AJ2" s="2">
        <f>$B2*('AEO2018 Table 3'!AJ45/'AEO2018 Table 3'!$C45)</f>
        <v>2.2621250085132727E-6</v>
      </c>
    </row>
    <row r="3" spans="1:36" x14ac:dyDescent="0.25">
      <c r="A3" s="10" t="s">
        <v>17</v>
      </c>
      <c r="B3" s="2">
        <f>'Start Year Prices'!C$4</f>
        <v>2.4799769145262017E-6</v>
      </c>
      <c r="C3" s="2">
        <f>$B3*('AEO2018 Table 3'!C51/'AEO2018 Table 3'!$C51)</f>
        <v>2.4799769145262017E-6</v>
      </c>
      <c r="D3" s="2">
        <f>$B3*('AEO2018 Table 3'!D51/'AEO2018 Table 3'!$C51)</f>
        <v>2.9303043882068128E-6</v>
      </c>
      <c r="E3" s="2">
        <f>$B3*('AEO2018 Table 3'!E51/'AEO2018 Table 3'!$C51)</f>
        <v>3.0201172723176955E-6</v>
      </c>
      <c r="F3" s="2">
        <f>$B3*('AEO2018 Table 3'!F51/'AEO2018 Table 3'!$C51)</f>
        <v>3.3151509269232008E-6</v>
      </c>
      <c r="G3" s="2">
        <f>$B3*('AEO2018 Table 3'!G51/'AEO2018 Table 3'!$C51)</f>
        <v>3.5145814357971193E-6</v>
      </c>
      <c r="H3" s="2">
        <f>$B3*('AEO2018 Table 3'!H51/'AEO2018 Table 3'!$C51)</f>
        <v>3.4635478334122795E-6</v>
      </c>
      <c r="I3" s="2">
        <f>$B3*('AEO2018 Table 3'!I51/'AEO2018 Table 3'!$C51)</f>
        <v>3.4966873377588933E-6</v>
      </c>
      <c r="J3" s="2">
        <f>$B3*('AEO2018 Table 3'!J51/'AEO2018 Table 3'!$C51)</f>
        <v>3.5955926826276483E-6</v>
      </c>
      <c r="K3" s="2">
        <f>$B3*('AEO2018 Table 3'!K51/'AEO2018 Table 3'!$C51)</f>
        <v>3.6814008260030551E-6</v>
      </c>
      <c r="L3" s="2">
        <f>$B3*('AEO2018 Table 3'!L51/'AEO2018 Table 3'!$C51)</f>
        <v>3.7853955817283778E-6</v>
      </c>
      <c r="M3" s="2">
        <f>$B3*('AEO2018 Table 3'!M51/'AEO2018 Table 3'!$C51)</f>
        <v>3.8152607857016542E-6</v>
      </c>
      <c r="N3" s="2">
        <f>$B3*('AEO2018 Table 3'!N51/'AEO2018 Table 3'!$C51)</f>
        <v>3.852926653125687E-6</v>
      </c>
      <c r="O3" s="2">
        <f>$B3*('AEO2018 Table 3'!O51/'AEO2018 Table 3'!$C51)</f>
        <v>3.8581225865350673E-6</v>
      </c>
      <c r="P3" s="2">
        <f>$B3*('AEO2018 Table 3'!P51/'AEO2018 Table 3'!$C51)</f>
        <v>3.9107142926090525E-6</v>
      </c>
      <c r="Q3" s="2">
        <f>$B3*('AEO2018 Table 3'!Q51/'AEO2018 Table 3'!$C51)</f>
        <v>3.907906662467082E-6</v>
      </c>
      <c r="R3" s="2">
        <f>$B3*('AEO2018 Table 3'!R51/'AEO2018 Table 3'!$C51)</f>
        <v>3.9018365677909761E-6</v>
      </c>
      <c r="S3" s="2">
        <f>$B3*('AEO2018 Table 3'!S51/'AEO2018 Table 3'!$C51)</f>
        <v>3.914550795344452E-6</v>
      </c>
      <c r="T3" s="2">
        <f>$B3*('AEO2018 Table 3'!T51/'AEO2018 Table 3'!$C51)</f>
        <v>3.9022491313288505E-6</v>
      </c>
      <c r="U3" s="2">
        <f>$B3*('AEO2018 Table 3'!U51/'AEO2018 Table 3'!$C51)</f>
        <v>3.9084671739949725E-6</v>
      </c>
      <c r="V3" s="2">
        <f>$B3*('AEO2018 Table 3'!V51/'AEO2018 Table 3'!$C51)</f>
        <v>3.9014688113586485E-6</v>
      </c>
      <c r="W3" s="2">
        <f>$B3*('AEO2018 Table 3'!W51/'AEO2018 Table 3'!$C51)</f>
        <v>3.9907338651979271E-6</v>
      </c>
      <c r="X3" s="2">
        <f>$B3*('AEO2018 Table 3'!X51/'AEO2018 Table 3'!$C51)</f>
        <v>3.9925937827867066E-6</v>
      </c>
      <c r="Y3" s="2">
        <f>$B3*('AEO2018 Table 3'!Y51/'AEO2018 Table 3'!$C51)</f>
        <v>4.0478426347613876E-6</v>
      </c>
      <c r="Z3" s="2">
        <f>$B3*('AEO2018 Table 3'!Z51/'AEO2018 Table 3'!$C51)</f>
        <v>4.0883956015334573E-6</v>
      </c>
      <c r="AA3" s="2">
        <f>$B3*('AEO2018 Table 3'!AA51/'AEO2018 Table 3'!$C51)</f>
        <v>4.1116817697449716E-6</v>
      </c>
      <c r="AB3" s="2">
        <f>$B3*('AEO2018 Table 3'!AB51/'AEO2018 Table 3'!$C51)</f>
        <v>4.1359553851127097E-6</v>
      </c>
      <c r="AC3" s="2">
        <f>$B3*('AEO2018 Table 3'!AC51/'AEO2018 Table 3'!$C51)</f>
        <v>4.1835853383100835E-6</v>
      </c>
      <c r="AD3" s="2">
        <f>$B3*('AEO2018 Table 3'!AD51/'AEO2018 Table 3'!$C51)</f>
        <v>4.2174180846670601E-6</v>
      </c>
      <c r="AE3" s="2">
        <f>$B3*('AEO2018 Table 3'!AE51/'AEO2018 Table 3'!$C51)</f>
        <v>4.2628372721850443E-6</v>
      </c>
      <c r="AF3" s="2">
        <f>$B3*('AEO2018 Table 3'!AF51/'AEO2018 Table 3'!$C51)</f>
        <v>4.292884240831769E-6</v>
      </c>
      <c r="AG3" s="2">
        <f>$B3*('AEO2018 Table 3'!AG51/'AEO2018 Table 3'!$C51)</f>
        <v>4.33086122174338E-6</v>
      </c>
      <c r="AH3" s="2">
        <f>$B3*('AEO2018 Table 3'!AH51/'AEO2018 Table 3'!$C51)</f>
        <v>4.3731371485363279E-6</v>
      </c>
      <c r="AI3" s="2">
        <f>$B3*('AEO2018 Table 3'!AI51/'AEO2018 Table 3'!$C51)</f>
        <v>4.4500624945911431E-6</v>
      </c>
      <c r="AJ3" s="2">
        <f>$B3*('AEO2018 Table 3'!AJ51/'AEO2018 Table 3'!$C51)</f>
        <v>4.5019457411472209E-6</v>
      </c>
    </row>
    <row r="4" spans="1:36" x14ac:dyDescent="0.25">
      <c r="A4" s="10" t="s">
        <v>18</v>
      </c>
      <c r="B4" s="2">
        <f>'Start Year Prices'!D$4</f>
        <v>1.6073730601801832E-5</v>
      </c>
      <c r="C4" s="2">
        <f>$B4*('AEO2018 Table 3'!C18/'AEO2018 Table 3'!$C18)</f>
        <v>1.6073730601801832E-5</v>
      </c>
      <c r="D4" s="2">
        <f>$B4*('AEO2018 Table 3'!D18/'AEO2018 Table 3'!$C18)</f>
        <v>1.74406800525458E-5</v>
      </c>
      <c r="E4" s="2">
        <f>$B4*('AEO2018 Table 3'!E18/'AEO2018 Table 3'!$C18)</f>
        <v>1.6821114589069692E-5</v>
      </c>
      <c r="F4" s="2">
        <f>$B4*('AEO2018 Table 3'!F18/'AEO2018 Table 3'!$C18)</f>
        <v>1.7466430254428309E-5</v>
      </c>
      <c r="G4" s="2">
        <f>$B4*('AEO2018 Table 3'!G18/'AEO2018 Table 3'!$C18)</f>
        <v>1.7911203230965248E-5</v>
      </c>
      <c r="H4" s="2">
        <f>$B4*('AEO2018 Table 3'!H18/'AEO2018 Table 3'!$C18)</f>
        <v>1.8086947630308976E-5</v>
      </c>
      <c r="I4" s="2">
        <f>$B4*('AEO2018 Table 3'!I18/'AEO2018 Table 3'!$C18)</f>
        <v>1.8255983313658672E-5</v>
      </c>
      <c r="J4" s="2">
        <f>$B4*('AEO2018 Table 3'!J18/'AEO2018 Table 3'!$C18)</f>
        <v>1.8644818485238596E-5</v>
      </c>
      <c r="K4" s="2">
        <f>$B4*('AEO2018 Table 3'!K18/'AEO2018 Table 3'!$C18)</f>
        <v>1.9195347634803117E-5</v>
      </c>
      <c r="L4" s="2">
        <f>$B4*('AEO2018 Table 3'!L18/'AEO2018 Table 3'!$C18)</f>
        <v>1.9445336345006504E-5</v>
      </c>
      <c r="M4" s="2">
        <f>$B4*('AEO2018 Table 3'!M18/'AEO2018 Table 3'!$C18)</f>
        <v>1.9504534611838998E-5</v>
      </c>
      <c r="N4" s="2">
        <f>$B4*('AEO2018 Table 3'!N18/'AEO2018 Table 3'!$C18)</f>
        <v>1.963015305236919E-5</v>
      </c>
      <c r="O4" s="2">
        <f>$B4*('AEO2018 Table 3'!O18/'AEO2018 Table 3'!$C18)</f>
        <v>1.9634333048676283E-5</v>
      </c>
      <c r="P4" s="2">
        <f>$B4*('AEO2018 Table 3'!P18/'AEO2018 Table 3'!$C18)</f>
        <v>1.9890230738941985E-5</v>
      </c>
      <c r="Q4" s="2">
        <f>$B4*('AEO2018 Table 3'!Q18/'AEO2018 Table 3'!$C18)</f>
        <v>1.9889774209523469E-5</v>
      </c>
      <c r="R4" s="2">
        <f>$B4*('AEO2018 Table 3'!R18/'AEO2018 Table 3'!$C18)</f>
        <v>1.9947436141539768E-5</v>
      </c>
      <c r="S4" s="2">
        <f>$B4*('AEO2018 Table 3'!S18/'AEO2018 Table 3'!$C18)</f>
        <v>2.0012952969792319E-5</v>
      </c>
      <c r="T4" s="2">
        <f>$B4*('AEO2018 Table 3'!T18/'AEO2018 Table 3'!$C18)</f>
        <v>2.0078026219815537E-5</v>
      </c>
      <c r="U4" s="2">
        <f>$B4*('AEO2018 Table 3'!U18/'AEO2018 Table 3'!$C18)</f>
        <v>2.0141299254543057E-5</v>
      </c>
      <c r="V4" s="2">
        <f>$B4*('AEO2018 Table 3'!V18/'AEO2018 Table 3'!$C18)</f>
        <v>2.0197188492540661E-5</v>
      </c>
      <c r="W4" s="2">
        <f>$B4*('AEO2018 Table 3'!W18/'AEO2018 Table 3'!$C18)</f>
        <v>2.03742021084238E-5</v>
      </c>
      <c r="X4" s="2">
        <f>$B4*('AEO2018 Table 3'!X18/'AEO2018 Table 3'!$C18)</f>
        <v>2.0474661245077713E-5</v>
      </c>
      <c r="Y4" s="2">
        <f>$B4*('AEO2018 Table 3'!Y18/'AEO2018 Table 3'!$C18)</f>
        <v>2.0586575708559281E-5</v>
      </c>
      <c r="Z4" s="2">
        <f>$B4*('AEO2018 Table 3'!Z18/'AEO2018 Table 3'!$C18)</f>
        <v>2.0664875360530197E-5</v>
      </c>
      <c r="AA4" s="2">
        <f>$B4*('AEO2018 Table 3'!AA18/'AEO2018 Table 3'!$C18)</f>
        <v>2.0725529017246532E-5</v>
      </c>
      <c r="AB4" s="2">
        <f>$B4*('AEO2018 Table 3'!AB18/'AEO2018 Table 3'!$C18)</f>
        <v>2.08298168492011E-5</v>
      </c>
      <c r="AC4" s="2">
        <f>$B4*('AEO2018 Table 3'!AC18/'AEO2018 Table 3'!$C18)</f>
        <v>2.0990851935436284E-5</v>
      </c>
      <c r="AD4" s="2">
        <f>$B4*('AEO2018 Table 3'!AD18/'AEO2018 Table 3'!$C18)</f>
        <v>2.10367558065779E-5</v>
      </c>
      <c r="AE4" s="2">
        <f>$B4*('AEO2018 Table 3'!AE18/'AEO2018 Table 3'!$C18)</f>
        <v>2.1112785762645428E-5</v>
      </c>
      <c r="AF4" s="2">
        <f>$B4*('AEO2018 Table 3'!AF18/'AEO2018 Table 3'!$C18)</f>
        <v>2.125203532978512E-5</v>
      </c>
      <c r="AG4" s="2">
        <f>$B4*('AEO2018 Table 3'!AG18/'AEO2018 Table 3'!$C18)</f>
        <v>2.1360673142404737E-5</v>
      </c>
      <c r="AH4" s="2">
        <f>$B4*('AEO2018 Table 3'!AH18/'AEO2018 Table 3'!$C18)</f>
        <v>2.1463618907380763E-5</v>
      </c>
      <c r="AI4" s="2">
        <f>$B4*('AEO2018 Table 3'!AI18/'AEO2018 Table 3'!$C18)</f>
        <v>2.1565015386351414E-5</v>
      </c>
      <c r="AJ4" s="2">
        <f>$B4*('AEO2018 Table 3'!AJ18/'AEO2018 Table 3'!$C18)</f>
        <v>2.1709642934797132E-5</v>
      </c>
    </row>
    <row r="5" spans="1:36" x14ac:dyDescent="0.25">
      <c r="A5" s="10" t="s">
        <v>19</v>
      </c>
      <c r="B5" s="2">
        <f>'Start Year Prices'!E$4</f>
        <v>1.6073730601801832E-5</v>
      </c>
      <c r="C5" s="2">
        <f>$B5*('AEO2018 Table 3'!C25/'AEO2018 Table 3'!$C25)</f>
        <v>1.6073730601801832E-5</v>
      </c>
      <c r="D5" s="2">
        <f>$B5*('AEO2018 Table 3'!D25/'AEO2018 Table 3'!$C25)</f>
        <v>1.7367515872009171E-5</v>
      </c>
      <c r="E5" s="2">
        <f>$B5*('AEO2018 Table 3'!E25/'AEO2018 Table 3'!$C25)</f>
        <v>1.705185727920864E-5</v>
      </c>
      <c r="F5" s="2">
        <f>$B5*('AEO2018 Table 3'!F25/'AEO2018 Table 3'!$C25)</f>
        <v>1.7853383705598192E-5</v>
      </c>
      <c r="G5" s="2">
        <f>$B5*('AEO2018 Table 3'!G25/'AEO2018 Table 3'!$C25)</f>
        <v>1.8610446294400334E-5</v>
      </c>
      <c r="H5" s="2">
        <f>$B5*('AEO2018 Table 3'!H25/'AEO2018 Table 3'!$C25)</f>
        <v>1.9025142220891885E-5</v>
      </c>
      <c r="I5" s="2">
        <f>$B5*('AEO2018 Table 3'!I25/'AEO2018 Table 3'!$C25)</f>
        <v>1.9445014043745277E-5</v>
      </c>
      <c r="J5" s="2">
        <f>$B5*('AEO2018 Table 3'!J25/'AEO2018 Table 3'!$C25)</f>
        <v>2.0159518768813434E-5</v>
      </c>
      <c r="K5" s="2">
        <f>$B5*('AEO2018 Table 3'!K25/'AEO2018 Table 3'!$C25)</f>
        <v>2.075157022733641E-5</v>
      </c>
      <c r="L5" s="2">
        <f>$B5*('AEO2018 Table 3'!L25/'AEO2018 Table 3'!$C25)</f>
        <v>2.1018726450538448E-5</v>
      </c>
      <c r="M5" s="2">
        <f>$B5*('AEO2018 Table 3'!M25/'AEO2018 Table 3'!$C25)</f>
        <v>2.1038057201671823E-5</v>
      </c>
      <c r="N5" s="2">
        <f>$B5*('AEO2018 Table 3'!N25/'AEO2018 Table 3'!$C25)</f>
        <v>2.1156067638721855E-5</v>
      </c>
      <c r="O5" s="2">
        <f>$B5*('AEO2018 Table 3'!O25/'AEO2018 Table 3'!$C25)</f>
        <v>2.1111659336503135E-5</v>
      </c>
      <c r="P5" s="2">
        <f>$B5*('AEO2018 Table 3'!P25/'AEO2018 Table 3'!$C25)</f>
        <v>2.1397484329243769E-5</v>
      </c>
      <c r="Q5" s="2">
        <f>$B5*('AEO2018 Table 3'!Q25/'AEO2018 Table 3'!$C25)</f>
        <v>2.1345412146145926E-5</v>
      </c>
      <c r="R5" s="2">
        <f>$B5*('AEO2018 Table 3'!R25/'AEO2018 Table 3'!$C25)</f>
        <v>2.1376260932745466E-5</v>
      </c>
      <c r="S5" s="2">
        <f>$B5*('AEO2018 Table 3'!S25/'AEO2018 Table 3'!$C25)</f>
        <v>2.1416879501404827E-5</v>
      </c>
      <c r="T5" s="2">
        <f>$B5*('AEO2018 Table 3'!T25/'AEO2018 Table 3'!$C25)</f>
        <v>2.1454721301629721E-5</v>
      </c>
      <c r="U5" s="2">
        <f>$B5*('AEO2018 Table 3'!U25/'AEO2018 Table 3'!$C25)</f>
        <v>2.1488464591645342E-5</v>
      </c>
      <c r="V5" s="2">
        <f>$B5*('AEO2018 Table 3'!V25/'AEO2018 Table 3'!$C25)</f>
        <v>2.1513557692633924E-5</v>
      </c>
      <c r="W5" s="2">
        <f>$B5*('AEO2018 Table 3'!W25/'AEO2018 Table 3'!$C25)</f>
        <v>2.1701900342006842E-5</v>
      </c>
      <c r="X5" s="2">
        <f>$B5*('AEO2018 Table 3'!X25/'AEO2018 Table 3'!$C25)</f>
        <v>2.1784205979819146E-5</v>
      </c>
      <c r="Y5" s="2">
        <f>$B5*('AEO2018 Table 3'!Y25/'AEO2018 Table 3'!$C25)</f>
        <v>2.1886526564507075E-5</v>
      </c>
      <c r="Z5" s="2">
        <f>$B5*('AEO2018 Table 3'!Z25/'AEO2018 Table 3'!$C25)</f>
        <v>2.1947973117839671E-5</v>
      </c>
      <c r="AA5" s="2">
        <f>$B5*('AEO2018 Table 3'!AA25/'AEO2018 Table 3'!$C25)</f>
        <v>2.1990384368200321E-5</v>
      </c>
      <c r="AB5" s="2">
        <f>$B5*('AEO2018 Table 3'!AB25/'AEO2018 Table 3'!$C25)</f>
        <v>2.2094950803198045E-5</v>
      </c>
      <c r="AC5" s="2">
        <f>$B5*('AEO2018 Table 3'!AC25/'AEO2018 Table 3'!$C25)</f>
        <v>2.2280316756809222E-5</v>
      </c>
      <c r="AD5" s="2">
        <f>$B5*('AEO2018 Table 3'!AD25/'AEO2018 Table 3'!$C25)</f>
        <v>2.2310872316662078E-5</v>
      </c>
      <c r="AE5" s="2">
        <f>$B5*('AEO2018 Table 3'!AE25/'AEO2018 Table 3'!$C25)</f>
        <v>2.2387328969444019E-5</v>
      </c>
      <c r="AF5" s="2">
        <f>$B5*('AEO2018 Table 3'!AF25/'AEO2018 Table 3'!$C25)</f>
        <v>2.2548210489707453E-5</v>
      </c>
      <c r="AG5" s="2">
        <f>$B5*('AEO2018 Table 3'!AG25/'AEO2018 Table 3'!$C25)</f>
        <v>2.266889773152831E-5</v>
      </c>
      <c r="AH5" s="2">
        <f>$B5*('AEO2018 Table 3'!AH25/'AEO2018 Table 3'!$C25)</f>
        <v>2.2783382783373942E-5</v>
      </c>
      <c r="AI5" s="2">
        <f>$B5*('AEO2018 Table 3'!AI25/'AEO2018 Table 3'!$C25)</f>
        <v>2.2896497222320326E-5</v>
      </c>
      <c r="AJ5" s="2">
        <f>$B5*('AEO2018 Table 3'!AJ25/'AEO2018 Table 3'!$C25)</f>
        <v>2.3068383631243231E-5</v>
      </c>
    </row>
    <row r="6" spans="1:36" x14ac:dyDescent="0.25">
      <c r="A6" s="10" t="s">
        <v>20</v>
      </c>
      <c r="B6" s="2">
        <f>'Start Year Prices'!F$4</f>
        <v>2.4799769145262017E-6</v>
      </c>
      <c r="C6" s="2">
        <f>$B6*('AEO2018 Table 3'!C32/'AEO2018 Table 3'!$C32)</f>
        <v>2.4799769145262017E-6</v>
      </c>
      <c r="D6" s="2">
        <f>$B6*('AEO2018 Table 3'!D32/'AEO2018 Table 3'!$C32)</f>
        <v>2.8239010562774742E-6</v>
      </c>
      <c r="E6" s="2">
        <f>$B6*('AEO2018 Table 3'!E32/'AEO2018 Table 3'!$C32)</f>
        <v>2.8697847189963664E-6</v>
      </c>
      <c r="F6" s="2">
        <f>$B6*('AEO2018 Table 3'!F32/'AEO2018 Table 3'!$C32)</f>
        <v>3.1020775063755878E-6</v>
      </c>
      <c r="G6" s="2">
        <f>$B6*('AEO2018 Table 3'!G32/'AEO2018 Table 3'!$C32)</f>
        <v>3.277611228852253E-6</v>
      </c>
      <c r="H6" s="2">
        <f>$B6*('AEO2018 Table 3'!H32/'AEO2018 Table 3'!$C32)</f>
        <v>3.251773840421957E-6</v>
      </c>
      <c r="I6" s="2">
        <f>$B6*('AEO2018 Table 3'!I32/'AEO2018 Table 3'!$C32)</f>
        <v>3.2740263555294391E-6</v>
      </c>
      <c r="J6" s="2">
        <f>$B6*('AEO2018 Table 3'!J32/'AEO2018 Table 3'!$C32)</f>
        <v>3.3648224204317966E-6</v>
      </c>
      <c r="K6" s="2">
        <f>$B6*('AEO2018 Table 3'!K32/'AEO2018 Table 3'!$C32)</f>
        <v>3.4284017497122645E-6</v>
      </c>
      <c r="L6" s="2">
        <f>$B6*('AEO2018 Table 3'!L32/'AEO2018 Table 3'!$C32)</f>
        <v>3.5166106452708052E-6</v>
      </c>
      <c r="M6" s="2">
        <f>$B6*('AEO2018 Table 3'!M32/'AEO2018 Table 3'!$C32)</f>
        <v>3.5417669363572722E-6</v>
      </c>
      <c r="N6" s="2">
        <f>$B6*('AEO2018 Table 3'!N32/'AEO2018 Table 3'!$C32)</f>
        <v>3.5736841727455376E-6</v>
      </c>
      <c r="O6" s="2">
        <f>$B6*('AEO2018 Table 3'!O32/'AEO2018 Table 3'!$C32)</f>
        <v>3.5762005880106144E-6</v>
      </c>
      <c r="P6" s="2">
        <f>$B6*('AEO2018 Table 3'!P32/'AEO2018 Table 3'!$C32)</f>
        <v>3.6205219434959196E-6</v>
      </c>
      <c r="Q6" s="2">
        <f>$B6*('AEO2018 Table 3'!Q32/'AEO2018 Table 3'!$C32)</f>
        <v>3.6186437443148288E-6</v>
      </c>
      <c r="R6" s="2">
        <f>$B6*('AEO2018 Table 3'!R32/'AEO2018 Table 3'!$C32)</f>
        <v>3.619552112335821E-6</v>
      </c>
      <c r="S6" s="2">
        <f>$B6*('AEO2018 Table 3'!S32/'AEO2018 Table 3'!$C32)</f>
        <v>3.6273129056796072E-6</v>
      </c>
      <c r="T6" s="2">
        <f>$B6*('AEO2018 Table 3'!T32/'AEO2018 Table 3'!$C32)</f>
        <v>3.6252288764512735E-6</v>
      </c>
      <c r="U6" s="2">
        <f>$B6*('AEO2018 Table 3'!U32/'AEO2018 Table 3'!$C32)</f>
        <v>3.6301759444617426E-6</v>
      </c>
      <c r="V6" s="2">
        <f>$B6*('AEO2018 Table 3'!V32/'AEO2018 Table 3'!$C32)</f>
        <v>3.6269141099630737E-6</v>
      </c>
      <c r="W6" s="2">
        <f>$B6*('AEO2018 Table 3'!W32/'AEO2018 Table 3'!$C32)</f>
        <v>3.6933772039679355E-6</v>
      </c>
      <c r="X6" s="2">
        <f>$B6*('AEO2018 Table 3'!X32/'AEO2018 Table 3'!$C32)</f>
        <v>3.7043333658576353E-6</v>
      </c>
      <c r="Y6" s="2">
        <f>$B6*('AEO2018 Table 3'!Y32/'AEO2018 Table 3'!$C32)</f>
        <v>3.7479271693009499E-6</v>
      </c>
      <c r="Z6" s="2">
        <f>$B6*('AEO2018 Table 3'!Z32/'AEO2018 Table 3'!$C32)</f>
        <v>3.7786544507285924E-6</v>
      </c>
      <c r="AA6" s="2">
        <f>$B6*('AEO2018 Table 3'!AA32/'AEO2018 Table 3'!$C32)</f>
        <v>3.7965094926392495E-6</v>
      </c>
      <c r="AB6" s="2">
        <f>$B6*('AEO2018 Table 3'!AB32/'AEO2018 Table 3'!$C32)</f>
        <v>3.821317016145666E-6</v>
      </c>
      <c r="AC6" s="2">
        <f>$B6*('AEO2018 Table 3'!AC32/'AEO2018 Table 3'!$C32)</f>
        <v>3.8653574993790053E-6</v>
      </c>
      <c r="AD6" s="2">
        <f>$B6*('AEO2018 Table 3'!AD32/'AEO2018 Table 3'!$C32)</f>
        <v>3.8923798399562744E-6</v>
      </c>
      <c r="AE6" s="2">
        <f>$B6*('AEO2018 Table 3'!AE32/'AEO2018 Table 3'!$C32)</f>
        <v>3.9274960183287731E-6</v>
      </c>
      <c r="AF6" s="2">
        <f>$B6*('AEO2018 Table 3'!AF32/'AEO2018 Table 3'!$C32)</f>
        <v>3.9632832884178026E-6</v>
      </c>
      <c r="AG6" s="2">
        <f>$B6*('AEO2018 Table 3'!AG32/'AEO2018 Table 3'!$C32)</f>
        <v>3.9986960621708769E-6</v>
      </c>
      <c r="AH6" s="2">
        <f>$B6*('AEO2018 Table 3'!AH32/'AEO2018 Table 3'!$C32)</f>
        <v>4.0345719535302474E-6</v>
      </c>
      <c r="AI6" s="2">
        <f>$B6*('AEO2018 Table 3'!AI32/'AEO2018 Table 3'!$C32)</f>
        <v>4.0929833763120591E-6</v>
      </c>
      <c r="AJ6" s="2">
        <f>$B6*('AEO2018 Table 3'!AJ32/'AEO2018 Table 3'!$C32)</f>
        <v>4.1408445797973437E-6</v>
      </c>
    </row>
    <row r="7" spans="1:36" x14ac:dyDescent="0.25">
      <c r="A7" s="10" t="s">
        <v>21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</row>
    <row r="8" spans="1:36" x14ac:dyDescent="0.25">
      <c r="A8" s="10" t="s">
        <v>22</v>
      </c>
      <c r="B8" s="9">
        <v>0</v>
      </c>
      <c r="C8" s="9">
        <v>0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ref="AA8:AJ8" si="0">TREND($Q8:$Z8,$Q$1:$Z$1,AA$1)</f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  <c r="AJ8" s="9">
        <f t="shared" si="0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26" width="10" style="9" customWidth="1"/>
    <col min="27" max="16384" width="9.140625" style="9"/>
  </cols>
  <sheetData>
    <row r="1" spans="1:36" x14ac:dyDescent="0.25">
      <c r="A1" s="10" t="s">
        <v>15</v>
      </c>
      <c r="B1" s="10">
        <v>2016</v>
      </c>
      <c r="C1" s="10">
        <v>2017</v>
      </c>
      <c r="D1" s="10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6" x14ac:dyDescent="0.25">
      <c r="A2" s="10" t="s">
        <v>16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</row>
    <row r="3" spans="1:36" x14ac:dyDescent="0.25">
      <c r="A3" s="10" t="s">
        <v>17</v>
      </c>
      <c r="B3" s="7">
        <f>'Start Year Prices'!C5</f>
        <v>7.5000000000000002E-7</v>
      </c>
      <c r="C3" s="7">
        <f>$B3</f>
        <v>7.5000000000000002E-7</v>
      </c>
      <c r="D3" s="7">
        <f t="shared" ref="D3:AJ3" si="0">$B3</f>
        <v>7.5000000000000002E-7</v>
      </c>
      <c r="E3" s="7">
        <f t="shared" si="0"/>
        <v>7.5000000000000002E-7</v>
      </c>
      <c r="F3" s="7">
        <f t="shared" si="0"/>
        <v>7.5000000000000002E-7</v>
      </c>
      <c r="G3" s="7">
        <f t="shared" si="0"/>
        <v>7.5000000000000002E-7</v>
      </c>
      <c r="H3" s="7">
        <f t="shared" si="0"/>
        <v>7.5000000000000002E-7</v>
      </c>
      <c r="I3" s="7">
        <f t="shared" si="0"/>
        <v>7.5000000000000002E-7</v>
      </c>
      <c r="J3" s="7">
        <f t="shared" si="0"/>
        <v>7.5000000000000002E-7</v>
      </c>
      <c r="K3" s="7">
        <f t="shared" si="0"/>
        <v>7.5000000000000002E-7</v>
      </c>
      <c r="L3" s="7">
        <f t="shared" si="0"/>
        <v>7.5000000000000002E-7</v>
      </c>
      <c r="M3" s="7">
        <f t="shared" si="0"/>
        <v>7.5000000000000002E-7</v>
      </c>
      <c r="N3" s="7">
        <f t="shared" si="0"/>
        <v>7.5000000000000002E-7</v>
      </c>
      <c r="O3" s="7">
        <f t="shared" si="0"/>
        <v>7.5000000000000002E-7</v>
      </c>
      <c r="P3" s="7">
        <f t="shared" si="0"/>
        <v>7.5000000000000002E-7</v>
      </c>
      <c r="Q3" s="7">
        <f t="shared" si="0"/>
        <v>7.5000000000000002E-7</v>
      </c>
      <c r="R3" s="7">
        <f t="shared" si="0"/>
        <v>7.5000000000000002E-7</v>
      </c>
      <c r="S3" s="7">
        <f t="shared" si="0"/>
        <v>7.5000000000000002E-7</v>
      </c>
      <c r="T3" s="7">
        <f t="shared" si="0"/>
        <v>7.5000000000000002E-7</v>
      </c>
      <c r="U3" s="7">
        <f t="shared" si="0"/>
        <v>7.5000000000000002E-7</v>
      </c>
      <c r="V3" s="7">
        <f t="shared" si="0"/>
        <v>7.5000000000000002E-7</v>
      </c>
      <c r="W3" s="7">
        <f t="shared" si="0"/>
        <v>7.5000000000000002E-7</v>
      </c>
      <c r="X3" s="7">
        <f t="shared" si="0"/>
        <v>7.5000000000000002E-7</v>
      </c>
      <c r="Y3" s="7">
        <f t="shared" si="0"/>
        <v>7.5000000000000002E-7</v>
      </c>
      <c r="Z3" s="7">
        <f t="shared" si="0"/>
        <v>7.5000000000000002E-7</v>
      </c>
      <c r="AA3" s="7">
        <f t="shared" si="0"/>
        <v>7.5000000000000002E-7</v>
      </c>
      <c r="AB3" s="7">
        <f t="shared" si="0"/>
        <v>7.5000000000000002E-7</v>
      </c>
      <c r="AC3" s="7">
        <f t="shared" si="0"/>
        <v>7.5000000000000002E-7</v>
      </c>
      <c r="AD3" s="7">
        <f t="shared" si="0"/>
        <v>7.5000000000000002E-7</v>
      </c>
      <c r="AE3" s="7">
        <f t="shared" si="0"/>
        <v>7.5000000000000002E-7</v>
      </c>
      <c r="AF3" s="7">
        <f t="shared" si="0"/>
        <v>7.5000000000000002E-7</v>
      </c>
      <c r="AG3" s="7">
        <f t="shared" si="0"/>
        <v>7.5000000000000002E-7</v>
      </c>
      <c r="AH3" s="7">
        <f t="shared" si="0"/>
        <v>7.5000000000000002E-7</v>
      </c>
      <c r="AI3" s="7">
        <f t="shared" si="0"/>
        <v>7.5000000000000002E-7</v>
      </c>
      <c r="AJ3" s="7">
        <f t="shared" si="0"/>
        <v>7.5000000000000002E-7</v>
      </c>
    </row>
    <row r="4" spans="1:36" x14ac:dyDescent="0.25">
      <c r="A4" s="10" t="s">
        <v>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</row>
    <row r="5" spans="1:36" x14ac:dyDescent="0.25">
      <c r="A5" s="10" t="s">
        <v>19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</row>
    <row r="6" spans="1:36" x14ac:dyDescent="0.25">
      <c r="A6" s="10" t="s">
        <v>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</row>
    <row r="7" spans="1:36" x14ac:dyDescent="0.25">
      <c r="A7" s="10" t="s">
        <v>21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</row>
    <row r="8" spans="1:36" x14ac:dyDescent="0.25">
      <c r="A8" s="10" t="s">
        <v>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27" width="10" style="9" customWidth="1"/>
    <col min="28" max="16384" width="9.140625" style="9"/>
  </cols>
  <sheetData>
    <row r="1" spans="1:37" x14ac:dyDescent="0.25">
      <c r="A1" s="10" t="s">
        <v>15</v>
      </c>
      <c r="B1" s="10">
        <v>2015</v>
      </c>
      <c r="C1" s="10">
        <v>2016</v>
      </c>
      <c r="D1" s="10">
        <v>2017</v>
      </c>
      <c r="E1" s="10">
        <v>2018</v>
      </c>
      <c r="F1" s="10">
        <v>2019</v>
      </c>
      <c r="G1" s="10">
        <v>2020</v>
      </c>
      <c r="H1" s="10">
        <v>2021</v>
      </c>
      <c r="I1" s="10">
        <v>2022</v>
      </c>
      <c r="J1" s="10">
        <v>2023</v>
      </c>
      <c r="K1" s="10">
        <v>2024</v>
      </c>
      <c r="L1" s="10">
        <v>2025</v>
      </c>
      <c r="M1" s="10">
        <v>2026</v>
      </c>
      <c r="N1" s="10">
        <v>2027</v>
      </c>
      <c r="O1" s="10">
        <v>2028</v>
      </c>
      <c r="P1" s="10">
        <v>2029</v>
      </c>
      <c r="Q1" s="10">
        <v>2030</v>
      </c>
      <c r="R1" s="10">
        <v>2031</v>
      </c>
      <c r="S1" s="10">
        <v>2032</v>
      </c>
      <c r="T1" s="10">
        <v>2033</v>
      </c>
      <c r="U1" s="10">
        <v>2034</v>
      </c>
      <c r="V1" s="10">
        <v>2035</v>
      </c>
      <c r="W1" s="10">
        <v>2036</v>
      </c>
      <c r="X1" s="10">
        <v>2037</v>
      </c>
      <c r="Y1" s="10">
        <v>2038</v>
      </c>
      <c r="Z1" s="10">
        <v>2039</v>
      </c>
      <c r="AA1" s="10">
        <v>2040</v>
      </c>
      <c r="AB1" s="10">
        <v>2041</v>
      </c>
      <c r="AC1" s="10">
        <v>2042</v>
      </c>
      <c r="AD1" s="10">
        <v>2043</v>
      </c>
      <c r="AE1" s="10">
        <v>2044</v>
      </c>
      <c r="AF1" s="10">
        <v>2045</v>
      </c>
      <c r="AG1" s="10">
        <v>2046</v>
      </c>
      <c r="AH1" s="10">
        <v>2047</v>
      </c>
      <c r="AI1" s="10">
        <v>2048</v>
      </c>
      <c r="AJ1" s="10">
        <v>2049</v>
      </c>
      <c r="AK1" s="10">
        <v>2050</v>
      </c>
    </row>
    <row r="2" spans="1:37" x14ac:dyDescent="0.25">
      <c r="A2" s="10" t="s">
        <v>16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f>TREND($R2:$AA2,$R$1:$AA$1,AB$1)</f>
        <v>0</v>
      </c>
      <c r="AC2" s="9">
        <f t="shared" ref="AC2:AK3" si="0">TREND($R2:$AA2,$R$1:$AA$1,AC$1)</f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  <c r="AJ2" s="9">
        <f t="shared" si="0"/>
        <v>0</v>
      </c>
      <c r="AK2" s="9">
        <f t="shared" si="0"/>
        <v>0</v>
      </c>
    </row>
    <row r="3" spans="1:37" x14ac:dyDescent="0.25">
      <c r="A3" s="10" t="s">
        <v>17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f>TREND($R3:$AA3,$R$1:$AA$1,AB$1)</f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  <c r="AJ3" s="9">
        <f t="shared" si="0"/>
        <v>0</v>
      </c>
      <c r="AK3" s="9">
        <f t="shared" si="0"/>
        <v>0</v>
      </c>
    </row>
    <row r="4" spans="1:37" x14ac:dyDescent="0.25">
      <c r="A4" s="10" t="s">
        <v>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f t="shared" ref="AB4:AK8" si="1">TREND($R4:$AA4,$R$1:$AA$1,AB$1)</f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  <c r="AH4" s="9">
        <f t="shared" si="1"/>
        <v>0</v>
      </c>
      <c r="AI4" s="9">
        <f t="shared" si="1"/>
        <v>0</v>
      </c>
      <c r="AJ4" s="9">
        <f t="shared" si="1"/>
        <v>0</v>
      </c>
      <c r="AK4" s="9">
        <f t="shared" si="1"/>
        <v>0</v>
      </c>
    </row>
    <row r="5" spans="1:37" x14ac:dyDescent="0.25">
      <c r="A5" s="10" t="s">
        <v>19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f t="shared" si="1"/>
        <v>0</v>
      </c>
      <c r="AC5" s="9">
        <f t="shared" si="1"/>
        <v>0</v>
      </c>
      <c r="AD5" s="9">
        <f t="shared" si="1"/>
        <v>0</v>
      </c>
      <c r="AE5" s="9">
        <f t="shared" si="1"/>
        <v>0</v>
      </c>
      <c r="AF5" s="9">
        <f t="shared" si="1"/>
        <v>0</v>
      </c>
      <c r="AG5" s="9">
        <f t="shared" si="1"/>
        <v>0</v>
      </c>
      <c r="AH5" s="9">
        <f t="shared" si="1"/>
        <v>0</v>
      </c>
      <c r="AI5" s="9">
        <f t="shared" si="1"/>
        <v>0</v>
      </c>
      <c r="AJ5" s="9">
        <f t="shared" si="1"/>
        <v>0</v>
      </c>
      <c r="AK5" s="9">
        <f t="shared" si="1"/>
        <v>0</v>
      </c>
    </row>
    <row r="6" spans="1:37" x14ac:dyDescent="0.25">
      <c r="A6" s="10" t="s">
        <v>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f t="shared" si="1"/>
        <v>0</v>
      </c>
      <c r="AC6" s="9">
        <f t="shared" si="1"/>
        <v>0</v>
      </c>
      <c r="AD6" s="9">
        <f t="shared" si="1"/>
        <v>0</v>
      </c>
      <c r="AE6" s="9">
        <f t="shared" si="1"/>
        <v>0</v>
      </c>
      <c r="AF6" s="9">
        <f t="shared" si="1"/>
        <v>0</v>
      </c>
      <c r="AG6" s="9">
        <f t="shared" si="1"/>
        <v>0</v>
      </c>
      <c r="AH6" s="9">
        <f t="shared" si="1"/>
        <v>0</v>
      </c>
      <c r="AI6" s="9">
        <f t="shared" si="1"/>
        <v>0</v>
      </c>
      <c r="AJ6" s="9">
        <f t="shared" si="1"/>
        <v>0</v>
      </c>
      <c r="AK6" s="9">
        <f t="shared" si="1"/>
        <v>0</v>
      </c>
    </row>
    <row r="7" spans="1:37" x14ac:dyDescent="0.25">
      <c r="A7" s="10" t="s">
        <v>21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  <c r="AG7" s="9">
        <f t="shared" si="1"/>
        <v>0</v>
      </c>
      <c r="AH7" s="9">
        <f t="shared" si="1"/>
        <v>0</v>
      </c>
      <c r="AI7" s="9">
        <f t="shared" si="1"/>
        <v>0</v>
      </c>
      <c r="AJ7" s="9">
        <f t="shared" si="1"/>
        <v>0</v>
      </c>
      <c r="AK7" s="9">
        <f t="shared" si="1"/>
        <v>0</v>
      </c>
    </row>
    <row r="8" spans="1:37" x14ac:dyDescent="0.25">
      <c r="A8" s="10" t="s">
        <v>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  <c r="AJ8" s="9">
        <f t="shared" si="1"/>
        <v>0</v>
      </c>
      <c r="AK8" s="9">
        <f t="shared" si="1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27" width="10" style="9" customWidth="1"/>
    <col min="28" max="16384" width="9.140625" style="9"/>
  </cols>
  <sheetData>
    <row r="1" spans="1:37" x14ac:dyDescent="0.25">
      <c r="A1" s="10" t="s">
        <v>15</v>
      </c>
      <c r="B1" s="10">
        <v>2015</v>
      </c>
      <c r="C1" s="10">
        <v>2016</v>
      </c>
      <c r="D1" s="10">
        <v>2017</v>
      </c>
      <c r="E1" s="10">
        <v>2018</v>
      </c>
      <c r="F1" s="10">
        <v>2019</v>
      </c>
      <c r="G1" s="10">
        <v>2020</v>
      </c>
      <c r="H1" s="10">
        <v>2021</v>
      </c>
      <c r="I1" s="10">
        <v>2022</v>
      </c>
      <c r="J1" s="10">
        <v>2023</v>
      </c>
      <c r="K1" s="10">
        <v>2024</v>
      </c>
      <c r="L1" s="10">
        <v>2025</v>
      </c>
      <c r="M1" s="10">
        <v>2026</v>
      </c>
      <c r="N1" s="10">
        <v>2027</v>
      </c>
      <c r="O1" s="10">
        <v>2028</v>
      </c>
      <c r="P1" s="10">
        <v>2029</v>
      </c>
      <c r="Q1" s="10">
        <v>2030</v>
      </c>
      <c r="R1" s="10">
        <v>2031</v>
      </c>
      <c r="S1" s="10">
        <v>2032</v>
      </c>
      <c r="T1" s="10">
        <v>2033</v>
      </c>
      <c r="U1" s="10">
        <v>2034</v>
      </c>
      <c r="V1" s="10">
        <v>2035</v>
      </c>
      <c r="W1" s="10">
        <v>2036</v>
      </c>
      <c r="X1" s="10">
        <v>2037</v>
      </c>
      <c r="Y1" s="10">
        <v>2038</v>
      </c>
      <c r="Z1" s="10">
        <v>2039</v>
      </c>
      <c r="AA1" s="10">
        <v>2040</v>
      </c>
      <c r="AB1" s="10">
        <v>2041</v>
      </c>
      <c r="AC1" s="10">
        <v>2042</v>
      </c>
      <c r="AD1" s="10">
        <v>2043</v>
      </c>
      <c r="AE1" s="10">
        <v>2044</v>
      </c>
      <c r="AF1" s="10">
        <v>2045</v>
      </c>
      <c r="AG1" s="10">
        <v>2046</v>
      </c>
      <c r="AH1" s="10">
        <v>2047</v>
      </c>
      <c r="AI1" s="10">
        <v>2048</v>
      </c>
      <c r="AJ1" s="10">
        <v>2049</v>
      </c>
      <c r="AK1" s="10">
        <v>2050</v>
      </c>
    </row>
    <row r="2" spans="1:37" x14ac:dyDescent="0.25">
      <c r="A2" s="10" t="s">
        <v>16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f>TREND($R2:$AA2,$R$1:$AA$1,AB$1)</f>
        <v>0</v>
      </c>
      <c r="AC2" s="9">
        <f t="shared" ref="AC2:AK3" si="0">TREND($R2:$AA2,$R$1:$AA$1,AC$1)</f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  <c r="AJ2" s="9">
        <f t="shared" si="0"/>
        <v>0</v>
      </c>
      <c r="AK2" s="9">
        <f t="shared" si="0"/>
        <v>0</v>
      </c>
    </row>
    <row r="3" spans="1:37" x14ac:dyDescent="0.25">
      <c r="A3" s="10" t="s">
        <v>17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f>TREND($R3:$AA3,$R$1:$AA$1,AB$1)</f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  <c r="AJ3" s="9">
        <f t="shared" si="0"/>
        <v>0</v>
      </c>
      <c r="AK3" s="9">
        <f t="shared" si="0"/>
        <v>0</v>
      </c>
    </row>
    <row r="4" spans="1:37" x14ac:dyDescent="0.25">
      <c r="A4" s="10" t="s">
        <v>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f t="shared" ref="AB4:AK8" si="1">TREND($R4:$AA4,$R$1:$AA$1,AB$1)</f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  <c r="AH4" s="9">
        <f t="shared" si="1"/>
        <v>0</v>
      </c>
      <c r="AI4" s="9">
        <f t="shared" si="1"/>
        <v>0</v>
      </c>
      <c r="AJ4" s="9">
        <f t="shared" si="1"/>
        <v>0</v>
      </c>
      <c r="AK4" s="9">
        <f t="shared" si="1"/>
        <v>0</v>
      </c>
    </row>
    <row r="5" spans="1:37" x14ac:dyDescent="0.25">
      <c r="A5" s="10" t="s">
        <v>19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f t="shared" si="1"/>
        <v>0</v>
      </c>
      <c r="AC5" s="9">
        <f t="shared" si="1"/>
        <v>0</v>
      </c>
      <c r="AD5" s="9">
        <f t="shared" si="1"/>
        <v>0</v>
      </c>
      <c r="AE5" s="9">
        <f t="shared" si="1"/>
        <v>0</v>
      </c>
      <c r="AF5" s="9">
        <f t="shared" si="1"/>
        <v>0</v>
      </c>
      <c r="AG5" s="9">
        <f t="shared" si="1"/>
        <v>0</v>
      </c>
      <c r="AH5" s="9">
        <f t="shared" si="1"/>
        <v>0</v>
      </c>
      <c r="AI5" s="9">
        <f t="shared" si="1"/>
        <v>0</v>
      </c>
      <c r="AJ5" s="9">
        <f t="shared" si="1"/>
        <v>0</v>
      </c>
      <c r="AK5" s="9">
        <f t="shared" si="1"/>
        <v>0</v>
      </c>
    </row>
    <row r="6" spans="1:37" x14ac:dyDescent="0.25">
      <c r="A6" s="10" t="s">
        <v>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f t="shared" si="1"/>
        <v>0</v>
      </c>
      <c r="AC6" s="9">
        <f t="shared" si="1"/>
        <v>0</v>
      </c>
      <c r="AD6" s="9">
        <f t="shared" si="1"/>
        <v>0</v>
      </c>
      <c r="AE6" s="9">
        <f t="shared" si="1"/>
        <v>0</v>
      </c>
      <c r="AF6" s="9">
        <f t="shared" si="1"/>
        <v>0</v>
      </c>
      <c r="AG6" s="9">
        <f t="shared" si="1"/>
        <v>0</v>
      </c>
      <c r="AH6" s="9">
        <f t="shared" si="1"/>
        <v>0</v>
      </c>
      <c r="AI6" s="9">
        <f t="shared" si="1"/>
        <v>0</v>
      </c>
      <c r="AJ6" s="9">
        <f t="shared" si="1"/>
        <v>0</v>
      </c>
      <c r="AK6" s="9">
        <f t="shared" si="1"/>
        <v>0</v>
      </c>
    </row>
    <row r="7" spans="1:37" x14ac:dyDescent="0.25">
      <c r="A7" s="10" t="s">
        <v>21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  <c r="AG7" s="9">
        <f t="shared" si="1"/>
        <v>0</v>
      </c>
      <c r="AH7" s="9">
        <f t="shared" si="1"/>
        <v>0</v>
      </c>
      <c r="AI7" s="9">
        <f t="shared" si="1"/>
        <v>0</v>
      </c>
      <c r="AJ7" s="9">
        <f t="shared" si="1"/>
        <v>0</v>
      </c>
      <c r="AK7" s="9">
        <f t="shared" si="1"/>
        <v>0</v>
      </c>
    </row>
    <row r="8" spans="1:37" x14ac:dyDescent="0.25">
      <c r="A8" s="10" t="s">
        <v>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  <c r="AJ8" s="9">
        <f t="shared" si="1"/>
        <v>0</v>
      </c>
      <c r="AK8" s="9">
        <f t="shared" si="1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27" width="10" style="9" customWidth="1"/>
    <col min="28" max="16384" width="9.140625" style="9"/>
  </cols>
  <sheetData>
    <row r="1" spans="1:37" x14ac:dyDescent="0.25">
      <c r="A1" s="10" t="s">
        <v>15</v>
      </c>
      <c r="B1" s="10">
        <v>2015</v>
      </c>
      <c r="C1" s="10">
        <v>2016</v>
      </c>
      <c r="D1" s="10">
        <v>2017</v>
      </c>
      <c r="E1" s="10">
        <v>2018</v>
      </c>
      <c r="F1" s="10">
        <v>2019</v>
      </c>
      <c r="G1" s="10">
        <v>2020</v>
      </c>
      <c r="H1" s="10">
        <v>2021</v>
      </c>
      <c r="I1" s="10">
        <v>2022</v>
      </c>
      <c r="J1" s="10">
        <v>2023</v>
      </c>
      <c r="K1" s="10">
        <v>2024</v>
      </c>
      <c r="L1" s="10">
        <v>2025</v>
      </c>
      <c r="M1" s="10">
        <v>2026</v>
      </c>
      <c r="N1" s="10">
        <v>2027</v>
      </c>
      <c r="O1" s="10">
        <v>2028</v>
      </c>
      <c r="P1" s="10">
        <v>2029</v>
      </c>
      <c r="Q1" s="10">
        <v>2030</v>
      </c>
      <c r="R1" s="10">
        <v>2031</v>
      </c>
      <c r="S1" s="10">
        <v>2032</v>
      </c>
      <c r="T1" s="10">
        <v>2033</v>
      </c>
      <c r="U1" s="10">
        <v>2034</v>
      </c>
      <c r="V1" s="10">
        <v>2035</v>
      </c>
      <c r="W1" s="10">
        <v>2036</v>
      </c>
      <c r="X1" s="10">
        <v>2037</v>
      </c>
      <c r="Y1" s="10">
        <v>2038</v>
      </c>
      <c r="Z1" s="10">
        <v>2039</v>
      </c>
      <c r="AA1" s="10">
        <v>2040</v>
      </c>
      <c r="AB1" s="10">
        <v>2041</v>
      </c>
      <c r="AC1" s="10">
        <v>2042</v>
      </c>
      <c r="AD1" s="10">
        <v>2043</v>
      </c>
      <c r="AE1" s="10">
        <v>2044</v>
      </c>
      <c r="AF1" s="10">
        <v>2045</v>
      </c>
      <c r="AG1" s="10">
        <v>2046</v>
      </c>
      <c r="AH1" s="10">
        <v>2047</v>
      </c>
      <c r="AI1" s="10">
        <v>2048</v>
      </c>
      <c r="AJ1" s="10">
        <v>2049</v>
      </c>
      <c r="AK1" s="10">
        <v>2050</v>
      </c>
    </row>
    <row r="2" spans="1:37" x14ac:dyDescent="0.25">
      <c r="A2" s="10" t="s">
        <v>16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f>TREND($R2:$AA2,$R$1:$AA$1,AB$1)</f>
        <v>0</v>
      </c>
      <c r="AC2" s="9">
        <f t="shared" ref="AC2:AK3" si="0">TREND($R2:$AA2,$R$1:$AA$1,AC$1)</f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  <c r="AJ2" s="9">
        <f t="shared" si="0"/>
        <v>0</v>
      </c>
      <c r="AK2" s="9">
        <f t="shared" si="0"/>
        <v>0</v>
      </c>
    </row>
    <row r="3" spans="1:37" x14ac:dyDescent="0.25">
      <c r="A3" s="10" t="s">
        <v>17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f>TREND($R3:$AA3,$R$1:$AA$1,AB$1)</f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  <c r="AJ3" s="9">
        <f t="shared" si="0"/>
        <v>0</v>
      </c>
      <c r="AK3" s="9">
        <f t="shared" si="0"/>
        <v>0</v>
      </c>
    </row>
    <row r="4" spans="1:37" x14ac:dyDescent="0.25">
      <c r="A4" s="10" t="s">
        <v>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f t="shared" ref="AB4:AK8" si="1">TREND($R4:$AA4,$R$1:$AA$1,AB$1)</f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  <c r="AH4" s="9">
        <f t="shared" si="1"/>
        <v>0</v>
      </c>
      <c r="AI4" s="9">
        <f t="shared" si="1"/>
        <v>0</v>
      </c>
      <c r="AJ4" s="9">
        <f t="shared" si="1"/>
        <v>0</v>
      </c>
      <c r="AK4" s="9">
        <f t="shared" si="1"/>
        <v>0</v>
      </c>
    </row>
    <row r="5" spans="1:37" x14ac:dyDescent="0.25">
      <c r="A5" s="10" t="s">
        <v>19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f t="shared" si="1"/>
        <v>0</v>
      </c>
      <c r="AC5" s="9">
        <f t="shared" si="1"/>
        <v>0</v>
      </c>
      <c r="AD5" s="9">
        <f t="shared" si="1"/>
        <v>0</v>
      </c>
      <c r="AE5" s="9">
        <f t="shared" si="1"/>
        <v>0</v>
      </c>
      <c r="AF5" s="9">
        <f t="shared" si="1"/>
        <v>0</v>
      </c>
      <c r="AG5" s="9">
        <f t="shared" si="1"/>
        <v>0</v>
      </c>
      <c r="AH5" s="9">
        <f t="shared" si="1"/>
        <v>0</v>
      </c>
      <c r="AI5" s="9">
        <f t="shared" si="1"/>
        <v>0</v>
      </c>
      <c r="AJ5" s="9">
        <f t="shared" si="1"/>
        <v>0</v>
      </c>
      <c r="AK5" s="9">
        <f t="shared" si="1"/>
        <v>0</v>
      </c>
    </row>
    <row r="6" spans="1:37" x14ac:dyDescent="0.25">
      <c r="A6" s="10" t="s">
        <v>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f t="shared" si="1"/>
        <v>0</v>
      </c>
      <c r="AC6" s="9">
        <f t="shared" si="1"/>
        <v>0</v>
      </c>
      <c r="AD6" s="9">
        <f t="shared" si="1"/>
        <v>0</v>
      </c>
      <c r="AE6" s="9">
        <f t="shared" si="1"/>
        <v>0</v>
      </c>
      <c r="AF6" s="9">
        <f t="shared" si="1"/>
        <v>0</v>
      </c>
      <c r="AG6" s="9">
        <f t="shared" si="1"/>
        <v>0</v>
      </c>
      <c r="AH6" s="9">
        <f t="shared" si="1"/>
        <v>0</v>
      </c>
      <c r="AI6" s="9">
        <f t="shared" si="1"/>
        <v>0</v>
      </c>
      <c r="AJ6" s="9">
        <f t="shared" si="1"/>
        <v>0</v>
      </c>
      <c r="AK6" s="9">
        <f t="shared" si="1"/>
        <v>0</v>
      </c>
    </row>
    <row r="7" spans="1:37" x14ac:dyDescent="0.25">
      <c r="A7" s="10" t="s">
        <v>21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  <c r="AG7" s="9">
        <f t="shared" si="1"/>
        <v>0</v>
      </c>
      <c r="AH7" s="9">
        <f t="shared" si="1"/>
        <v>0</v>
      </c>
      <c r="AI7" s="9">
        <f t="shared" si="1"/>
        <v>0</v>
      </c>
      <c r="AJ7" s="9">
        <f t="shared" si="1"/>
        <v>0</v>
      </c>
      <c r="AK7" s="9">
        <f t="shared" si="1"/>
        <v>0</v>
      </c>
    </row>
    <row r="8" spans="1:37" x14ac:dyDescent="0.25">
      <c r="A8" s="10" t="s">
        <v>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  <c r="AJ8" s="9">
        <f t="shared" si="1"/>
        <v>0</v>
      </c>
      <c r="AK8" s="9">
        <f t="shared" si="1"/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26" width="10" style="9" customWidth="1"/>
    <col min="27" max="16384" width="9.140625" style="9"/>
  </cols>
  <sheetData>
    <row r="1" spans="1:36" x14ac:dyDescent="0.25">
      <c r="A1" s="10" t="s">
        <v>15</v>
      </c>
      <c r="B1" s="10">
        <v>2016</v>
      </c>
      <c r="C1" s="10">
        <v>2017</v>
      </c>
      <c r="D1" s="10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6" x14ac:dyDescent="0.25">
      <c r="A2" s="10" t="s">
        <v>16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f>TREND($Q2:$Z2,$Q$1:$Z$1,AA$1)</f>
        <v>0</v>
      </c>
      <c r="AB2" s="9">
        <f t="shared" ref="AB2:AJ2" si="0">TREND($Q2:$Z2,$Q$1:$Z$1,AB$1)</f>
        <v>0</v>
      </c>
      <c r="AC2" s="9">
        <f t="shared" si="0"/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  <c r="AJ2" s="9">
        <f t="shared" si="0"/>
        <v>0</v>
      </c>
    </row>
    <row r="3" spans="1:36" x14ac:dyDescent="0.25">
      <c r="A3" s="10" t="s">
        <v>17</v>
      </c>
      <c r="B3" s="7">
        <f>'Start Year Prices'!C$6</f>
        <v>3.3912326354508864E-6</v>
      </c>
      <c r="C3" s="7">
        <f>$B3*('AEO2018 Table 3'!C$52/'AEO2018 Table 3'!$C$52)</f>
        <v>3.3912326354508864E-6</v>
      </c>
      <c r="D3" s="7">
        <f>$B3*('AEO2018 Table 3'!D$52/'AEO2018 Table 3'!$C$52)</f>
        <v>3.3099271082775646E-6</v>
      </c>
      <c r="E3" s="7">
        <f>$B3*('AEO2018 Table 3'!E$52/'AEO2018 Table 3'!$C$52)</f>
        <v>3.3340264336831552E-6</v>
      </c>
      <c r="F3" s="7">
        <f>$B3*('AEO2018 Table 3'!F$52/'AEO2018 Table 3'!$C$52)</f>
        <v>3.4034489046793372E-6</v>
      </c>
      <c r="G3" s="7">
        <f>$B3*('AEO2018 Table 3'!G$52/'AEO2018 Table 3'!$C$52)</f>
        <v>3.4482629747748694E-6</v>
      </c>
      <c r="H3" s="7">
        <f>$B3*('AEO2018 Table 3'!H$52/'AEO2018 Table 3'!$C$52)</f>
        <v>3.4567475663592214E-6</v>
      </c>
      <c r="I3" s="7">
        <f>$B3*('AEO2018 Table 3'!I$52/'AEO2018 Table 3'!$C$52)</f>
        <v>3.4408628682602995E-6</v>
      </c>
      <c r="J3" s="7">
        <f>$B3*('AEO2018 Table 3'!J$52/'AEO2018 Table 3'!$C$52)</f>
        <v>3.4538365801192813E-6</v>
      </c>
      <c r="K3" s="7">
        <f>$B3*('AEO2018 Table 3'!K$52/'AEO2018 Table 3'!$C$52)</f>
        <v>3.4914742283874664E-6</v>
      </c>
      <c r="L3" s="7">
        <f>$B3*('AEO2018 Table 3'!L$52/'AEO2018 Table 3'!$C$52)</f>
        <v>3.5140879789392869E-6</v>
      </c>
      <c r="M3" s="7">
        <f>$B3*('AEO2018 Table 3'!M$52/'AEO2018 Table 3'!$C$52)</f>
        <v>3.5236693968175428E-6</v>
      </c>
      <c r="N3" s="7">
        <f>$B3*('AEO2018 Table 3'!N$52/'AEO2018 Table 3'!$C$52)</f>
        <v>3.5309646029270711E-6</v>
      </c>
      <c r="O3" s="7">
        <f>$B3*('AEO2018 Table 3'!O$52/'AEO2018 Table 3'!$C$52)</f>
        <v>3.5328929191962422E-6</v>
      </c>
      <c r="P3" s="7">
        <f>$B3*('AEO2018 Table 3'!P$52/'AEO2018 Table 3'!$C$52)</f>
        <v>3.5437902200965799E-6</v>
      </c>
      <c r="Q3" s="7">
        <f>$B3*('AEO2018 Table 3'!Q$52/'AEO2018 Table 3'!$C$52)</f>
        <v>3.5580597604884449E-6</v>
      </c>
      <c r="R3" s="7">
        <f>$B3*('AEO2018 Table 3'!R$52/'AEO2018 Table 3'!$C$52)</f>
        <v>3.5631798258463473E-6</v>
      </c>
      <c r="S3" s="7">
        <f>$B3*('AEO2018 Table 3'!S$52/'AEO2018 Table 3'!$C$52)</f>
        <v>3.5686670426219E-6</v>
      </c>
      <c r="T3" s="7">
        <f>$B3*('AEO2018 Table 3'!T$52/'AEO2018 Table 3'!$C$52)</f>
        <v>3.5858830502730584E-6</v>
      </c>
      <c r="U3" s="7">
        <f>$B3*('AEO2018 Table 3'!U$52/'AEO2018 Table 3'!$C$52)</f>
        <v>3.5996897947603218E-6</v>
      </c>
      <c r="V3" s="7">
        <f>$B3*('AEO2018 Table 3'!V$52/'AEO2018 Table 3'!$C$52)</f>
        <v>3.622937575701445E-6</v>
      </c>
      <c r="W3" s="7">
        <f>$B3*('AEO2018 Table 3'!W$52/'AEO2018 Table 3'!$C$52)</f>
        <v>3.6400980478440513E-6</v>
      </c>
      <c r="X3" s="7">
        <f>$B3*('AEO2018 Table 3'!X$52/'AEO2018 Table 3'!$C$52)</f>
        <v>3.6639181530538652E-6</v>
      </c>
      <c r="Y3" s="7">
        <f>$B3*('AEO2018 Table 3'!Y$52/'AEO2018 Table 3'!$C$52)</f>
        <v>3.6817172835448204E-6</v>
      </c>
      <c r="Z3" s="7">
        <f>$B3*('AEO2018 Table 3'!Z$52/'AEO2018 Table 3'!$C$52)</f>
        <v>3.7069273191214532E-6</v>
      </c>
      <c r="AA3" s="7">
        <f>$B3*('AEO2018 Table 3'!AA$52/'AEO2018 Table 3'!$C$52)</f>
        <v>3.7163313319029457E-6</v>
      </c>
      <c r="AB3" s="7">
        <f>$B3*('AEO2018 Table 3'!AB$52/'AEO2018 Table 3'!$C$52)</f>
        <v>3.7301164792479941E-6</v>
      </c>
      <c r="AC3" s="7">
        <f>$B3*('AEO2018 Table 3'!AC$52/'AEO2018 Table 3'!$C$52)</f>
        <v>3.7411850146330359E-6</v>
      </c>
      <c r="AD3" s="7">
        <f>$B3*('AEO2018 Table 3'!AD$52/'AEO2018 Table 3'!$C$52)</f>
        <v>3.7484138866629034E-6</v>
      </c>
      <c r="AE3" s="7">
        <f>$B3*('AEO2018 Table 3'!AE$52/'AEO2018 Table 3'!$C$52)</f>
        <v>3.75728722680712E-6</v>
      </c>
      <c r="AF3" s="7">
        <f>$B3*('AEO2018 Table 3'!AF$52/'AEO2018 Table 3'!$C$52)</f>
        <v>3.7624628276735753E-6</v>
      </c>
      <c r="AG3" s="7">
        <f>$B3*('AEO2018 Table 3'!AG$52/'AEO2018 Table 3'!$C$52)</f>
        <v>3.7705463294739386E-6</v>
      </c>
      <c r="AH3" s="7">
        <f>$B3*('AEO2018 Table 3'!AH$52/'AEO2018 Table 3'!$C$52)</f>
        <v>3.7752545064767474E-6</v>
      </c>
      <c r="AI3" s="7">
        <f>$B3*('AEO2018 Table 3'!AI$52/'AEO2018 Table 3'!$C$52)</f>
        <v>3.7799256598071864E-6</v>
      </c>
      <c r="AJ3" s="7">
        <f>$B3*('AEO2018 Table 3'!AJ$52/'AEO2018 Table 3'!$C$52)</f>
        <v>3.7931292269654537E-6</v>
      </c>
    </row>
    <row r="4" spans="1:36" x14ac:dyDescent="0.25">
      <c r="A4" s="10" t="s">
        <v>18</v>
      </c>
      <c r="B4" s="7">
        <f>'Start Year Prices'!D$6</f>
        <v>3.3912326354508864E-6</v>
      </c>
      <c r="C4" s="7">
        <f>$B4*('AEO2018 Table 3'!C$52/'AEO2018 Table 3'!$C$52)</f>
        <v>3.3912326354508864E-6</v>
      </c>
      <c r="D4" s="7">
        <f>$B4*('AEO2018 Table 3'!D$52/'AEO2018 Table 3'!$C$52)</f>
        <v>3.3099271082775646E-6</v>
      </c>
      <c r="E4" s="7">
        <f>$B4*('AEO2018 Table 3'!E$52/'AEO2018 Table 3'!$C$52)</f>
        <v>3.3340264336831552E-6</v>
      </c>
      <c r="F4" s="7">
        <f>$B4*('AEO2018 Table 3'!F$52/'AEO2018 Table 3'!$C$52)</f>
        <v>3.4034489046793372E-6</v>
      </c>
      <c r="G4" s="7">
        <f>$B4*('AEO2018 Table 3'!G$52/'AEO2018 Table 3'!$C$52)</f>
        <v>3.4482629747748694E-6</v>
      </c>
      <c r="H4" s="7">
        <f>$B4*('AEO2018 Table 3'!H$52/'AEO2018 Table 3'!$C$52)</f>
        <v>3.4567475663592214E-6</v>
      </c>
      <c r="I4" s="7">
        <f>$B4*('AEO2018 Table 3'!I$52/'AEO2018 Table 3'!$C$52)</f>
        <v>3.4408628682602995E-6</v>
      </c>
      <c r="J4" s="7">
        <f>$B4*('AEO2018 Table 3'!J$52/'AEO2018 Table 3'!$C$52)</f>
        <v>3.4538365801192813E-6</v>
      </c>
      <c r="K4" s="7">
        <f>$B4*('AEO2018 Table 3'!K$52/'AEO2018 Table 3'!$C$52)</f>
        <v>3.4914742283874664E-6</v>
      </c>
      <c r="L4" s="7">
        <f>$B4*('AEO2018 Table 3'!L$52/'AEO2018 Table 3'!$C$52)</f>
        <v>3.5140879789392869E-6</v>
      </c>
      <c r="M4" s="7">
        <f>$B4*('AEO2018 Table 3'!M$52/'AEO2018 Table 3'!$C$52)</f>
        <v>3.5236693968175428E-6</v>
      </c>
      <c r="N4" s="7">
        <f>$B4*('AEO2018 Table 3'!N$52/'AEO2018 Table 3'!$C$52)</f>
        <v>3.5309646029270711E-6</v>
      </c>
      <c r="O4" s="7">
        <f>$B4*('AEO2018 Table 3'!O$52/'AEO2018 Table 3'!$C$52)</f>
        <v>3.5328929191962422E-6</v>
      </c>
      <c r="P4" s="7">
        <f>$B4*('AEO2018 Table 3'!P$52/'AEO2018 Table 3'!$C$52)</f>
        <v>3.5437902200965799E-6</v>
      </c>
      <c r="Q4" s="7">
        <f>$B4*('AEO2018 Table 3'!Q$52/'AEO2018 Table 3'!$C$52)</f>
        <v>3.5580597604884449E-6</v>
      </c>
      <c r="R4" s="7">
        <f>$B4*('AEO2018 Table 3'!R$52/'AEO2018 Table 3'!$C$52)</f>
        <v>3.5631798258463473E-6</v>
      </c>
      <c r="S4" s="7">
        <f>$B4*('AEO2018 Table 3'!S$52/'AEO2018 Table 3'!$C$52)</f>
        <v>3.5686670426219E-6</v>
      </c>
      <c r="T4" s="7">
        <f>$B4*('AEO2018 Table 3'!T$52/'AEO2018 Table 3'!$C$52)</f>
        <v>3.5858830502730584E-6</v>
      </c>
      <c r="U4" s="7">
        <f>$B4*('AEO2018 Table 3'!U$52/'AEO2018 Table 3'!$C$52)</f>
        <v>3.5996897947603218E-6</v>
      </c>
      <c r="V4" s="7">
        <f>$B4*('AEO2018 Table 3'!V$52/'AEO2018 Table 3'!$C$52)</f>
        <v>3.622937575701445E-6</v>
      </c>
      <c r="W4" s="7">
        <f>$B4*('AEO2018 Table 3'!W$52/'AEO2018 Table 3'!$C$52)</f>
        <v>3.6400980478440513E-6</v>
      </c>
      <c r="X4" s="7">
        <f>$B4*('AEO2018 Table 3'!X$52/'AEO2018 Table 3'!$C$52)</f>
        <v>3.6639181530538652E-6</v>
      </c>
      <c r="Y4" s="7">
        <f>$B4*('AEO2018 Table 3'!Y$52/'AEO2018 Table 3'!$C$52)</f>
        <v>3.6817172835448204E-6</v>
      </c>
      <c r="Z4" s="7">
        <f>$B4*('AEO2018 Table 3'!Z$52/'AEO2018 Table 3'!$C$52)</f>
        <v>3.7069273191214532E-6</v>
      </c>
      <c r="AA4" s="7">
        <f>$B4*('AEO2018 Table 3'!AA$52/'AEO2018 Table 3'!$C$52)</f>
        <v>3.7163313319029457E-6</v>
      </c>
      <c r="AB4" s="7">
        <f>$B4*('AEO2018 Table 3'!AB$52/'AEO2018 Table 3'!$C$52)</f>
        <v>3.7301164792479941E-6</v>
      </c>
      <c r="AC4" s="7">
        <f>$B4*('AEO2018 Table 3'!AC$52/'AEO2018 Table 3'!$C$52)</f>
        <v>3.7411850146330359E-6</v>
      </c>
      <c r="AD4" s="7">
        <f>$B4*('AEO2018 Table 3'!AD$52/'AEO2018 Table 3'!$C$52)</f>
        <v>3.7484138866629034E-6</v>
      </c>
      <c r="AE4" s="7">
        <f>$B4*('AEO2018 Table 3'!AE$52/'AEO2018 Table 3'!$C$52)</f>
        <v>3.75728722680712E-6</v>
      </c>
      <c r="AF4" s="7">
        <f>$B4*('AEO2018 Table 3'!AF$52/'AEO2018 Table 3'!$C$52)</f>
        <v>3.7624628276735753E-6</v>
      </c>
      <c r="AG4" s="7">
        <f>$B4*('AEO2018 Table 3'!AG$52/'AEO2018 Table 3'!$C$52)</f>
        <v>3.7705463294739386E-6</v>
      </c>
      <c r="AH4" s="7">
        <f>$B4*('AEO2018 Table 3'!AH$52/'AEO2018 Table 3'!$C$52)</f>
        <v>3.7752545064767474E-6</v>
      </c>
      <c r="AI4" s="7">
        <f>$B4*('AEO2018 Table 3'!AI$52/'AEO2018 Table 3'!$C$52)</f>
        <v>3.7799256598071864E-6</v>
      </c>
      <c r="AJ4" s="7">
        <f>$B4*('AEO2018 Table 3'!AJ$52/'AEO2018 Table 3'!$C$52)</f>
        <v>3.7931292269654537E-6</v>
      </c>
    </row>
    <row r="5" spans="1:36" x14ac:dyDescent="0.25">
      <c r="A5" s="10" t="s">
        <v>19</v>
      </c>
      <c r="B5" s="7">
        <f>'Start Year Prices'!E$6</f>
        <v>3.3912326354508864E-6</v>
      </c>
      <c r="C5" s="7">
        <f>$B5*('AEO2018 Table 3'!C$52/'AEO2018 Table 3'!$C$52)</f>
        <v>3.3912326354508864E-6</v>
      </c>
      <c r="D5" s="7">
        <f>$B5*('AEO2018 Table 3'!D$52/'AEO2018 Table 3'!$C$52)</f>
        <v>3.3099271082775646E-6</v>
      </c>
      <c r="E5" s="7">
        <f>$B5*('AEO2018 Table 3'!E$52/'AEO2018 Table 3'!$C$52)</f>
        <v>3.3340264336831552E-6</v>
      </c>
      <c r="F5" s="7">
        <f>$B5*('AEO2018 Table 3'!F$52/'AEO2018 Table 3'!$C$52)</f>
        <v>3.4034489046793372E-6</v>
      </c>
      <c r="G5" s="7">
        <f>$B5*('AEO2018 Table 3'!G$52/'AEO2018 Table 3'!$C$52)</f>
        <v>3.4482629747748694E-6</v>
      </c>
      <c r="H5" s="7">
        <f>$B5*('AEO2018 Table 3'!H$52/'AEO2018 Table 3'!$C$52)</f>
        <v>3.4567475663592214E-6</v>
      </c>
      <c r="I5" s="7">
        <f>$B5*('AEO2018 Table 3'!I$52/'AEO2018 Table 3'!$C$52)</f>
        <v>3.4408628682602995E-6</v>
      </c>
      <c r="J5" s="7">
        <f>$B5*('AEO2018 Table 3'!J$52/'AEO2018 Table 3'!$C$52)</f>
        <v>3.4538365801192813E-6</v>
      </c>
      <c r="K5" s="7">
        <f>$B5*('AEO2018 Table 3'!K$52/'AEO2018 Table 3'!$C$52)</f>
        <v>3.4914742283874664E-6</v>
      </c>
      <c r="L5" s="7">
        <f>$B5*('AEO2018 Table 3'!L$52/'AEO2018 Table 3'!$C$52)</f>
        <v>3.5140879789392869E-6</v>
      </c>
      <c r="M5" s="7">
        <f>$B5*('AEO2018 Table 3'!M$52/'AEO2018 Table 3'!$C$52)</f>
        <v>3.5236693968175428E-6</v>
      </c>
      <c r="N5" s="7">
        <f>$B5*('AEO2018 Table 3'!N$52/'AEO2018 Table 3'!$C$52)</f>
        <v>3.5309646029270711E-6</v>
      </c>
      <c r="O5" s="7">
        <f>$B5*('AEO2018 Table 3'!O$52/'AEO2018 Table 3'!$C$52)</f>
        <v>3.5328929191962422E-6</v>
      </c>
      <c r="P5" s="7">
        <f>$B5*('AEO2018 Table 3'!P$52/'AEO2018 Table 3'!$C$52)</f>
        <v>3.5437902200965799E-6</v>
      </c>
      <c r="Q5" s="7">
        <f>$B5*('AEO2018 Table 3'!Q$52/'AEO2018 Table 3'!$C$52)</f>
        <v>3.5580597604884449E-6</v>
      </c>
      <c r="R5" s="7">
        <f>$B5*('AEO2018 Table 3'!R$52/'AEO2018 Table 3'!$C$52)</f>
        <v>3.5631798258463473E-6</v>
      </c>
      <c r="S5" s="7">
        <f>$B5*('AEO2018 Table 3'!S$52/'AEO2018 Table 3'!$C$52)</f>
        <v>3.5686670426219E-6</v>
      </c>
      <c r="T5" s="7">
        <f>$B5*('AEO2018 Table 3'!T$52/'AEO2018 Table 3'!$C$52)</f>
        <v>3.5858830502730584E-6</v>
      </c>
      <c r="U5" s="7">
        <f>$B5*('AEO2018 Table 3'!U$52/'AEO2018 Table 3'!$C$52)</f>
        <v>3.5996897947603218E-6</v>
      </c>
      <c r="V5" s="7">
        <f>$B5*('AEO2018 Table 3'!V$52/'AEO2018 Table 3'!$C$52)</f>
        <v>3.622937575701445E-6</v>
      </c>
      <c r="W5" s="7">
        <f>$B5*('AEO2018 Table 3'!W$52/'AEO2018 Table 3'!$C$52)</f>
        <v>3.6400980478440513E-6</v>
      </c>
      <c r="X5" s="7">
        <f>$B5*('AEO2018 Table 3'!X$52/'AEO2018 Table 3'!$C$52)</f>
        <v>3.6639181530538652E-6</v>
      </c>
      <c r="Y5" s="7">
        <f>$B5*('AEO2018 Table 3'!Y$52/'AEO2018 Table 3'!$C$52)</f>
        <v>3.6817172835448204E-6</v>
      </c>
      <c r="Z5" s="7">
        <f>$B5*('AEO2018 Table 3'!Z$52/'AEO2018 Table 3'!$C$52)</f>
        <v>3.7069273191214532E-6</v>
      </c>
      <c r="AA5" s="7">
        <f>$B5*('AEO2018 Table 3'!AA$52/'AEO2018 Table 3'!$C$52)</f>
        <v>3.7163313319029457E-6</v>
      </c>
      <c r="AB5" s="7">
        <f>$B5*('AEO2018 Table 3'!AB$52/'AEO2018 Table 3'!$C$52)</f>
        <v>3.7301164792479941E-6</v>
      </c>
      <c r="AC5" s="7">
        <f>$B5*('AEO2018 Table 3'!AC$52/'AEO2018 Table 3'!$C$52)</f>
        <v>3.7411850146330359E-6</v>
      </c>
      <c r="AD5" s="7">
        <f>$B5*('AEO2018 Table 3'!AD$52/'AEO2018 Table 3'!$C$52)</f>
        <v>3.7484138866629034E-6</v>
      </c>
      <c r="AE5" s="7">
        <f>$B5*('AEO2018 Table 3'!AE$52/'AEO2018 Table 3'!$C$52)</f>
        <v>3.75728722680712E-6</v>
      </c>
      <c r="AF5" s="7">
        <f>$B5*('AEO2018 Table 3'!AF$52/'AEO2018 Table 3'!$C$52)</f>
        <v>3.7624628276735753E-6</v>
      </c>
      <c r="AG5" s="7">
        <f>$B5*('AEO2018 Table 3'!AG$52/'AEO2018 Table 3'!$C$52)</f>
        <v>3.7705463294739386E-6</v>
      </c>
      <c r="AH5" s="7">
        <f>$B5*('AEO2018 Table 3'!AH$52/'AEO2018 Table 3'!$C$52)</f>
        <v>3.7752545064767474E-6</v>
      </c>
      <c r="AI5" s="7">
        <f>$B5*('AEO2018 Table 3'!AI$52/'AEO2018 Table 3'!$C$52)</f>
        <v>3.7799256598071864E-6</v>
      </c>
      <c r="AJ5" s="7">
        <f>$B5*('AEO2018 Table 3'!AJ$52/'AEO2018 Table 3'!$C$52)</f>
        <v>3.7931292269654537E-6</v>
      </c>
    </row>
    <row r="6" spans="1:36" x14ac:dyDescent="0.25">
      <c r="A6" s="10" t="s">
        <v>20</v>
      </c>
      <c r="B6" s="7">
        <f>'Start Year Prices'!F$6</f>
        <v>3.3912326354508864E-6</v>
      </c>
      <c r="C6" s="7">
        <f>$B6*('AEO2018 Table 3'!C$52/'AEO2018 Table 3'!$C$52)</f>
        <v>3.3912326354508864E-6</v>
      </c>
      <c r="D6" s="7">
        <f>$B6*('AEO2018 Table 3'!D$52/'AEO2018 Table 3'!$C$52)</f>
        <v>3.3099271082775646E-6</v>
      </c>
      <c r="E6" s="7">
        <f>$B6*('AEO2018 Table 3'!E$52/'AEO2018 Table 3'!$C$52)</f>
        <v>3.3340264336831552E-6</v>
      </c>
      <c r="F6" s="7">
        <f>$B6*('AEO2018 Table 3'!F$52/'AEO2018 Table 3'!$C$52)</f>
        <v>3.4034489046793372E-6</v>
      </c>
      <c r="G6" s="7">
        <f>$B6*('AEO2018 Table 3'!G$52/'AEO2018 Table 3'!$C$52)</f>
        <v>3.4482629747748694E-6</v>
      </c>
      <c r="H6" s="7">
        <f>$B6*('AEO2018 Table 3'!H$52/'AEO2018 Table 3'!$C$52)</f>
        <v>3.4567475663592214E-6</v>
      </c>
      <c r="I6" s="7">
        <f>$B6*('AEO2018 Table 3'!I$52/'AEO2018 Table 3'!$C$52)</f>
        <v>3.4408628682602995E-6</v>
      </c>
      <c r="J6" s="7">
        <f>$B6*('AEO2018 Table 3'!J$52/'AEO2018 Table 3'!$C$52)</f>
        <v>3.4538365801192813E-6</v>
      </c>
      <c r="K6" s="7">
        <f>$B6*('AEO2018 Table 3'!K$52/'AEO2018 Table 3'!$C$52)</f>
        <v>3.4914742283874664E-6</v>
      </c>
      <c r="L6" s="7">
        <f>$B6*('AEO2018 Table 3'!L$52/'AEO2018 Table 3'!$C$52)</f>
        <v>3.5140879789392869E-6</v>
      </c>
      <c r="M6" s="7">
        <f>$B6*('AEO2018 Table 3'!M$52/'AEO2018 Table 3'!$C$52)</f>
        <v>3.5236693968175428E-6</v>
      </c>
      <c r="N6" s="7">
        <f>$B6*('AEO2018 Table 3'!N$52/'AEO2018 Table 3'!$C$52)</f>
        <v>3.5309646029270711E-6</v>
      </c>
      <c r="O6" s="7">
        <f>$B6*('AEO2018 Table 3'!O$52/'AEO2018 Table 3'!$C$52)</f>
        <v>3.5328929191962422E-6</v>
      </c>
      <c r="P6" s="7">
        <f>$B6*('AEO2018 Table 3'!P$52/'AEO2018 Table 3'!$C$52)</f>
        <v>3.5437902200965799E-6</v>
      </c>
      <c r="Q6" s="7">
        <f>$B6*('AEO2018 Table 3'!Q$52/'AEO2018 Table 3'!$C$52)</f>
        <v>3.5580597604884449E-6</v>
      </c>
      <c r="R6" s="7">
        <f>$B6*('AEO2018 Table 3'!R$52/'AEO2018 Table 3'!$C$52)</f>
        <v>3.5631798258463473E-6</v>
      </c>
      <c r="S6" s="7">
        <f>$B6*('AEO2018 Table 3'!S$52/'AEO2018 Table 3'!$C$52)</f>
        <v>3.5686670426219E-6</v>
      </c>
      <c r="T6" s="7">
        <f>$B6*('AEO2018 Table 3'!T$52/'AEO2018 Table 3'!$C$52)</f>
        <v>3.5858830502730584E-6</v>
      </c>
      <c r="U6" s="7">
        <f>$B6*('AEO2018 Table 3'!U$52/'AEO2018 Table 3'!$C$52)</f>
        <v>3.5996897947603218E-6</v>
      </c>
      <c r="V6" s="7">
        <f>$B6*('AEO2018 Table 3'!V$52/'AEO2018 Table 3'!$C$52)</f>
        <v>3.622937575701445E-6</v>
      </c>
      <c r="W6" s="7">
        <f>$B6*('AEO2018 Table 3'!W$52/'AEO2018 Table 3'!$C$52)</f>
        <v>3.6400980478440513E-6</v>
      </c>
      <c r="X6" s="7">
        <f>$B6*('AEO2018 Table 3'!X$52/'AEO2018 Table 3'!$C$52)</f>
        <v>3.6639181530538652E-6</v>
      </c>
      <c r="Y6" s="7">
        <f>$B6*('AEO2018 Table 3'!Y$52/'AEO2018 Table 3'!$C$52)</f>
        <v>3.6817172835448204E-6</v>
      </c>
      <c r="Z6" s="7">
        <f>$B6*('AEO2018 Table 3'!Z$52/'AEO2018 Table 3'!$C$52)</f>
        <v>3.7069273191214532E-6</v>
      </c>
      <c r="AA6" s="7">
        <f>$B6*('AEO2018 Table 3'!AA$52/'AEO2018 Table 3'!$C$52)</f>
        <v>3.7163313319029457E-6</v>
      </c>
      <c r="AB6" s="7">
        <f>$B6*('AEO2018 Table 3'!AB$52/'AEO2018 Table 3'!$C$52)</f>
        <v>3.7301164792479941E-6</v>
      </c>
      <c r="AC6" s="7">
        <f>$B6*('AEO2018 Table 3'!AC$52/'AEO2018 Table 3'!$C$52)</f>
        <v>3.7411850146330359E-6</v>
      </c>
      <c r="AD6" s="7">
        <f>$B6*('AEO2018 Table 3'!AD$52/'AEO2018 Table 3'!$C$52)</f>
        <v>3.7484138866629034E-6</v>
      </c>
      <c r="AE6" s="7">
        <f>$B6*('AEO2018 Table 3'!AE$52/'AEO2018 Table 3'!$C$52)</f>
        <v>3.75728722680712E-6</v>
      </c>
      <c r="AF6" s="7">
        <f>$B6*('AEO2018 Table 3'!AF$52/'AEO2018 Table 3'!$C$52)</f>
        <v>3.7624628276735753E-6</v>
      </c>
      <c r="AG6" s="7">
        <f>$B6*('AEO2018 Table 3'!AG$52/'AEO2018 Table 3'!$C$52)</f>
        <v>3.7705463294739386E-6</v>
      </c>
      <c r="AH6" s="7">
        <f>$B6*('AEO2018 Table 3'!AH$52/'AEO2018 Table 3'!$C$52)</f>
        <v>3.7752545064767474E-6</v>
      </c>
      <c r="AI6" s="7">
        <f>$B6*('AEO2018 Table 3'!AI$52/'AEO2018 Table 3'!$C$52)</f>
        <v>3.7799256598071864E-6</v>
      </c>
      <c r="AJ6" s="7">
        <f>$B6*('AEO2018 Table 3'!AJ$52/'AEO2018 Table 3'!$C$52)</f>
        <v>3.7931292269654537E-6</v>
      </c>
    </row>
    <row r="7" spans="1:36" x14ac:dyDescent="0.25">
      <c r="A7" s="10" t="s">
        <v>21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</row>
    <row r="8" spans="1:36" x14ac:dyDescent="0.25">
      <c r="A8" s="10" t="s">
        <v>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ref="AA8:AJ8" si="1">TREND($Q8:$Z8,$Q$1:$Z$1,AA$1)</f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  <c r="AJ8" s="9">
        <f t="shared" si="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16384" width="9.140625" style="9"/>
  </cols>
  <sheetData>
    <row r="1" spans="1:36" x14ac:dyDescent="0.25">
      <c r="A1" s="10" t="s">
        <v>15</v>
      </c>
      <c r="B1" s="10">
        <v>2016</v>
      </c>
      <c r="C1" s="10">
        <v>2017</v>
      </c>
      <c r="D1" s="11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6" x14ac:dyDescent="0.25">
      <c r="A2" s="10" t="s">
        <v>16</v>
      </c>
      <c r="B2" s="2">
        <f>'Start Year Prices'!B7</f>
        <v>3.2258391143809245E-5</v>
      </c>
      <c r="C2" s="2">
        <f>$B2*('AEO2018 Table 3'!C41/'AEO2018 Table 3'!$C41)</f>
        <v>3.2258391143809245E-5</v>
      </c>
      <c r="D2" s="2">
        <f>$B2*('AEO2018 Table 3'!D41/'AEO2018 Table 3'!$C41)</f>
        <v>3.508684884333128E-5</v>
      </c>
      <c r="E2" s="2">
        <f>$B2*('AEO2018 Table 3'!E41/'AEO2018 Table 3'!$C41)</f>
        <v>3.4580681515144555E-5</v>
      </c>
      <c r="F2" s="2">
        <f>$B2*('AEO2018 Table 3'!F41/'AEO2018 Table 3'!$C41)</f>
        <v>3.5476763164139838E-5</v>
      </c>
      <c r="G2" s="2">
        <f>$B2*('AEO2018 Table 3'!G41/'AEO2018 Table 3'!$C41)</f>
        <v>4.0391518540908102E-5</v>
      </c>
      <c r="H2" s="2">
        <f>$B2*('AEO2018 Table 3'!H41/'AEO2018 Table 3'!$C41)</f>
        <v>4.2808920868786248E-5</v>
      </c>
      <c r="I2" s="2">
        <f>$B2*('AEO2018 Table 3'!I41/'AEO2018 Table 3'!$C41)</f>
        <v>4.3866864057233948E-5</v>
      </c>
      <c r="J2" s="2">
        <f>$B2*('AEO2018 Table 3'!J41/'AEO2018 Table 3'!$C41)</f>
        <v>4.4665809552686281E-5</v>
      </c>
      <c r="K2" s="2">
        <f>$B2*('AEO2018 Table 3'!K41/'AEO2018 Table 3'!$C41)</f>
        <v>4.5619690460188974E-5</v>
      </c>
      <c r="L2" s="2">
        <f>$B2*('AEO2018 Table 3'!L41/'AEO2018 Table 3'!$C41)</f>
        <v>4.5535935935647604E-5</v>
      </c>
      <c r="M2" s="2">
        <f>$B2*('AEO2018 Table 3'!M41/'AEO2018 Table 3'!$C41)</f>
        <v>4.5525246488656168E-5</v>
      </c>
      <c r="N2" s="2">
        <f>$B2*('AEO2018 Table 3'!N41/'AEO2018 Table 3'!$C41)</f>
        <v>4.5810577297792182E-5</v>
      </c>
      <c r="O2" s="2">
        <f>$B2*('AEO2018 Table 3'!O41/'AEO2018 Table 3'!$C41)</f>
        <v>4.6202333637870826E-5</v>
      </c>
      <c r="P2" s="2">
        <f>$B2*('AEO2018 Table 3'!P41/'AEO2018 Table 3'!$C41)</f>
        <v>4.6690618872392394E-5</v>
      </c>
      <c r="Q2" s="2">
        <f>$B2*('AEO2018 Table 3'!Q41/'AEO2018 Table 3'!$C41)</f>
        <v>4.6874508735698552E-5</v>
      </c>
      <c r="R2" s="2">
        <f>$B2*('AEO2018 Table 3'!R41/'AEO2018 Table 3'!$C41)</f>
        <v>4.7475474269893102E-5</v>
      </c>
      <c r="S2" s="2">
        <f>$B2*('AEO2018 Table 3'!S41/'AEO2018 Table 3'!$C41)</f>
        <v>4.7671519436184927E-5</v>
      </c>
      <c r="T2" s="2">
        <f>$B2*('AEO2018 Table 3'!T41/'AEO2018 Table 3'!$C41)</f>
        <v>4.7916066049430329E-5</v>
      </c>
      <c r="U2" s="2">
        <f>$B2*('AEO2018 Table 3'!U41/'AEO2018 Table 3'!$C41)</f>
        <v>4.8334671675884645E-5</v>
      </c>
      <c r="V2" s="2">
        <f>$B2*('AEO2018 Table 3'!V41/'AEO2018 Table 3'!$C41)</f>
        <v>4.8525747438541202E-5</v>
      </c>
      <c r="W2" s="2">
        <f>$B2*('AEO2018 Table 3'!W41/'AEO2018 Table 3'!$C41)</f>
        <v>4.8633085544964728E-5</v>
      </c>
      <c r="X2" s="2">
        <f>$B2*('AEO2018 Table 3'!X41/'AEO2018 Table 3'!$C41)</f>
        <v>4.9366733818855054E-5</v>
      </c>
      <c r="Y2" s="2">
        <f>$B2*('AEO2018 Table 3'!Y41/'AEO2018 Table 3'!$C41)</f>
        <v>4.9564087965873635E-5</v>
      </c>
      <c r="Z2" s="2">
        <f>$B2*('AEO2018 Table 3'!Z41/'AEO2018 Table 3'!$C41)</f>
        <v>4.9856631663653375E-5</v>
      </c>
      <c r="AA2" s="2">
        <f>$B2*('AEO2018 Table 3'!AA41/'AEO2018 Table 3'!$C41)</f>
        <v>5.0206584962018013E-5</v>
      </c>
      <c r="AB2" s="2">
        <f>$B2*('AEO2018 Table 3'!AB41/'AEO2018 Table 3'!$C41)</f>
        <v>5.0481072822556755E-5</v>
      </c>
      <c r="AC2" s="2">
        <f>$B2*('AEO2018 Table 3'!AC41/'AEO2018 Table 3'!$C41)</f>
        <v>5.070424222865011E-5</v>
      </c>
      <c r="AD2" s="2">
        <f>$B2*('AEO2018 Table 3'!AD41/'AEO2018 Table 3'!$C41)</f>
        <v>5.0834543163209087E-5</v>
      </c>
      <c r="AE2" s="2">
        <f>$B2*('AEO2018 Table 3'!AE41/'AEO2018 Table 3'!$C41)</f>
        <v>5.0967728578493226E-5</v>
      </c>
      <c r="AF2" s="2">
        <f>$B2*('AEO2018 Table 3'!AF41/'AEO2018 Table 3'!$C41)</f>
        <v>5.1108521600836131E-5</v>
      </c>
      <c r="AG2" s="2">
        <f>$B2*('AEO2018 Table 3'!AG41/'AEO2018 Table 3'!$C41)</f>
        <v>5.0954023077971622E-5</v>
      </c>
      <c r="AH2" s="2">
        <f>$B2*('AEO2018 Table 3'!AH41/'AEO2018 Table 3'!$C41)</f>
        <v>5.1235238019874067E-5</v>
      </c>
      <c r="AI2" s="2">
        <f>$B2*('AEO2018 Table 3'!AI41/'AEO2018 Table 3'!$C41)</f>
        <v>5.1544552189799758E-5</v>
      </c>
      <c r="AJ2" s="2">
        <f>$B2*('AEO2018 Table 3'!AJ41/'AEO2018 Table 3'!$C41)</f>
        <v>5.1659590678977879E-5</v>
      </c>
    </row>
    <row r="3" spans="1:36" x14ac:dyDescent="0.25">
      <c r="A3" s="10" t="s">
        <v>17</v>
      </c>
      <c r="B3" s="9">
        <v>0</v>
      </c>
      <c r="C3" s="9">
        <v>0</v>
      </c>
      <c r="D3" s="8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 t="shared" ref="AA3:AJ8" si="0">TREND($Q3:$Z3,$Q$1:$Z$1,AA$1)</f>
        <v>0</v>
      </c>
      <c r="AB3" s="9">
        <f t="shared" si="0"/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  <c r="AJ3" s="9">
        <f t="shared" si="0"/>
        <v>0</v>
      </c>
    </row>
    <row r="4" spans="1:36" x14ac:dyDescent="0.25">
      <c r="A4" s="10" t="s">
        <v>18</v>
      </c>
      <c r="B4" s="9">
        <v>0</v>
      </c>
      <c r="C4" s="9">
        <v>0</v>
      </c>
      <c r="D4" s="8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 t="shared" si="0"/>
        <v>0</v>
      </c>
      <c r="AB4" s="9">
        <f t="shared" si="0"/>
        <v>0</v>
      </c>
      <c r="AC4" s="9">
        <f t="shared" si="0"/>
        <v>0</v>
      </c>
      <c r="AD4" s="9">
        <f t="shared" si="0"/>
        <v>0</v>
      </c>
      <c r="AE4" s="9">
        <f t="shared" si="0"/>
        <v>0</v>
      </c>
      <c r="AF4" s="9">
        <f t="shared" si="0"/>
        <v>0</v>
      </c>
      <c r="AG4" s="9">
        <f t="shared" si="0"/>
        <v>0</v>
      </c>
      <c r="AH4" s="9">
        <f t="shared" si="0"/>
        <v>0</v>
      </c>
      <c r="AI4" s="9">
        <f t="shared" si="0"/>
        <v>0</v>
      </c>
      <c r="AJ4" s="9">
        <f t="shared" si="0"/>
        <v>0</v>
      </c>
    </row>
    <row r="5" spans="1:36" x14ac:dyDescent="0.25">
      <c r="A5" s="10" t="s">
        <v>19</v>
      </c>
      <c r="B5" s="9">
        <v>0</v>
      </c>
      <c r="C5" s="9">
        <v>0</v>
      </c>
      <c r="D5" s="8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si="0"/>
        <v>0</v>
      </c>
      <c r="AB5" s="9">
        <f t="shared" si="0"/>
        <v>0</v>
      </c>
      <c r="AC5" s="9">
        <f t="shared" si="0"/>
        <v>0</v>
      </c>
      <c r="AD5" s="9">
        <f t="shared" si="0"/>
        <v>0</v>
      </c>
      <c r="AE5" s="9">
        <f t="shared" si="0"/>
        <v>0</v>
      </c>
      <c r="AF5" s="9">
        <f t="shared" si="0"/>
        <v>0</v>
      </c>
      <c r="AG5" s="9">
        <f t="shared" si="0"/>
        <v>0</v>
      </c>
      <c r="AH5" s="9">
        <f t="shared" si="0"/>
        <v>0</v>
      </c>
      <c r="AI5" s="9">
        <f t="shared" si="0"/>
        <v>0</v>
      </c>
      <c r="AJ5" s="9">
        <f t="shared" si="0"/>
        <v>0</v>
      </c>
    </row>
    <row r="6" spans="1:36" x14ac:dyDescent="0.25">
      <c r="A6" s="10" t="s">
        <v>20</v>
      </c>
      <c r="B6" s="9">
        <v>0</v>
      </c>
      <c r="C6" s="9">
        <v>0</v>
      </c>
      <c r="D6" s="8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0"/>
        <v>0</v>
      </c>
      <c r="AB6" s="9">
        <f t="shared" si="0"/>
        <v>0</v>
      </c>
      <c r="AC6" s="9">
        <f t="shared" si="0"/>
        <v>0</v>
      </c>
      <c r="AD6" s="9">
        <f t="shared" si="0"/>
        <v>0</v>
      </c>
      <c r="AE6" s="9">
        <f t="shared" si="0"/>
        <v>0</v>
      </c>
      <c r="AF6" s="9">
        <f t="shared" si="0"/>
        <v>0</v>
      </c>
      <c r="AG6" s="9">
        <f t="shared" si="0"/>
        <v>0</v>
      </c>
      <c r="AH6" s="9">
        <f t="shared" si="0"/>
        <v>0</v>
      </c>
      <c r="AI6" s="9">
        <f t="shared" si="0"/>
        <v>0</v>
      </c>
      <c r="AJ6" s="9">
        <f t="shared" si="0"/>
        <v>0</v>
      </c>
    </row>
    <row r="7" spans="1:36" x14ac:dyDescent="0.25">
      <c r="A7" s="10" t="s">
        <v>21</v>
      </c>
      <c r="B7" s="9">
        <f t="shared" ref="B7:Z7" si="1">B3</f>
        <v>0</v>
      </c>
      <c r="C7" s="9">
        <f t="shared" si="1"/>
        <v>0</v>
      </c>
      <c r="D7" s="8">
        <f t="shared" si="1"/>
        <v>0</v>
      </c>
      <c r="E7" s="9">
        <f t="shared" si="1"/>
        <v>0</v>
      </c>
      <c r="F7" s="9">
        <f t="shared" si="1"/>
        <v>0</v>
      </c>
      <c r="G7" s="9">
        <f t="shared" si="1"/>
        <v>0</v>
      </c>
      <c r="H7" s="9">
        <f t="shared" si="1"/>
        <v>0</v>
      </c>
      <c r="I7" s="9">
        <f t="shared" si="1"/>
        <v>0</v>
      </c>
      <c r="J7" s="9">
        <f t="shared" si="1"/>
        <v>0</v>
      </c>
      <c r="K7" s="9">
        <f t="shared" si="1"/>
        <v>0</v>
      </c>
      <c r="L7" s="9">
        <f t="shared" si="1"/>
        <v>0</v>
      </c>
      <c r="M7" s="9">
        <f t="shared" si="1"/>
        <v>0</v>
      </c>
      <c r="N7" s="9">
        <f t="shared" si="1"/>
        <v>0</v>
      </c>
      <c r="O7" s="9">
        <f t="shared" si="1"/>
        <v>0</v>
      </c>
      <c r="P7" s="9">
        <f t="shared" si="1"/>
        <v>0</v>
      </c>
      <c r="Q7" s="9">
        <f t="shared" si="1"/>
        <v>0</v>
      </c>
      <c r="R7" s="9">
        <f t="shared" si="1"/>
        <v>0</v>
      </c>
      <c r="S7" s="9">
        <f t="shared" si="1"/>
        <v>0</v>
      </c>
      <c r="T7" s="9">
        <f t="shared" si="1"/>
        <v>0</v>
      </c>
      <c r="U7" s="9">
        <f t="shared" si="1"/>
        <v>0</v>
      </c>
      <c r="V7" s="9">
        <f t="shared" si="1"/>
        <v>0</v>
      </c>
      <c r="W7" s="9">
        <f t="shared" si="1"/>
        <v>0</v>
      </c>
      <c r="X7" s="9">
        <f t="shared" si="1"/>
        <v>0</v>
      </c>
      <c r="Y7" s="9">
        <f t="shared" si="1"/>
        <v>0</v>
      </c>
      <c r="Z7" s="9">
        <f t="shared" si="1"/>
        <v>0</v>
      </c>
      <c r="AA7" s="9">
        <f t="shared" si="0"/>
        <v>0</v>
      </c>
      <c r="AB7" s="9">
        <f t="shared" si="0"/>
        <v>0</v>
      </c>
      <c r="AC7" s="9">
        <f t="shared" si="0"/>
        <v>0</v>
      </c>
      <c r="AD7" s="9">
        <f t="shared" si="0"/>
        <v>0</v>
      </c>
      <c r="AE7" s="9">
        <f t="shared" si="0"/>
        <v>0</v>
      </c>
      <c r="AF7" s="9">
        <f t="shared" si="0"/>
        <v>0</v>
      </c>
      <c r="AG7" s="9">
        <f t="shared" si="0"/>
        <v>0</v>
      </c>
      <c r="AH7" s="9">
        <f t="shared" si="0"/>
        <v>0</v>
      </c>
      <c r="AI7" s="9">
        <f t="shared" si="0"/>
        <v>0</v>
      </c>
      <c r="AJ7" s="9">
        <f t="shared" si="0"/>
        <v>0</v>
      </c>
    </row>
    <row r="8" spans="1:36" x14ac:dyDescent="0.25">
      <c r="A8" s="10" t="s">
        <v>22</v>
      </c>
      <c r="B8" s="9">
        <v>0</v>
      </c>
      <c r="C8" s="9">
        <v>0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0"/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  <c r="AJ8" s="9">
        <f t="shared" si="0"/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zoomScaleNormal="100" workbookViewId="0">
      <pane xSplit="1" ySplit="1" topLeftCell="N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16384" width="9.140625" style="9"/>
  </cols>
  <sheetData>
    <row r="1" spans="1:36" x14ac:dyDescent="0.25">
      <c r="A1" s="10" t="s">
        <v>15</v>
      </c>
      <c r="B1" s="10">
        <v>2016</v>
      </c>
      <c r="C1" s="10">
        <v>2017</v>
      </c>
      <c r="D1" s="11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6" x14ac:dyDescent="0.25">
      <c r="A2" s="10" t="s">
        <v>16</v>
      </c>
      <c r="B2" s="2">
        <f>'Start Year Prices'!B$8</f>
        <v>2.3971389241375376E-5</v>
      </c>
      <c r="C2" s="2">
        <f>$B2*('AEO2018 Table 3'!C43/'AEO2018 Table 3'!$C43)</f>
        <v>2.3971389241375376E-5</v>
      </c>
      <c r="D2" s="2">
        <f>$B2*('AEO2018 Table 3'!D43/'AEO2018 Table 3'!$C43)</f>
        <v>2.6850564507115829E-5</v>
      </c>
      <c r="E2" s="2">
        <f>$B2*('AEO2018 Table 3'!E43/'AEO2018 Table 3'!$C43)</f>
        <v>2.7770484504160011E-5</v>
      </c>
      <c r="F2" s="2">
        <f>$B2*('AEO2018 Table 3'!F43/'AEO2018 Table 3'!$C43)</f>
        <v>2.8117852759236745E-5</v>
      </c>
      <c r="G2" s="2">
        <f>$B2*('AEO2018 Table 3'!G43/'AEO2018 Table 3'!$C43)</f>
        <v>3.1934714532080764E-5</v>
      </c>
      <c r="H2" s="2">
        <f>$B2*('AEO2018 Table 3'!H43/'AEO2018 Table 3'!$C43)</f>
        <v>3.3536976511737383E-5</v>
      </c>
      <c r="I2" s="2">
        <f>$B2*('AEO2018 Table 3'!I43/'AEO2018 Table 3'!$C43)</f>
        <v>3.4082220212001476E-5</v>
      </c>
      <c r="J2" s="2">
        <f>$B2*('AEO2018 Table 3'!J43/'AEO2018 Table 3'!$C43)</f>
        <v>3.4621095468741236E-5</v>
      </c>
      <c r="K2" s="2">
        <f>$B2*('AEO2018 Table 3'!K43/'AEO2018 Table 3'!$C43)</f>
        <v>3.5533251141829501E-5</v>
      </c>
      <c r="L2" s="2">
        <f>$B2*('AEO2018 Table 3'!L43/'AEO2018 Table 3'!$C43)</f>
        <v>3.5929142594441098E-5</v>
      </c>
      <c r="M2" s="2">
        <f>$B2*('AEO2018 Table 3'!M43/'AEO2018 Table 3'!$C43)</f>
        <v>3.60696463796968E-5</v>
      </c>
      <c r="N2" s="2">
        <f>$B2*('AEO2018 Table 3'!N43/'AEO2018 Table 3'!$C43)</f>
        <v>3.6481179208350794E-5</v>
      </c>
      <c r="O2" s="2">
        <f>$B2*('AEO2018 Table 3'!O43/'AEO2018 Table 3'!$C43)</f>
        <v>3.6925788697241457E-5</v>
      </c>
      <c r="P2" s="2">
        <f>$B2*('AEO2018 Table 3'!P43/'AEO2018 Table 3'!$C43)</f>
        <v>3.7447493093796923E-5</v>
      </c>
      <c r="Q2" s="2">
        <f>$B2*('AEO2018 Table 3'!Q43/'AEO2018 Table 3'!$C43)</f>
        <v>3.7760573905012405E-5</v>
      </c>
      <c r="R2" s="2">
        <f>$B2*('AEO2018 Table 3'!R43/'AEO2018 Table 3'!$C43)</f>
        <v>3.8274980198892701E-5</v>
      </c>
      <c r="S2" s="2">
        <f>$B2*('AEO2018 Table 3'!S43/'AEO2018 Table 3'!$C43)</f>
        <v>3.8435907259655316E-5</v>
      </c>
      <c r="T2" s="2">
        <f>$B2*('AEO2018 Table 3'!T43/'AEO2018 Table 3'!$C43)</f>
        <v>3.8835026076893876E-5</v>
      </c>
      <c r="U2" s="2">
        <f>$B2*('AEO2018 Table 3'!U43/'AEO2018 Table 3'!$C43)</f>
        <v>3.9282128110004831E-5</v>
      </c>
      <c r="V2" s="2">
        <f>$B2*('AEO2018 Table 3'!V43/'AEO2018 Table 3'!$C43)</f>
        <v>3.9495138350499704E-5</v>
      </c>
      <c r="W2" s="2">
        <f>$B2*('AEO2018 Table 3'!W43/'AEO2018 Table 3'!$C43)</f>
        <v>3.9665380094939844E-5</v>
      </c>
      <c r="X2" s="2">
        <f>$B2*('AEO2018 Table 3'!X43/'AEO2018 Table 3'!$C43)</f>
        <v>4.0328229852901528E-5</v>
      </c>
      <c r="Y2" s="2">
        <f>$B2*('AEO2018 Table 3'!Y43/'AEO2018 Table 3'!$C43)</f>
        <v>4.0535371272080378E-5</v>
      </c>
      <c r="Z2" s="2">
        <f>$B2*('AEO2018 Table 3'!Z43/'AEO2018 Table 3'!$C43)</f>
        <v>4.0804136010930143E-5</v>
      </c>
      <c r="AA2" s="2">
        <f>$B2*('AEO2018 Table 3'!AA43/'AEO2018 Table 3'!$C43)</f>
        <v>4.1047823611697521E-5</v>
      </c>
      <c r="AB2" s="2">
        <f>$B2*('AEO2018 Table 3'!AB43/'AEO2018 Table 3'!$C43)</f>
        <v>4.1308349455078737E-5</v>
      </c>
      <c r="AC2" s="2">
        <f>$B2*('AEO2018 Table 3'!AC43/'AEO2018 Table 3'!$C43)</f>
        <v>4.1312800128678137E-5</v>
      </c>
      <c r="AD2" s="2">
        <f>$B2*('AEO2018 Table 3'!AD43/'AEO2018 Table 3'!$C43)</f>
        <v>4.1358361777301333E-5</v>
      </c>
      <c r="AE2" s="2">
        <f>$B2*('AEO2018 Table 3'!AE43/'AEO2018 Table 3'!$C43)</f>
        <v>4.1344515701116097E-5</v>
      </c>
      <c r="AF2" s="2">
        <f>$B2*('AEO2018 Table 3'!AF43/'AEO2018 Table 3'!$C43)</f>
        <v>4.1430001200128872E-5</v>
      </c>
      <c r="AG2" s="2">
        <f>$B2*('AEO2018 Table 3'!AG43/'AEO2018 Table 3'!$C43)</f>
        <v>4.1307703703812286E-5</v>
      </c>
      <c r="AH2" s="2">
        <f>$B2*('AEO2018 Table 3'!AH43/'AEO2018 Table 3'!$C43)</f>
        <v>4.143852678689244E-5</v>
      </c>
      <c r="AI2" s="2">
        <f>$B2*('AEO2018 Table 3'!AI43/'AEO2018 Table 3'!$C43)</f>
        <v>4.1536271818030618E-5</v>
      </c>
      <c r="AJ2" s="2">
        <f>$B2*('AEO2018 Table 3'!AJ43/'AEO2018 Table 3'!$C43)</f>
        <v>4.1306044791076054E-5</v>
      </c>
    </row>
    <row r="3" spans="1:36" x14ac:dyDescent="0.25">
      <c r="A3" s="10" t="s">
        <v>17</v>
      </c>
      <c r="B3" s="2">
        <f>'Start Year Prices'!C$8</f>
        <v>2.3971389241375376E-5</v>
      </c>
      <c r="C3" s="2">
        <f>$B3*('AEO2018 Table 3'!C49/'AEO2018 Table 3'!$C49)</f>
        <v>2.3971389241375376E-5</v>
      </c>
      <c r="D3" s="2">
        <f>$B3*('AEO2018 Table 3'!D49/'AEO2018 Table 3'!$C49)</f>
        <v>2.7848912055971801E-5</v>
      </c>
      <c r="E3" s="2">
        <f>$B3*('AEO2018 Table 3'!E49/'AEO2018 Table 3'!$C49)</f>
        <v>2.8892820368406799E-5</v>
      </c>
      <c r="F3" s="2">
        <f>$B3*('AEO2018 Table 3'!F49/'AEO2018 Table 3'!$C49)</f>
        <v>3.0367847089175872E-5</v>
      </c>
      <c r="G3" s="2">
        <f>$B3*('AEO2018 Table 3'!G49/'AEO2018 Table 3'!$C49)</f>
        <v>3.6581948900819798E-5</v>
      </c>
      <c r="H3" s="2">
        <f>$B3*('AEO2018 Table 3'!H49/'AEO2018 Table 3'!$C49)</f>
        <v>3.9250567468927444E-5</v>
      </c>
      <c r="I3" s="2">
        <f>$B3*('AEO2018 Table 3'!I49/'AEO2018 Table 3'!$C49)</f>
        <v>4.0164203996991991E-5</v>
      </c>
      <c r="J3" s="2">
        <f>$B3*('AEO2018 Table 3'!J49/'AEO2018 Table 3'!$C49)</f>
        <v>4.0759618017079109E-5</v>
      </c>
      <c r="K3" s="2">
        <f>$B3*('AEO2018 Table 3'!K49/'AEO2018 Table 3'!$C49)</f>
        <v>4.1125346049913053E-5</v>
      </c>
      <c r="L3" s="2">
        <f>$B3*('AEO2018 Table 3'!L49/'AEO2018 Table 3'!$C49)</f>
        <v>4.1282524019803951E-5</v>
      </c>
      <c r="M3" s="2">
        <f>$B3*('AEO2018 Table 3'!M49/'AEO2018 Table 3'!$C49)</f>
        <v>4.1242372865474623E-5</v>
      </c>
      <c r="N3" s="2">
        <f>$B3*('AEO2018 Table 3'!N49/'AEO2018 Table 3'!$C49)</f>
        <v>4.1547462850759056E-5</v>
      </c>
      <c r="O3" s="2">
        <f>$B3*('AEO2018 Table 3'!O49/'AEO2018 Table 3'!$C49)</f>
        <v>4.1911263517711815E-5</v>
      </c>
      <c r="P3" s="2">
        <f>$B3*('AEO2018 Table 3'!P49/'AEO2018 Table 3'!$C49)</f>
        <v>4.2537170162594718E-5</v>
      </c>
      <c r="Q3" s="2">
        <f>$B3*('AEO2018 Table 3'!Q49/'AEO2018 Table 3'!$C49)</f>
        <v>4.2858708844621545E-5</v>
      </c>
      <c r="R3" s="2">
        <f>$B3*('AEO2018 Table 3'!R49/'AEO2018 Table 3'!$C49)</f>
        <v>4.3388760107552785E-5</v>
      </c>
      <c r="S3" s="2">
        <f>$B3*('AEO2018 Table 3'!S49/'AEO2018 Table 3'!$C49)</f>
        <v>4.3800291191593842E-5</v>
      </c>
      <c r="T3" s="2">
        <f>$B3*('AEO2018 Table 3'!T49/'AEO2018 Table 3'!$C49)</f>
        <v>4.4330101780382283E-5</v>
      </c>
      <c r="U3" s="2">
        <f>$B3*('AEO2018 Table 3'!U49/'AEO2018 Table 3'!$C49)</f>
        <v>4.4853929052161902E-5</v>
      </c>
      <c r="V3" s="2">
        <f>$B3*('AEO2018 Table 3'!V49/'AEO2018 Table 3'!$C49)</f>
        <v>4.5134235518955729E-5</v>
      </c>
      <c r="W3" s="2">
        <f>$B3*('AEO2018 Table 3'!W49/'AEO2018 Table 3'!$C49)</f>
        <v>4.5399626107113282E-5</v>
      </c>
      <c r="X3" s="2">
        <f>$B3*('AEO2018 Table 3'!X49/'AEO2018 Table 3'!$C49)</f>
        <v>4.6373312806542487E-5</v>
      </c>
      <c r="Y3" s="2">
        <f>$B3*('AEO2018 Table 3'!Y49/'AEO2018 Table 3'!$C49)</f>
        <v>4.6494904539861536E-5</v>
      </c>
      <c r="Z3" s="2">
        <f>$B3*('AEO2018 Table 3'!Z49/'AEO2018 Table 3'!$C49)</f>
        <v>4.699092211171581E-5</v>
      </c>
      <c r="AA3" s="2">
        <f>$B3*('AEO2018 Table 3'!AA49/'AEO2018 Table 3'!$C49)</f>
        <v>4.7398237452780307E-5</v>
      </c>
      <c r="AB3" s="2">
        <f>$B3*('AEO2018 Table 3'!AB49/'AEO2018 Table 3'!$C49)</f>
        <v>4.781768908340576E-5</v>
      </c>
      <c r="AC3" s="2">
        <f>$B3*('AEO2018 Table 3'!AC49/'AEO2018 Table 3'!$C49)</f>
        <v>4.7887309011054576E-5</v>
      </c>
      <c r="AD3" s="2">
        <f>$B3*('AEO2018 Table 3'!AD49/'AEO2018 Table 3'!$C49)</f>
        <v>4.7980613641640463E-5</v>
      </c>
      <c r="AE3" s="2">
        <f>$B3*('AEO2018 Table 3'!AE49/'AEO2018 Table 3'!$C49)</f>
        <v>4.8068682623251247E-5</v>
      </c>
      <c r="AF3" s="2">
        <f>$B3*('AEO2018 Table 3'!AF49/'AEO2018 Table 3'!$C49)</f>
        <v>4.8172853099562366E-5</v>
      </c>
      <c r="AG3" s="2">
        <f>$B3*('AEO2018 Table 3'!AG49/'AEO2018 Table 3'!$C49)</f>
        <v>4.7990769301370592E-5</v>
      </c>
      <c r="AH3" s="2">
        <f>$B3*('AEO2018 Table 3'!AH49/'AEO2018 Table 3'!$C49)</f>
        <v>4.8273362172520913E-5</v>
      </c>
      <c r="AI3" s="2">
        <f>$B3*('AEO2018 Table 3'!AI49/'AEO2018 Table 3'!$C49)</f>
        <v>4.8691225748351733E-5</v>
      </c>
      <c r="AJ3" s="2">
        <f>$B3*('AEO2018 Table 3'!AJ49/'AEO2018 Table 3'!$C49)</f>
        <v>4.8723912058776872E-5</v>
      </c>
    </row>
    <row r="4" spans="1:36" x14ac:dyDescent="0.25">
      <c r="A4" s="10" t="s">
        <v>18</v>
      </c>
      <c r="B4" s="2">
        <f>'Start Year Prices'!D$8</f>
        <v>6.9143011948009822E-6</v>
      </c>
      <c r="C4" s="2">
        <f>$B4*('AEO2018 Table 3'!C17/'AEO2018 Table 3'!$C17)</f>
        <v>6.9143011948009822E-6</v>
      </c>
      <c r="D4" s="2">
        <f>$B4*('AEO2018 Table 3'!D17/'AEO2018 Table 3'!$C17)</f>
        <v>8.0568180890015089E-6</v>
      </c>
      <c r="E4" s="2">
        <f>$B4*('AEO2018 Table 3'!E17/'AEO2018 Table 3'!$C17)</f>
        <v>8.3597464644810924E-6</v>
      </c>
      <c r="F4" s="2">
        <f>$B4*('AEO2018 Table 3'!F17/'AEO2018 Table 3'!$C17)</f>
        <v>8.7054345292441182E-6</v>
      </c>
      <c r="G4" s="2">
        <f>$B4*('AEO2018 Table 3'!G17/'AEO2018 Table 3'!$C17)</f>
        <v>1.0152230212130905E-5</v>
      </c>
      <c r="H4" s="2">
        <f>$B4*('AEO2018 Table 3'!H17/'AEO2018 Table 3'!$C17)</f>
        <v>1.0856717175288961E-5</v>
      </c>
      <c r="I4" s="2">
        <f>$B4*('AEO2018 Table 3'!I17/'AEO2018 Table 3'!$C17)</f>
        <v>1.1215326068021262E-5</v>
      </c>
      <c r="J4" s="2">
        <f>$B4*('AEO2018 Table 3'!J17/'AEO2018 Table 3'!$C17)</f>
        <v>1.1536415264467228E-5</v>
      </c>
      <c r="K4" s="2">
        <f>$B4*('AEO2018 Table 3'!K17/'AEO2018 Table 3'!$C17)</f>
        <v>1.1669758492568486E-5</v>
      </c>
      <c r="L4" s="2">
        <f>$B4*('AEO2018 Table 3'!L17/'AEO2018 Table 3'!$C17)</f>
        <v>1.1768334227619315E-5</v>
      </c>
      <c r="M4" s="2">
        <f>$B4*('AEO2018 Table 3'!M17/'AEO2018 Table 3'!$C17)</f>
        <v>1.1797125621818429E-5</v>
      </c>
      <c r="N4" s="2">
        <f>$B4*('AEO2018 Table 3'!N17/'AEO2018 Table 3'!$C17)</f>
        <v>1.1921412356233206E-5</v>
      </c>
      <c r="O4" s="2">
        <f>$B4*('AEO2018 Table 3'!O17/'AEO2018 Table 3'!$C17)</f>
        <v>1.2047977829889811E-5</v>
      </c>
      <c r="P4" s="2">
        <f>$B4*('AEO2018 Table 3'!P17/'AEO2018 Table 3'!$C17)</f>
        <v>1.2207921850773256E-5</v>
      </c>
      <c r="Q4" s="2">
        <f>$B4*('AEO2018 Table 3'!Q17/'AEO2018 Table 3'!$C17)</f>
        <v>1.2306351427621985E-5</v>
      </c>
      <c r="R4" s="2">
        <f>$B4*('AEO2018 Table 3'!R17/'AEO2018 Table 3'!$C17)</f>
        <v>1.2461093988125244E-5</v>
      </c>
      <c r="S4" s="2">
        <f>$B4*('AEO2018 Table 3'!S17/'AEO2018 Table 3'!$C17)</f>
        <v>1.2539146897083029E-5</v>
      </c>
      <c r="T4" s="2">
        <f>$B4*('AEO2018 Table 3'!T17/'AEO2018 Table 3'!$C17)</f>
        <v>1.2657759592930829E-5</v>
      </c>
      <c r="U4" s="2">
        <f>$B4*('AEO2018 Table 3'!U17/'AEO2018 Table 3'!$C17)</f>
        <v>1.2787251773858577E-5</v>
      </c>
      <c r="V4" s="2">
        <f>$B4*('AEO2018 Table 3'!V17/'AEO2018 Table 3'!$C17)</f>
        <v>1.285139219359102E-5</v>
      </c>
      <c r="W4" s="2">
        <f>$B4*('AEO2018 Table 3'!W17/'AEO2018 Table 3'!$C17)</f>
        <v>1.2904245213988568E-5</v>
      </c>
      <c r="X4" s="2">
        <f>$B4*('AEO2018 Table 3'!X17/'AEO2018 Table 3'!$C17)</f>
        <v>1.3121698944169191E-5</v>
      </c>
      <c r="Y4" s="2">
        <f>$B4*('AEO2018 Table 3'!Y17/'AEO2018 Table 3'!$C17)</f>
        <v>1.3180954579625998E-5</v>
      </c>
      <c r="Z4" s="2">
        <f>$B4*('AEO2018 Table 3'!Z17/'AEO2018 Table 3'!$C17)</f>
        <v>1.3278293284802689E-5</v>
      </c>
      <c r="AA4" s="2">
        <f>$B4*('AEO2018 Table 3'!AA17/'AEO2018 Table 3'!$C17)</f>
        <v>1.3360128590869363E-5</v>
      </c>
      <c r="AB4" s="2">
        <f>$B4*('AEO2018 Table 3'!AB17/'AEO2018 Table 3'!$C17)</f>
        <v>1.3449577410554518E-5</v>
      </c>
      <c r="AC4" s="2">
        <f>$B4*('AEO2018 Table 3'!AC17/'AEO2018 Table 3'!$C17)</f>
        <v>1.3456362694361096E-5</v>
      </c>
      <c r="AD4" s="2">
        <f>$B4*('AEO2018 Table 3'!AD17/'AEO2018 Table 3'!$C17)</f>
        <v>1.3478177913283615E-5</v>
      </c>
      <c r="AE4" s="2">
        <f>$B4*('AEO2018 Table 3'!AE17/'AEO2018 Table 3'!$C17)</f>
        <v>1.3478406894466905E-5</v>
      </c>
      <c r="AF4" s="2">
        <f>$B4*('AEO2018 Table 3'!AF17/'AEO2018 Table 3'!$C17)</f>
        <v>1.350329719338088E-5</v>
      </c>
      <c r="AG4" s="2">
        <f>$B4*('AEO2018 Table 3'!AG17/'AEO2018 Table 3'!$C17)</f>
        <v>1.3463501858178212E-5</v>
      </c>
      <c r="AH4" s="2">
        <f>$B4*('AEO2018 Table 3'!AH17/'AEO2018 Table 3'!$C17)</f>
        <v>1.3512137992993355E-5</v>
      </c>
      <c r="AI4" s="2">
        <f>$B4*('AEO2018 Table 3'!AI17/'AEO2018 Table 3'!$C17)</f>
        <v>1.3563273433064406E-5</v>
      </c>
      <c r="AJ4" s="2">
        <f>$B4*('AEO2018 Table 3'!AJ17/'AEO2018 Table 3'!$C17)</f>
        <v>1.3518645133312299E-5</v>
      </c>
    </row>
    <row r="5" spans="1:36" x14ac:dyDescent="0.25">
      <c r="A5" s="10" t="s">
        <v>19</v>
      </c>
      <c r="B5" s="2">
        <f>'Start Year Prices'!E$8</f>
        <v>6.9143011948009822E-6</v>
      </c>
      <c r="C5" s="2">
        <f>$B5*('AEO2018 Table 3'!C23/'AEO2018 Table 3'!$C23)</f>
        <v>6.9143011948009822E-6</v>
      </c>
      <c r="D5" s="2">
        <f>$B5*('AEO2018 Table 3'!D23/'AEO2018 Table 3'!$C23)</f>
        <v>8.0582401168069357E-6</v>
      </c>
      <c r="E5" s="2">
        <f>$B5*('AEO2018 Table 3'!E23/'AEO2018 Table 3'!$C23)</f>
        <v>8.3524916249270532E-6</v>
      </c>
      <c r="F5" s="2">
        <f>$B5*('AEO2018 Table 3'!F23/'AEO2018 Table 3'!$C23)</f>
        <v>8.5101484163054176E-6</v>
      </c>
      <c r="G5" s="2">
        <f>$B5*('AEO2018 Table 3'!G23/'AEO2018 Table 3'!$C23)</f>
        <v>9.9093239873711038E-6</v>
      </c>
      <c r="H5" s="2">
        <f>$B5*('AEO2018 Table 3'!H23/'AEO2018 Table 3'!$C23)</f>
        <v>1.0474302821340133E-5</v>
      </c>
      <c r="I5" s="2">
        <f>$B5*('AEO2018 Table 3'!I23/'AEO2018 Table 3'!$C23)</f>
        <v>1.0638386216115743E-5</v>
      </c>
      <c r="J5" s="2">
        <f>$B5*('AEO2018 Table 3'!J23/'AEO2018 Table 3'!$C23)</f>
        <v>1.0760802207707894E-5</v>
      </c>
      <c r="K5" s="2">
        <f>$B5*('AEO2018 Table 3'!K23/'AEO2018 Table 3'!$C23)</f>
        <v>1.1021465040511709E-5</v>
      </c>
      <c r="L5" s="2">
        <f>$B5*('AEO2018 Table 3'!L23/'AEO2018 Table 3'!$C23)</f>
        <v>1.1131138368917458E-5</v>
      </c>
      <c r="M5" s="2">
        <f>$B5*('AEO2018 Table 3'!M23/'AEO2018 Table 3'!$C23)</f>
        <v>1.1168684002932223E-5</v>
      </c>
      <c r="N5" s="2">
        <f>$B5*('AEO2018 Table 3'!N23/'AEO2018 Table 3'!$C23)</f>
        <v>1.1305655572883354E-5</v>
      </c>
      <c r="O5" s="2">
        <f>$B5*('AEO2018 Table 3'!O23/'AEO2018 Table 3'!$C23)</f>
        <v>1.1449786851341702E-5</v>
      </c>
      <c r="P5" s="2">
        <f>$B5*('AEO2018 Table 3'!P23/'AEO2018 Table 3'!$C23)</f>
        <v>1.1642102581151003E-5</v>
      </c>
      <c r="Q5" s="2">
        <f>$B5*('AEO2018 Table 3'!Q23/'AEO2018 Table 3'!$C23)</f>
        <v>1.1751896000112809E-5</v>
      </c>
      <c r="R5" s="2">
        <f>$B5*('AEO2018 Table 3'!R23/'AEO2018 Table 3'!$C23)</f>
        <v>1.1926600625741499E-5</v>
      </c>
      <c r="S5" s="2">
        <f>$B5*('AEO2018 Table 3'!S23/'AEO2018 Table 3'!$C23)</f>
        <v>1.2012570892219323E-5</v>
      </c>
      <c r="T5" s="2">
        <f>$B5*('AEO2018 Table 3'!T23/'AEO2018 Table 3'!$C23)</f>
        <v>1.2145818147519918E-5</v>
      </c>
      <c r="U5" s="2">
        <f>$B5*('AEO2018 Table 3'!U23/'AEO2018 Table 3'!$C23)</f>
        <v>1.2290350900263991E-5</v>
      </c>
      <c r="V5" s="2">
        <f>$B5*('AEO2018 Table 3'!V23/'AEO2018 Table 3'!$C23)</f>
        <v>1.2365143198080742E-5</v>
      </c>
      <c r="W5" s="2">
        <f>$B5*('AEO2018 Table 3'!W23/'AEO2018 Table 3'!$C23)</f>
        <v>1.2425308064193264E-5</v>
      </c>
      <c r="X5" s="2">
        <f>$B5*('AEO2018 Table 3'!X23/'AEO2018 Table 3'!$C23)</f>
        <v>1.2669601900994578E-5</v>
      </c>
      <c r="Y5" s="2">
        <f>$B5*('AEO2018 Table 3'!Y23/'AEO2018 Table 3'!$C23)</f>
        <v>1.2735297464807915E-5</v>
      </c>
      <c r="Z5" s="2">
        <f>$B5*('AEO2018 Table 3'!Z23/'AEO2018 Table 3'!$C23)</f>
        <v>1.2841709756775187E-5</v>
      </c>
      <c r="AA5" s="2">
        <f>$B5*('AEO2018 Table 3'!AA23/'AEO2018 Table 3'!$C23)</f>
        <v>1.2932784625591759E-5</v>
      </c>
      <c r="AB5" s="2">
        <f>$B5*('AEO2018 Table 3'!AB23/'AEO2018 Table 3'!$C23)</f>
        <v>1.3032606508633448E-5</v>
      </c>
      <c r="AC5" s="2">
        <f>$B5*('AEO2018 Table 3'!AC23/'AEO2018 Table 3'!$C23)</f>
        <v>1.3040594289259404E-5</v>
      </c>
      <c r="AD5" s="2">
        <f>$B5*('AEO2018 Table 3'!AD23/'AEO2018 Table 3'!$C23)</f>
        <v>1.3060414758188854E-5</v>
      </c>
      <c r="AE5" s="2">
        <f>$B5*('AEO2018 Table 3'!AE23/'AEO2018 Table 3'!$C23)</f>
        <v>1.3058784742440561E-5</v>
      </c>
      <c r="AF5" s="2">
        <f>$B5*('AEO2018 Table 3'!AF23/'AEO2018 Table 3'!$C23)</f>
        <v>1.3087554721386298E-5</v>
      </c>
      <c r="AG5" s="2">
        <f>$B5*('AEO2018 Table 3'!AG23/'AEO2018 Table 3'!$C23)</f>
        <v>1.3042076076078674E-5</v>
      </c>
      <c r="AH5" s="2">
        <f>$B5*('AEO2018 Table 3'!AH23/'AEO2018 Table 3'!$C23)</f>
        <v>1.3093732099194406E-5</v>
      </c>
      <c r="AI5" s="2">
        <f>$B5*('AEO2018 Table 3'!AI23/'AEO2018 Table 3'!$C23)</f>
        <v>1.3148692873720902E-5</v>
      </c>
      <c r="AJ5" s="2">
        <f>$B5*('AEO2018 Table 3'!AJ23/'AEO2018 Table 3'!$C23)</f>
        <v>1.309562490724737E-5</v>
      </c>
    </row>
    <row r="6" spans="1:36" x14ac:dyDescent="0.25">
      <c r="A6" s="10" t="s">
        <v>20</v>
      </c>
      <c r="B6" s="2">
        <f>'Start Year Prices'!F$8</f>
        <v>2.3971389241375376E-5</v>
      </c>
      <c r="C6" s="2">
        <f>$B6*('AEO2018 Table 3'!C30/'AEO2018 Table 3'!$C30)</f>
        <v>2.3971389241375376E-5</v>
      </c>
      <c r="D6" s="2">
        <f>$B6*('AEO2018 Table 3'!D30/'AEO2018 Table 3'!$C30)</f>
        <v>2.7930747284325808E-5</v>
      </c>
      <c r="E6" s="2">
        <f>$B6*('AEO2018 Table 3'!E30/'AEO2018 Table 3'!$C30)</f>
        <v>2.8987890927187821E-5</v>
      </c>
      <c r="F6" s="2">
        <f>$B6*('AEO2018 Table 3'!F30/'AEO2018 Table 3'!$C30)</f>
        <v>2.9425530904178733E-5</v>
      </c>
      <c r="G6" s="2">
        <f>$B6*('AEO2018 Table 3'!G30/'AEO2018 Table 3'!$C30)</f>
        <v>3.4190314193772971E-5</v>
      </c>
      <c r="H6" s="2">
        <f>$B6*('AEO2018 Table 3'!H30/'AEO2018 Table 3'!$C30)</f>
        <v>3.6119311436499485E-5</v>
      </c>
      <c r="I6" s="2">
        <f>$B6*('AEO2018 Table 3'!I30/'AEO2018 Table 3'!$C30)</f>
        <v>3.6666186513644309E-5</v>
      </c>
      <c r="J6" s="2">
        <f>$B6*('AEO2018 Table 3'!J30/'AEO2018 Table 3'!$C30)</f>
        <v>3.7118137276187365E-5</v>
      </c>
      <c r="K6" s="2">
        <f>$B6*('AEO2018 Table 3'!K30/'AEO2018 Table 3'!$C30)</f>
        <v>3.7694010753606226E-5</v>
      </c>
      <c r="L6" s="2">
        <f>$B6*('AEO2018 Table 3'!L30/'AEO2018 Table 3'!$C30)</f>
        <v>3.8130406845421145E-5</v>
      </c>
      <c r="M6" s="2">
        <f>$B6*('AEO2018 Table 3'!M30/'AEO2018 Table 3'!$C30)</f>
        <v>3.8292572487285678E-5</v>
      </c>
      <c r="N6" s="2">
        <f>$B6*('AEO2018 Table 3'!N30/'AEO2018 Table 3'!$C30)</f>
        <v>3.8779120005684503E-5</v>
      </c>
      <c r="O6" s="2">
        <f>$B6*('AEO2018 Table 3'!O30/'AEO2018 Table 3'!$C30)</f>
        <v>3.9312071593923829E-5</v>
      </c>
      <c r="P6" s="2">
        <f>$B6*('AEO2018 Table 3'!P30/'AEO2018 Table 3'!$C30)</f>
        <v>3.9928129715303224E-5</v>
      </c>
      <c r="Q6" s="2">
        <f>$B6*('AEO2018 Table 3'!Q30/'AEO2018 Table 3'!$C30)</f>
        <v>4.0323777663982506E-5</v>
      </c>
      <c r="R6" s="2">
        <f>$B6*('AEO2018 Table 3'!R30/'AEO2018 Table 3'!$C30)</f>
        <v>4.0935435955889444E-5</v>
      </c>
      <c r="S6" s="2">
        <f>$B6*('AEO2018 Table 3'!S30/'AEO2018 Table 3'!$C30)</f>
        <v>4.1221925565912356E-5</v>
      </c>
      <c r="T6" s="2">
        <f>$B6*('AEO2018 Table 3'!T30/'AEO2018 Table 3'!$C30)</f>
        <v>4.1695516092442843E-5</v>
      </c>
      <c r="U6" s="2">
        <f>$B6*('AEO2018 Table 3'!U30/'AEO2018 Table 3'!$C30)</f>
        <v>4.2212895564159135E-5</v>
      </c>
      <c r="V6" s="2">
        <f>$B6*('AEO2018 Table 3'!V30/'AEO2018 Table 3'!$C30)</f>
        <v>4.2497342271599873E-5</v>
      </c>
      <c r="W6" s="2">
        <f>$B6*('AEO2018 Table 3'!W30/'AEO2018 Table 3'!$C30)</f>
        <v>4.2724132371492991E-5</v>
      </c>
      <c r="X6" s="2">
        <f>$B6*('AEO2018 Table 3'!X30/'AEO2018 Table 3'!$C30)</f>
        <v>4.3572437637408567E-5</v>
      </c>
      <c r="Y6" s="2">
        <f>$B6*('AEO2018 Table 3'!Y30/'AEO2018 Table 3'!$C30)</f>
        <v>4.3812734271709197E-5</v>
      </c>
      <c r="Z6" s="2">
        <f>$B6*('AEO2018 Table 3'!Z30/'AEO2018 Table 3'!$C30)</f>
        <v>4.417996650966392E-5</v>
      </c>
      <c r="AA6" s="2">
        <f>$B6*('AEO2018 Table 3'!AA30/'AEO2018 Table 3'!$C30)</f>
        <v>4.4500543458331665E-5</v>
      </c>
      <c r="AB6" s="2">
        <f>$B6*('AEO2018 Table 3'!AB30/'AEO2018 Table 3'!$C30)</f>
        <v>4.4850943993371955E-5</v>
      </c>
      <c r="AC6" s="2">
        <f>$B6*('AEO2018 Table 3'!AC30/'AEO2018 Table 3'!$C30)</f>
        <v>4.488667821505484E-5</v>
      </c>
      <c r="AD6" s="2">
        <f>$B6*('AEO2018 Table 3'!AD30/'AEO2018 Table 3'!$C30)</f>
        <v>4.4948260126453781E-5</v>
      </c>
      <c r="AE6" s="2">
        <f>$B6*('AEO2018 Table 3'!AE30/'AEO2018 Table 3'!$C30)</f>
        <v>4.4940081537807125E-5</v>
      </c>
      <c r="AF6" s="2">
        <f>$B6*('AEO2018 Table 3'!AF30/'AEO2018 Table 3'!$C30)</f>
        <v>4.5055832642354216E-5</v>
      </c>
      <c r="AG6" s="2">
        <f>$B6*('AEO2018 Table 3'!AG30/'AEO2018 Table 3'!$C30)</f>
        <v>4.4910034645259909E-5</v>
      </c>
      <c r="AH6" s="2">
        <f>$B6*('AEO2018 Table 3'!AH30/'AEO2018 Table 3'!$C30)</f>
        <v>4.5087667728878128E-5</v>
      </c>
      <c r="AI6" s="2">
        <f>$B6*('AEO2018 Table 3'!AI30/'AEO2018 Table 3'!$C30)</f>
        <v>4.5257052440670117E-5</v>
      </c>
      <c r="AJ6" s="2">
        <f>$B6*('AEO2018 Table 3'!AJ30/'AEO2018 Table 3'!$C30)</f>
        <v>4.504931140422256E-5</v>
      </c>
    </row>
    <row r="7" spans="1:36" x14ac:dyDescent="0.25">
      <c r="A7" s="10" t="s">
        <v>21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</row>
    <row r="8" spans="1:36" x14ac:dyDescent="0.25">
      <c r="A8" s="10" t="s">
        <v>22</v>
      </c>
      <c r="B8" s="9">
        <v>0</v>
      </c>
      <c r="C8" s="9">
        <v>0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ref="AA8:AJ8" si="0">TREND($Q8:$Z8,$Q$1:$Z$1,AA$1)</f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  <c r="AJ8" s="9">
        <f t="shared" si="0"/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26" width="10" style="9" customWidth="1"/>
    <col min="27" max="16384" width="9.140625" style="9"/>
  </cols>
  <sheetData>
    <row r="1" spans="1:36" x14ac:dyDescent="0.25">
      <c r="A1" s="10" t="s">
        <v>15</v>
      </c>
      <c r="B1" s="10">
        <v>2016</v>
      </c>
      <c r="C1" s="10">
        <v>2017</v>
      </c>
      <c r="D1" s="10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6" x14ac:dyDescent="0.25">
      <c r="A2" s="10" t="s">
        <v>16</v>
      </c>
      <c r="B2" s="2">
        <f>'Start Year Prices'!B9</f>
        <v>3.2258391143809245E-5</v>
      </c>
      <c r="C2" s="2">
        <f>$B2*('AEO2018 Table 3'!C41/'AEO2018 Table 3'!$C41)</f>
        <v>3.2258391143809245E-5</v>
      </c>
      <c r="D2" s="2">
        <f>$B2*('AEO2018 Table 3'!D41/'AEO2018 Table 3'!$C41)</f>
        <v>3.508684884333128E-5</v>
      </c>
      <c r="E2" s="2">
        <f>$B2*('AEO2018 Table 3'!E41/'AEO2018 Table 3'!$C41)</f>
        <v>3.4580681515144555E-5</v>
      </c>
      <c r="F2" s="2">
        <f>$B2*('AEO2018 Table 3'!F41/'AEO2018 Table 3'!$C41)</f>
        <v>3.5476763164139838E-5</v>
      </c>
      <c r="G2" s="2">
        <f>$B2*('AEO2018 Table 3'!G41/'AEO2018 Table 3'!$C41)</f>
        <v>4.0391518540908102E-5</v>
      </c>
      <c r="H2" s="2">
        <f>$B2*('AEO2018 Table 3'!H41/'AEO2018 Table 3'!$C41)</f>
        <v>4.2808920868786248E-5</v>
      </c>
      <c r="I2" s="2">
        <f>$B2*('AEO2018 Table 3'!I41/'AEO2018 Table 3'!$C41)</f>
        <v>4.3866864057233948E-5</v>
      </c>
      <c r="J2" s="2">
        <f>$B2*('AEO2018 Table 3'!J41/'AEO2018 Table 3'!$C41)</f>
        <v>4.4665809552686281E-5</v>
      </c>
      <c r="K2" s="2">
        <f>$B2*('AEO2018 Table 3'!K41/'AEO2018 Table 3'!$C41)</f>
        <v>4.5619690460188974E-5</v>
      </c>
      <c r="L2" s="2">
        <f>$B2*('AEO2018 Table 3'!L41/'AEO2018 Table 3'!$C41)</f>
        <v>4.5535935935647604E-5</v>
      </c>
      <c r="M2" s="2">
        <f>$B2*('AEO2018 Table 3'!M41/'AEO2018 Table 3'!$C41)</f>
        <v>4.5525246488656168E-5</v>
      </c>
      <c r="N2" s="2">
        <f>$B2*('AEO2018 Table 3'!N41/'AEO2018 Table 3'!$C41)</f>
        <v>4.5810577297792182E-5</v>
      </c>
      <c r="O2" s="2">
        <f>$B2*('AEO2018 Table 3'!O41/'AEO2018 Table 3'!$C41)</f>
        <v>4.6202333637870826E-5</v>
      </c>
      <c r="P2" s="2">
        <f>$B2*('AEO2018 Table 3'!P41/'AEO2018 Table 3'!$C41)</f>
        <v>4.6690618872392394E-5</v>
      </c>
      <c r="Q2" s="2">
        <f>$B2*('AEO2018 Table 3'!Q41/'AEO2018 Table 3'!$C41)</f>
        <v>4.6874508735698552E-5</v>
      </c>
      <c r="R2" s="2">
        <f>$B2*('AEO2018 Table 3'!R41/'AEO2018 Table 3'!$C41)</f>
        <v>4.7475474269893102E-5</v>
      </c>
      <c r="S2" s="2">
        <f>$B2*('AEO2018 Table 3'!S41/'AEO2018 Table 3'!$C41)</f>
        <v>4.7671519436184927E-5</v>
      </c>
      <c r="T2" s="2">
        <f>$B2*('AEO2018 Table 3'!T41/'AEO2018 Table 3'!$C41)</f>
        <v>4.7916066049430329E-5</v>
      </c>
      <c r="U2" s="2">
        <f>$B2*('AEO2018 Table 3'!U41/'AEO2018 Table 3'!$C41)</f>
        <v>4.8334671675884645E-5</v>
      </c>
      <c r="V2" s="2">
        <f>$B2*('AEO2018 Table 3'!V41/'AEO2018 Table 3'!$C41)</f>
        <v>4.8525747438541202E-5</v>
      </c>
      <c r="W2" s="2">
        <f>$B2*('AEO2018 Table 3'!W41/'AEO2018 Table 3'!$C41)</f>
        <v>4.8633085544964728E-5</v>
      </c>
      <c r="X2" s="2">
        <f>$B2*('AEO2018 Table 3'!X41/'AEO2018 Table 3'!$C41)</f>
        <v>4.9366733818855054E-5</v>
      </c>
      <c r="Y2" s="2">
        <f>$B2*('AEO2018 Table 3'!Y41/'AEO2018 Table 3'!$C41)</f>
        <v>4.9564087965873635E-5</v>
      </c>
      <c r="Z2" s="2">
        <f>$B2*('AEO2018 Table 3'!Z41/'AEO2018 Table 3'!$C41)</f>
        <v>4.9856631663653375E-5</v>
      </c>
      <c r="AA2" s="2">
        <f>$B2*('AEO2018 Table 3'!AA41/'AEO2018 Table 3'!$C41)</f>
        <v>5.0206584962018013E-5</v>
      </c>
      <c r="AB2" s="2">
        <f>$B2*('AEO2018 Table 3'!AB41/'AEO2018 Table 3'!$C41)</f>
        <v>5.0481072822556755E-5</v>
      </c>
      <c r="AC2" s="2">
        <f>$B2*('AEO2018 Table 3'!AC41/'AEO2018 Table 3'!$C41)</f>
        <v>5.070424222865011E-5</v>
      </c>
      <c r="AD2" s="2">
        <f>$B2*('AEO2018 Table 3'!AD41/'AEO2018 Table 3'!$C41)</f>
        <v>5.0834543163209087E-5</v>
      </c>
      <c r="AE2" s="2">
        <f>$B2*('AEO2018 Table 3'!AE41/'AEO2018 Table 3'!$C41)</f>
        <v>5.0967728578493226E-5</v>
      </c>
      <c r="AF2" s="2">
        <f>$B2*('AEO2018 Table 3'!AF41/'AEO2018 Table 3'!$C41)</f>
        <v>5.1108521600836131E-5</v>
      </c>
      <c r="AG2" s="2">
        <f>$B2*('AEO2018 Table 3'!AG41/'AEO2018 Table 3'!$C41)</f>
        <v>5.0954023077971622E-5</v>
      </c>
      <c r="AH2" s="2">
        <f>$B2*('AEO2018 Table 3'!AH41/'AEO2018 Table 3'!$C41)</f>
        <v>5.1235238019874067E-5</v>
      </c>
      <c r="AI2" s="2">
        <f>$B2*('AEO2018 Table 3'!AI41/'AEO2018 Table 3'!$C41)</f>
        <v>5.1544552189799758E-5</v>
      </c>
      <c r="AJ2" s="2">
        <f>$B2*('AEO2018 Table 3'!AJ41/'AEO2018 Table 3'!$C41)</f>
        <v>5.1659590678977879E-5</v>
      </c>
    </row>
    <row r="3" spans="1:36" x14ac:dyDescent="0.25">
      <c r="A3" s="10" t="s">
        <v>17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 t="shared" ref="AA3:AJ8" si="0">TREND($Q3:$Z3,$Q$1:$Z$1,AA$1)</f>
        <v>0</v>
      </c>
      <c r="AB3" s="9">
        <f t="shared" si="0"/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  <c r="AJ3" s="9">
        <f t="shared" si="0"/>
        <v>0</v>
      </c>
    </row>
    <row r="4" spans="1:36" x14ac:dyDescent="0.25">
      <c r="A4" s="10" t="s">
        <v>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 t="shared" si="0"/>
        <v>0</v>
      </c>
      <c r="AB4" s="9">
        <f t="shared" si="0"/>
        <v>0</v>
      </c>
      <c r="AC4" s="9">
        <f t="shared" si="0"/>
        <v>0</v>
      </c>
      <c r="AD4" s="9">
        <f t="shared" si="0"/>
        <v>0</v>
      </c>
      <c r="AE4" s="9">
        <f t="shared" si="0"/>
        <v>0</v>
      </c>
      <c r="AF4" s="9">
        <f t="shared" si="0"/>
        <v>0</v>
      </c>
      <c r="AG4" s="9">
        <f t="shared" si="0"/>
        <v>0</v>
      </c>
      <c r="AH4" s="9">
        <f t="shared" si="0"/>
        <v>0</v>
      </c>
      <c r="AI4" s="9">
        <f t="shared" si="0"/>
        <v>0</v>
      </c>
      <c r="AJ4" s="9">
        <f t="shared" si="0"/>
        <v>0</v>
      </c>
    </row>
    <row r="5" spans="1:36" x14ac:dyDescent="0.25">
      <c r="A5" s="10" t="s">
        <v>19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si="0"/>
        <v>0</v>
      </c>
      <c r="AB5" s="9">
        <f t="shared" si="0"/>
        <v>0</v>
      </c>
      <c r="AC5" s="9">
        <f t="shared" si="0"/>
        <v>0</v>
      </c>
      <c r="AD5" s="9">
        <f t="shared" si="0"/>
        <v>0</v>
      </c>
      <c r="AE5" s="9">
        <f t="shared" si="0"/>
        <v>0</v>
      </c>
      <c r="AF5" s="9">
        <f t="shared" si="0"/>
        <v>0</v>
      </c>
      <c r="AG5" s="9">
        <f t="shared" si="0"/>
        <v>0</v>
      </c>
      <c r="AH5" s="9">
        <f t="shared" si="0"/>
        <v>0</v>
      </c>
      <c r="AI5" s="9">
        <f t="shared" si="0"/>
        <v>0</v>
      </c>
      <c r="AJ5" s="9">
        <f t="shared" si="0"/>
        <v>0</v>
      </c>
    </row>
    <row r="6" spans="1:36" x14ac:dyDescent="0.25">
      <c r="A6" s="10" t="s">
        <v>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0"/>
        <v>0</v>
      </c>
      <c r="AB6" s="9">
        <f t="shared" si="0"/>
        <v>0</v>
      </c>
      <c r="AC6" s="9">
        <f t="shared" si="0"/>
        <v>0</v>
      </c>
      <c r="AD6" s="9">
        <f t="shared" si="0"/>
        <v>0</v>
      </c>
      <c r="AE6" s="9">
        <f t="shared" si="0"/>
        <v>0</v>
      </c>
      <c r="AF6" s="9">
        <f t="shared" si="0"/>
        <v>0</v>
      </c>
      <c r="AG6" s="9">
        <f t="shared" si="0"/>
        <v>0</v>
      </c>
      <c r="AH6" s="9">
        <f t="shared" si="0"/>
        <v>0</v>
      </c>
      <c r="AI6" s="9">
        <f t="shared" si="0"/>
        <v>0</v>
      </c>
      <c r="AJ6" s="9">
        <f t="shared" si="0"/>
        <v>0</v>
      </c>
    </row>
    <row r="7" spans="1:36" x14ac:dyDescent="0.25">
      <c r="A7" s="10" t="s">
        <v>21</v>
      </c>
      <c r="B7" s="9">
        <f t="shared" ref="B7:Z7" si="1">B3</f>
        <v>0</v>
      </c>
      <c r="C7" s="9">
        <f t="shared" si="1"/>
        <v>0</v>
      </c>
      <c r="D7" s="9">
        <f t="shared" si="1"/>
        <v>0</v>
      </c>
      <c r="E7" s="9">
        <f t="shared" si="1"/>
        <v>0</v>
      </c>
      <c r="F7" s="9">
        <f t="shared" si="1"/>
        <v>0</v>
      </c>
      <c r="G7" s="9">
        <f t="shared" si="1"/>
        <v>0</v>
      </c>
      <c r="H7" s="9">
        <f t="shared" si="1"/>
        <v>0</v>
      </c>
      <c r="I7" s="9">
        <f t="shared" si="1"/>
        <v>0</v>
      </c>
      <c r="J7" s="9">
        <f t="shared" si="1"/>
        <v>0</v>
      </c>
      <c r="K7" s="9">
        <f t="shared" si="1"/>
        <v>0</v>
      </c>
      <c r="L7" s="9">
        <f t="shared" si="1"/>
        <v>0</v>
      </c>
      <c r="M7" s="9">
        <f t="shared" si="1"/>
        <v>0</v>
      </c>
      <c r="N7" s="9">
        <f t="shared" si="1"/>
        <v>0</v>
      </c>
      <c r="O7" s="9">
        <f t="shared" si="1"/>
        <v>0</v>
      </c>
      <c r="P7" s="9">
        <f t="shared" si="1"/>
        <v>0</v>
      </c>
      <c r="Q7" s="9">
        <f t="shared" si="1"/>
        <v>0</v>
      </c>
      <c r="R7" s="9">
        <f t="shared" si="1"/>
        <v>0</v>
      </c>
      <c r="S7" s="9">
        <f t="shared" si="1"/>
        <v>0</v>
      </c>
      <c r="T7" s="9">
        <f t="shared" si="1"/>
        <v>0</v>
      </c>
      <c r="U7" s="9">
        <f t="shared" si="1"/>
        <v>0</v>
      </c>
      <c r="V7" s="9">
        <f t="shared" si="1"/>
        <v>0</v>
      </c>
      <c r="W7" s="9">
        <f t="shared" si="1"/>
        <v>0</v>
      </c>
      <c r="X7" s="9">
        <f t="shared" si="1"/>
        <v>0</v>
      </c>
      <c r="Y7" s="9">
        <f t="shared" si="1"/>
        <v>0</v>
      </c>
      <c r="Z7" s="9">
        <f t="shared" si="1"/>
        <v>0</v>
      </c>
      <c r="AA7" s="9">
        <f t="shared" si="0"/>
        <v>0</v>
      </c>
      <c r="AB7" s="9">
        <f t="shared" si="0"/>
        <v>0</v>
      </c>
      <c r="AC7" s="9">
        <f t="shared" si="0"/>
        <v>0</v>
      </c>
      <c r="AD7" s="9">
        <f t="shared" si="0"/>
        <v>0</v>
      </c>
      <c r="AE7" s="9">
        <f t="shared" si="0"/>
        <v>0</v>
      </c>
      <c r="AF7" s="9">
        <f t="shared" si="0"/>
        <v>0</v>
      </c>
      <c r="AG7" s="9">
        <f t="shared" si="0"/>
        <v>0</v>
      </c>
      <c r="AH7" s="9">
        <f t="shared" si="0"/>
        <v>0</v>
      </c>
      <c r="AI7" s="9">
        <f t="shared" si="0"/>
        <v>0</v>
      </c>
      <c r="AJ7" s="9">
        <f t="shared" si="0"/>
        <v>0</v>
      </c>
    </row>
    <row r="8" spans="1:36" x14ac:dyDescent="0.25">
      <c r="A8" s="10" t="s">
        <v>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0"/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  <c r="AJ8" s="9">
        <f t="shared" si="0"/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26" width="10" style="9" customWidth="1"/>
    <col min="27" max="16384" width="9.140625" style="9"/>
  </cols>
  <sheetData>
    <row r="1" spans="1:36" x14ac:dyDescent="0.25">
      <c r="A1" s="10" t="s">
        <v>15</v>
      </c>
      <c r="B1" s="10">
        <v>2016</v>
      </c>
      <c r="C1" s="10">
        <v>2017</v>
      </c>
      <c r="D1" s="10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6" x14ac:dyDescent="0.25">
      <c r="A2" s="10" t="s">
        <v>16</v>
      </c>
      <c r="B2" s="2">
        <f>'Start Year Prices'!B$10</f>
        <v>2.3971389241375376E-5</v>
      </c>
      <c r="C2" s="2">
        <f>$B2*('AEO2018 Table 3'!C43/'AEO2018 Table 3'!$C43)</f>
        <v>2.3971389241375376E-5</v>
      </c>
      <c r="D2" s="2">
        <f>$B2*('AEO2018 Table 3'!D43/'AEO2018 Table 3'!$C43)</f>
        <v>2.6850564507115829E-5</v>
      </c>
      <c r="E2" s="2">
        <f>$B2*('AEO2018 Table 3'!E43/'AEO2018 Table 3'!$C43)</f>
        <v>2.7770484504160011E-5</v>
      </c>
      <c r="F2" s="2">
        <f>$B2*('AEO2018 Table 3'!F43/'AEO2018 Table 3'!$C43)</f>
        <v>2.8117852759236745E-5</v>
      </c>
      <c r="G2" s="2">
        <f>$B2*('AEO2018 Table 3'!G43/'AEO2018 Table 3'!$C43)</f>
        <v>3.1934714532080764E-5</v>
      </c>
      <c r="H2" s="2">
        <f>$B2*('AEO2018 Table 3'!H43/'AEO2018 Table 3'!$C43)</f>
        <v>3.3536976511737383E-5</v>
      </c>
      <c r="I2" s="2">
        <f>$B2*('AEO2018 Table 3'!I43/'AEO2018 Table 3'!$C43)</f>
        <v>3.4082220212001476E-5</v>
      </c>
      <c r="J2" s="2">
        <f>$B2*('AEO2018 Table 3'!J43/'AEO2018 Table 3'!$C43)</f>
        <v>3.4621095468741236E-5</v>
      </c>
      <c r="K2" s="2">
        <f>$B2*('AEO2018 Table 3'!K43/'AEO2018 Table 3'!$C43)</f>
        <v>3.5533251141829501E-5</v>
      </c>
      <c r="L2" s="2">
        <f>$B2*('AEO2018 Table 3'!L43/'AEO2018 Table 3'!$C43)</f>
        <v>3.5929142594441098E-5</v>
      </c>
      <c r="M2" s="2">
        <f>$B2*('AEO2018 Table 3'!M43/'AEO2018 Table 3'!$C43)</f>
        <v>3.60696463796968E-5</v>
      </c>
      <c r="N2" s="2">
        <f>$B2*('AEO2018 Table 3'!N43/'AEO2018 Table 3'!$C43)</f>
        <v>3.6481179208350794E-5</v>
      </c>
      <c r="O2" s="2">
        <f>$B2*('AEO2018 Table 3'!O43/'AEO2018 Table 3'!$C43)</f>
        <v>3.6925788697241457E-5</v>
      </c>
      <c r="P2" s="2">
        <f>$B2*('AEO2018 Table 3'!P43/'AEO2018 Table 3'!$C43)</f>
        <v>3.7447493093796923E-5</v>
      </c>
      <c r="Q2" s="2">
        <f>$B2*('AEO2018 Table 3'!Q43/'AEO2018 Table 3'!$C43)</f>
        <v>3.7760573905012405E-5</v>
      </c>
      <c r="R2" s="2">
        <f>$B2*('AEO2018 Table 3'!R43/'AEO2018 Table 3'!$C43)</f>
        <v>3.8274980198892701E-5</v>
      </c>
      <c r="S2" s="2">
        <f>$B2*('AEO2018 Table 3'!S43/'AEO2018 Table 3'!$C43)</f>
        <v>3.8435907259655316E-5</v>
      </c>
      <c r="T2" s="2">
        <f>$B2*('AEO2018 Table 3'!T43/'AEO2018 Table 3'!$C43)</f>
        <v>3.8835026076893876E-5</v>
      </c>
      <c r="U2" s="2">
        <f>$B2*('AEO2018 Table 3'!U43/'AEO2018 Table 3'!$C43)</f>
        <v>3.9282128110004831E-5</v>
      </c>
      <c r="V2" s="2">
        <f>$B2*('AEO2018 Table 3'!V43/'AEO2018 Table 3'!$C43)</f>
        <v>3.9495138350499704E-5</v>
      </c>
      <c r="W2" s="2">
        <f>$B2*('AEO2018 Table 3'!W43/'AEO2018 Table 3'!$C43)</f>
        <v>3.9665380094939844E-5</v>
      </c>
      <c r="X2" s="2">
        <f>$B2*('AEO2018 Table 3'!X43/'AEO2018 Table 3'!$C43)</f>
        <v>4.0328229852901528E-5</v>
      </c>
      <c r="Y2" s="2">
        <f>$B2*('AEO2018 Table 3'!Y43/'AEO2018 Table 3'!$C43)</f>
        <v>4.0535371272080378E-5</v>
      </c>
      <c r="Z2" s="2">
        <f>$B2*('AEO2018 Table 3'!Z43/'AEO2018 Table 3'!$C43)</f>
        <v>4.0804136010930143E-5</v>
      </c>
      <c r="AA2" s="2">
        <f>$B2*('AEO2018 Table 3'!AA43/'AEO2018 Table 3'!$C43)</f>
        <v>4.1047823611697521E-5</v>
      </c>
      <c r="AB2" s="2">
        <f>$B2*('AEO2018 Table 3'!AB43/'AEO2018 Table 3'!$C43)</f>
        <v>4.1308349455078737E-5</v>
      </c>
      <c r="AC2" s="2">
        <f>$B2*('AEO2018 Table 3'!AC43/'AEO2018 Table 3'!$C43)</f>
        <v>4.1312800128678137E-5</v>
      </c>
      <c r="AD2" s="2">
        <f>$B2*('AEO2018 Table 3'!AD43/'AEO2018 Table 3'!$C43)</f>
        <v>4.1358361777301333E-5</v>
      </c>
      <c r="AE2" s="2">
        <f>$B2*('AEO2018 Table 3'!AE43/'AEO2018 Table 3'!$C43)</f>
        <v>4.1344515701116097E-5</v>
      </c>
      <c r="AF2" s="2">
        <f>$B2*('AEO2018 Table 3'!AF43/'AEO2018 Table 3'!$C43)</f>
        <v>4.1430001200128872E-5</v>
      </c>
      <c r="AG2" s="2">
        <f>$B2*('AEO2018 Table 3'!AG43/'AEO2018 Table 3'!$C43)</f>
        <v>4.1307703703812286E-5</v>
      </c>
      <c r="AH2" s="2">
        <f>$B2*('AEO2018 Table 3'!AH43/'AEO2018 Table 3'!$C43)</f>
        <v>4.143852678689244E-5</v>
      </c>
      <c r="AI2" s="2">
        <f>$B2*('AEO2018 Table 3'!AI43/'AEO2018 Table 3'!$C43)</f>
        <v>4.1536271818030618E-5</v>
      </c>
      <c r="AJ2" s="2">
        <f>$B2*('AEO2018 Table 3'!AJ43/'AEO2018 Table 3'!$C43)</f>
        <v>4.1306044791076054E-5</v>
      </c>
    </row>
    <row r="3" spans="1:36" x14ac:dyDescent="0.25">
      <c r="A3" s="10" t="s">
        <v>17</v>
      </c>
      <c r="B3" s="2">
        <f>'Start Year Prices'!C$10</f>
        <v>2.3971389241375376E-5</v>
      </c>
      <c r="C3" s="2">
        <f>$B3*('AEO2018 Table 3'!C49/'AEO2018 Table 3'!$C49)</f>
        <v>2.3971389241375376E-5</v>
      </c>
      <c r="D3" s="2">
        <f>$B3*('AEO2018 Table 3'!D49/'AEO2018 Table 3'!$C49)</f>
        <v>2.7848912055971801E-5</v>
      </c>
      <c r="E3" s="2">
        <f>$B3*('AEO2018 Table 3'!E49/'AEO2018 Table 3'!$C49)</f>
        <v>2.8892820368406799E-5</v>
      </c>
      <c r="F3" s="2">
        <f>$B3*('AEO2018 Table 3'!F49/'AEO2018 Table 3'!$C49)</f>
        <v>3.0367847089175872E-5</v>
      </c>
      <c r="G3" s="2">
        <f>$B3*('AEO2018 Table 3'!G49/'AEO2018 Table 3'!$C49)</f>
        <v>3.6581948900819798E-5</v>
      </c>
      <c r="H3" s="2">
        <f>$B3*('AEO2018 Table 3'!H49/'AEO2018 Table 3'!$C49)</f>
        <v>3.9250567468927444E-5</v>
      </c>
      <c r="I3" s="2">
        <f>$B3*('AEO2018 Table 3'!I49/'AEO2018 Table 3'!$C49)</f>
        <v>4.0164203996991991E-5</v>
      </c>
      <c r="J3" s="2">
        <f>$B3*('AEO2018 Table 3'!J49/'AEO2018 Table 3'!$C49)</f>
        <v>4.0759618017079109E-5</v>
      </c>
      <c r="K3" s="2">
        <f>$B3*('AEO2018 Table 3'!K49/'AEO2018 Table 3'!$C49)</f>
        <v>4.1125346049913053E-5</v>
      </c>
      <c r="L3" s="2">
        <f>$B3*('AEO2018 Table 3'!L49/'AEO2018 Table 3'!$C49)</f>
        <v>4.1282524019803951E-5</v>
      </c>
      <c r="M3" s="2">
        <f>$B3*('AEO2018 Table 3'!M49/'AEO2018 Table 3'!$C49)</f>
        <v>4.1242372865474623E-5</v>
      </c>
      <c r="N3" s="2">
        <f>$B3*('AEO2018 Table 3'!N49/'AEO2018 Table 3'!$C49)</f>
        <v>4.1547462850759056E-5</v>
      </c>
      <c r="O3" s="2">
        <f>$B3*('AEO2018 Table 3'!O49/'AEO2018 Table 3'!$C49)</f>
        <v>4.1911263517711815E-5</v>
      </c>
      <c r="P3" s="2">
        <f>$B3*('AEO2018 Table 3'!P49/'AEO2018 Table 3'!$C49)</f>
        <v>4.2537170162594718E-5</v>
      </c>
      <c r="Q3" s="2">
        <f>$B3*('AEO2018 Table 3'!Q49/'AEO2018 Table 3'!$C49)</f>
        <v>4.2858708844621545E-5</v>
      </c>
      <c r="R3" s="2">
        <f>$B3*('AEO2018 Table 3'!R49/'AEO2018 Table 3'!$C49)</f>
        <v>4.3388760107552785E-5</v>
      </c>
      <c r="S3" s="2">
        <f>$B3*('AEO2018 Table 3'!S49/'AEO2018 Table 3'!$C49)</f>
        <v>4.3800291191593842E-5</v>
      </c>
      <c r="T3" s="2">
        <f>$B3*('AEO2018 Table 3'!T49/'AEO2018 Table 3'!$C49)</f>
        <v>4.4330101780382283E-5</v>
      </c>
      <c r="U3" s="2">
        <f>$B3*('AEO2018 Table 3'!U49/'AEO2018 Table 3'!$C49)</f>
        <v>4.4853929052161902E-5</v>
      </c>
      <c r="V3" s="2">
        <f>$B3*('AEO2018 Table 3'!V49/'AEO2018 Table 3'!$C49)</f>
        <v>4.5134235518955729E-5</v>
      </c>
      <c r="W3" s="2">
        <f>$B3*('AEO2018 Table 3'!W49/'AEO2018 Table 3'!$C49)</f>
        <v>4.5399626107113282E-5</v>
      </c>
      <c r="X3" s="2">
        <f>$B3*('AEO2018 Table 3'!X49/'AEO2018 Table 3'!$C49)</f>
        <v>4.6373312806542487E-5</v>
      </c>
      <c r="Y3" s="2">
        <f>$B3*('AEO2018 Table 3'!Y49/'AEO2018 Table 3'!$C49)</f>
        <v>4.6494904539861536E-5</v>
      </c>
      <c r="Z3" s="2">
        <f>$B3*('AEO2018 Table 3'!Z49/'AEO2018 Table 3'!$C49)</f>
        <v>4.699092211171581E-5</v>
      </c>
      <c r="AA3" s="2">
        <f>$B3*('AEO2018 Table 3'!AA49/'AEO2018 Table 3'!$C49)</f>
        <v>4.7398237452780307E-5</v>
      </c>
      <c r="AB3" s="2">
        <f>$B3*('AEO2018 Table 3'!AB49/'AEO2018 Table 3'!$C49)</f>
        <v>4.781768908340576E-5</v>
      </c>
      <c r="AC3" s="2">
        <f>$B3*('AEO2018 Table 3'!AC49/'AEO2018 Table 3'!$C49)</f>
        <v>4.7887309011054576E-5</v>
      </c>
      <c r="AD3" s="2">
        <f>$B3*('AEO2018 Table 3'!AD49/'AEO2018 Table 3'!$C49)</f>
        <v>4.7980613641640463E-5</v>
      </c>
      <c r="AE3" s="2">
        <f>$B3*('AEO2018 Table 3'!AE49/'AEO2018 Table 3'!$C49)</f>
        <v>4.8068682623251247E-5</v>
      </c>
      <c r="AF3" s="2">
        <f>$B3*('AEO2018 Table 3'!AF49/'AEO2018 Table 3'!$C49)</f>
        <v>4.8172853099562366E-5</v>
      </c>
      <c r="AG3" s="2">
        <f>$B3*('AEO2018 Table 3'!AG49/'AEO2018 Table 3'!$C49)</f>
        <v>4.7990769301370592E-5</v>
      </c>
      <c r="AH3" s="2">
        <f>$B3*('AEO2018 Table 3'!AH49/'AEO2018 Table 3'!$C49)</f>
        <v>4.8273362172520913E-5</v>
      </c>
      <c r="AI3" s="2">
        <f>$B3*('AEO2018 Table 3'!AI49/'AEO2018 Table 3'!$C49)</f>
        <v>4.8691225748351733E-5</v>
      </c>
      <c r="AJ3" s="2">
        <f>$B3*('AEO2018 Table 3'!AJ49/'AEO2018 Table 3'!$C49)</f>
        <v>4.8723912058776872E-5</v>
      </c>
    </row>
    <row r="4" spans="1:36" x14ac:dyDescent="0.25">
      <c r="A4" s="10" t="s">
        <v>18</v>
      </c>
      <c r="B4" s="2">
        <f>'Start Year Prices'!D$10</f>
        <v>6.9143011948009822E-6</v>
      </c>
      <c r="C4" s="2">
        <f>$B4*('AEO2018 Table 3'!C17/'AEO2018 Table 3'!$C17)</f>
        <v>6.9143011948009822E-6</v>
      </c>
      <c r="D4" s="2">
        <f>$B4*('AEO2018 Table 3'!D17/'AEO2018 Table 3'!$C17)</f>
        <v>8.0568180890015089E-6</v>
      </c>
      <c r="E4" s="2">
        <f>$B4*('AEO2018 Table 3'!E17/'AEO2018 Table 3'!$C17)</f>
        <v>8.3597464644810924E-6</v>
      </c>
      <c r="F4" s="2">
        <f>$B4*('AEO2018 Table 3'!F17/'AEO2018 Table 3'!$C17)</f>
        <v>8.7054345292441182E-6</v>
      </c>
      <c r="G4" s="2">
        <f>$B4*('AEO2018 Table 3'!G17/'AEO2018 Table 3'!$C17)</f>
        <v>1.0152230212130905E-5</v>
      </c>
      <c r="H4" s="2">
        <f>$B4*('AEO2018 Table 3'!H17/'AEO2018 Table 3'!$C17)</f>
        <v>1.0856717175288961E-5</v>
      </c>
      <c r="I4" s="2">
        <f>$B4*('AEO2018 Table 3'!I17/'AEO2018 Table 3'!$C17)</f>
        <v>1.1215326068021262E-5</v>
      </c>
      <c r="J4" s="2">
        <f>$B4*('AEO2018 Table 3'!J17/'AEO2018 Table 3'!$C17)</f>
        <v>1.1536415264467228E-5</v>
      </c>
      <c r="K4" s="2">
        <f>$B4*('AEO2018 Table 3'!K17/'AEO2018 Table 3'!$C17)</f>
        <v>1.1669758492568486E-5</v>
      </c>
      <c r="L4" s="2">
        <f>$B4*('AEO2018 Table 3'!L17/'AEO2018 Table 3'!$C17)</f>
        <v>1.1768334227619315E-5</v>
      </c>
      <c r="M4" s="2">
        <f>$B4*('AEO2018 Table 3'!M17/'AEO2018 Table 3'!$C17)</f>
        <v>1.1797125621818429E-5</v>
      </c>
      <c r="N4" s="2">
        <f>$B4*('AEO2018 Table 3'!N17/'AEO2018 Table 3'!$C17)</f>
        <v>1.1921412356233206E-5</v>
      </c>
      <c r="O4" s="2">
        <f>$B4*('AEO2018 Table 3'!O17/'AEO2018 Table 3'!$C17)</f>
        <v>1.2047977829889811E-5</v>
      </c>
      <c r="P4" s="2">
        <f>$B4*('AEO2018 Table 3'!P17/'AEO2018 Table 3'!$C17)</f>
        <v>1.2207921850773256E-5</v>
      </c>
      <c r="Q4" s="2">
        <f>$B4*('AEO2018 Table 3'!Q17/'AEO2018 Table 3'!$C17)</f>
        <v>1.2306351427621985E-5</v>
      </c>
      <c r="R4" s="2">
        <f>$B4*('AEO2018 Table 3'!R17/'AEO2018 Table 3'!$C17)</f>
        <v>1.2461093988125244E-5</v>
      </c>
      <c r="S4" s="2">
        <f>$B4*('AEO2018 Table 3'!S17/'AEO2018 Table 3'!$C17)</f>
        <v>1.2539146897083029E-5</v>
      </c>
      <c r="T4" s="2">
        <f>$B4*('AEO2018 Table 3'!T17/'AEO2018 Table 3'!$C17)</f>
        <v>1.2657759592930829E-5</v>
      </c>
      <c r="U4" s="2">
        <f>$B4*('AEO2018 Table 3'!U17/'AEO2018 Table 3'!$C17)</f>
        <v>1.2787251773858577E-5</v>
      </c>
      <c r="V4" s="2">
        <f>$B4*('AEO2018 Table 3'!V17/'AEO2018 Table 3'!$C17)</f>
        <v>1.285139219359102E-5</v>
      </c>
      <c r="W4" s="2">
        <f>$B4*('AEO2018 Table 3'!W17/'AEO2018 Table 3'!$C17)</f>
        <v>1.2904245213988568E-5</v>
      </c>
      <c r="X4" s="2">
        <f>$B4*('AEO2018 Table 3'!X17/'AEO2018 Table 3'!$C17)</f>
        <v>1.3121698944169191E-5</v>
      </c>
      <c r="Y4" s="2">
        <f>$B4*('AEO2018 Table 3'!Y17/'AEO2018 Table 3'!$C17)</f>
        <v>1.3180954579625998E-5</v>
      </c>
      <c r="Z4" s="2">
        <f>$B4*('AEO2018 Table 3'!Z17/'AEO2018 Table 3'!$C17)</f>
        <v>1.3278293284802689E-5</v>
      </c>
      <c r="AA4" s="2">
        <f>$B4*('AEO2018 Table 3'!AA17/'AEO2018 Table 3'!$C17)</f>
        <v>1.3360128590869363E-5</v>
      </c>
      <c r="AB4" s="2">
        <f>$B4*('AEO2018 Table 3'!AB17/'AEO2018 Table 3'!$C17)</f>
        <v>1.3449577410554518E-5</v>
      </c>
      <c r="AC4" s="2">
        <f>$B4*('AEO2018 Table 3'!AC17/'AEO2018 Table 3'!$C17)</f>
        <v>1.3456362694361096E-5</v>
      </c>
      <c r="AD4" s="2">
        <f>$B4*('AEO2018 Table 3'!AD17/'AEO2018 Table 3'!$C17)</f>
        <v>1.3478177913283615E-5</v>
      </c>
      <c r="AE4" s="2">
        <f>$B4*('AEO2018 Table 3'!AE17/'AEO2018 Table 3'!$C17)</f>
        <v>1.3478406894466905E-5</v>
      </c>
      <c r="AF4" s="2">
        <f>$B4*('AEO2018 Table 3'!AF17/'AEO2018 Table 3'!$C17)</f>
        <v>1.350329719338088E-5</v>
      </c>
      <c r="AG4" s="2">
        <f>$B4*('AEO2018 Table 3'!AG17/'AEO2018 Table 3'!$C17)</f>
        <v>1.3463501858178212E-5</v>
      </c>
      <c r="AH4" s="2">
        <f>$B4*('AEO2018 Table 3'!AH17/'AEO2018 Table 3'!$C17)</f>
        <v>1.3512137992993355E-5</v>
      </c>
      <c r="AI4" s="2">
        <f>$B4*('AEO2018 Table 3'!AI17/'AEO2018 Table 3'!$C17)</f>
        <v>1.3563273433064406E-5</v>
      </c>
      <c r="AJ4" s="2">
        <f>$B4*('AEO2018 Table 3'!AJ17/'AEO2018 Table 3'!$C17)</f>
        <v>1.3518645133312299E-5</v>
      </c>
    </row>
    <row r="5" spans="1:36" x14ac:dyDescent="0.25">
      <c r="A5" s="10" t="s">
        <v>19</v>
      </c>
      <c r="B5" s="2">
        <f>'Start Year Prices'!E$10</f>
        <v>6.9143011948009822E-6</v>
      </c>
      <c r="C5" s="2">
        <f>$B5*('AEO2018 Table 3'!C23/'AEO2018 Table 3'!$C23)</f>
        <v>6.9143011948009822E-6</v>
      </c>
      <c r="D5" s="2">
        <f>$B5*('AEO2018 Table 3'!D23/'AEO2018 Table 3'!$C23)</f>
        <v>8.0582401168069357E-6</v>
      </c>
      <c r="E5" s="2">
        <f>$B5*('AEO2018 Table 3'!E23/'AEO2018 Table 3'!$C23)</f>
        <v>8.3524916249270532E-6</v>
      </c>
      <c r="F5" s="2">
        <f>$B5*('AEO2018 Table 3'!F23/'AEO2018 Table 3'!$C23)</f>
        <v>8.5101484163054176E-6</v>
      </c>
      <c r="G5" s="2">
        <f>$B5*('AEO2018 Table 3'!G23/'AEO2018 Table 3'!$C23)</f>
        <v>9.9093239873711038E-6</v>
      </c>
      <c r="H5" s="2">
        <f>$B5*('AEO2018 Table 3'!H23/'AEO2018 Table 3'!$C23)</f>
        <v>1.0474302821340133E-5</v>
      </c>
      <c r="I5" s="2">
        <f>$B5*('AEO2018 Table 3'!I23/'AEO2018 Table 3'!$C23)</f>
        <v>1.0638386216115743E-5</v>
      </c>
      <c r="J5" s="2">
        <f>$B5*('AEO2018 Table 3'!J23/'AEO2018 Table 3'!$C23)</f>
        <v>1.0760802207707894E-5</v>
      </c>
      <c r="K5" s="2">
        <f>$B5*('AEO2018 Table 3'!K23/'AEO2018 Table 3'!$C23)</f>
        <v>1.1021465040511709E-5</v>
      </c>
      <c r="L5" s="2">
        <f>$B5*('AEO2018 Table 3'!L23/'AEO2018 Table 3'!$C23)</f>
        <v>1.1131138368917458E-5</v>
      </c>
      <c r="M5" s="2">
        <f>$B5*('AEO2018 Table 3'!M23/'AEO2018 Table 3'!$C23)</f>
        <v>1.1168684002932223E-5</v>
      </c>
      <c r="N5" s="2">
        <f>$B5*('AEO2018 Table 3'!N23/'AEO2018 Table 3'!$C23)</f>
        <v>1.1305655572883354E-5</v>
      </c>
      <c r="O5" s="2">
        <f>$B5*('AEO2018 Table 3'!O23/'AEO2018 Table 3'!$C23)</f>
        <v>1.1449786851341702E-5</v>
      </c>
      <c r="P5" s="2">
        <f>$B5*('AEO2018 Table 3'!P23/'AEO2018 Table 3'!$C23)</f>
        <v>1.1642102581151003E-5</v>
      </c>
      <c r="Q5" s="2">
        <f>$B5*('AEO2018 Table 3'!Q23/'AEO2018 Table 3'!$C23)</f>
        <v>1.1751896000112809E-5</v>
      </c>
      <c r="R5" s="2">
        <f>$B5*('AEO2018 Table 3'!R23/'AEO2018 Table 3'!$C23)</f>
        <v>1.1926600625741499E-5</v>
      </c>
      <c r="S5" s="2">
        <f>$B5*('AEO2018 Table 3'!S23/'AEO2018 Table 3'!$C23)</f>
        <v>1.2012570892219323E-5</v>
      </c>
      <c r="T5" s="2">
        <f>$B5*('AEO2018 Table 3'!T23/'AEO2018 Table 3'!$C23)</f>
        <v>1.2145818147519918E-5</v>
      </c>
      <c r="U5" s="2">
        <f>$B5*('AEO2018 Table 3'!U23/'AEO2018 Table 3'!$C23)</f>
        <v>1.2290350900263991E-5</v>
      </c>
      <c r="V5" s="2">
        <f>$B5*('AEO2018 Table 3'!V23/'AEO2018 Table 3'!$C23)</f>
        <v>1.2365143198080742E-5</v>
      </c>
      <c r="W5" s="2">
        <f>$B5*('AEO2018 Table 3'!W23/'AEO2018 Table 3'!$C23)</f>
        <v>1.2425308064193264E-5</v>
      </c>
      <c r="X5" s="2">
        <f>$B5*('AEO2018 Table 3'!X23/'AEO2018 Table 3'!$C23)</f>
        <v>1.2669601900994578E-5</v>
      </c>
      <c r="Y5" s="2">
        <f>$B5*('AEO2018 Table 3'!Y23/'AEO2018 Table 3'!$C23)</f>
        <v>1.2735297464807915E-5</v>
      </c>
      <c r="Z5" s="2">
        <f>$B5*('AEO2018 Table 3'!Z23/'AEO2018 Table 3'!$C23)</f>
        <v>1.2841709756775187E-5</v>
      </c>
      <c r="AA5" s="2">
        <f>$B5*('AEO2018 Table 3'!AA23/'AEO2018 Table 3'!$C23)</f>
        <v>1.2932784625591759E-5</v>
      </c>
      <c r="AB5" s="2">
        <f>$B5*('AEO2018 Table 3'!AB23/'AEO2018 Table 3'!$C23)</f>
        <v>1.3032606508633448E-5</v>
      </c>
      <c r="AC5" s="2">
        <f>$B5*('AEO2018 Table 3'!AC23/'AEO2018 Table 3'!$C23)</f>
        <v>1.3040594289259404E-5</v>
      </c>
      <c r="AD5" s="2">
        <f>$B5*('AEO2018 Table 3'!AD23/'AEO2018 Table 3'!$C23)</f>
        <v>1.3060414758188854E-5</v>
      </c>
      <c r="AE5" s="2">
        <f>$B5*('AEO2018 Table 3'!AE23/'AEO2018 Table 3'!$C23)</f>
        <v>1.3058784742440561E-5</v>
      </c>
      <c r="AF5" s="2">
        <f>$B5*('AEO2018 Table 3'!AF23/'AEO2018 Table 3'!$C23)</f>
        <v>1.3087554721386298E-5</v>
      </c>
      <c r="AG5" s="2">
        <f>$B5*('AEO2018 Table 3'!AG23/'AEO2018 Table 3'!$C23)</f>
        <v>1.3042076076078674E-5</v>
      </c>
      <c r="AH5" s="2">
        <f>$B5*('AEO2018 Table 3'!AH23/'AEO2018 Table 3'!$C23)</f>
        <v>1.3093732099194406E-5</v>
      </c>
      <c r="AI5" s="2">
        <f>$B5*('AEO2018 Table 3'!AI23/'AEO2018 Table 3'!$C23)</f>
        <v>1.3148692873720902E-5</v>
      </c>
      <c r="AJ5" s="2">
        <f>$B5*('AEO2018 Table 3'!AJ23/'AEO2018 Table 3'!$C23)</f>
        <v>1.309562490724737E-5</v>
      </c>
    </row>
    <row r="6" spans="1:36" x14ac:dyDescent="0.25">
      <c r="A6" s="10" t="s">
        <v>20</v>
      </c>
      <c r="B6" s="2">
        <f>'Start Year Prices'!F$10</f>
        <v>2.3971389241375376E-5</v>
      </c>
      <c r="C6" s="2">
        <f>$B6*('AEO2018 Table 3'!C30/'AEO2018 Table 3'!$C30)</f>
        <v>2.3971389241375376E-5</v>
      </c>
      <c r="D6" s="2">
        <f>$B6*('AEO2018 Table 3'!D30/'AEO2018 Table 3'!$C30)</f>
        <v>2.7930747284325808E-5</v>
      </c>
      <c r="E6" s="2">
        <f>$B6*('AEO2018 Table 3'!E30/'AEO2018 Table 3'!$C30)</f>
        <v>2.8987890927187821E-5</v>
      </c>
      <c r="F6" s="2">
        <f>$B6*('AEO2018 Table 3'!F30/'AEO2018 Table 3'!$C30)</f>
        <v>2.9425530904178733E-5</v>
      </c>
      <c r="G6" s="2">
        <f>$B6*('AEO2018 Table 3'!G30/'AEO2018 Table 3'!$C30)</f>
        <v>3.4190314193772971E-5</v>
      </c>
      <c r="H6" s="2">
        <f>$B6*('AEO2018 Table 3'!H30/'AEO2018 Table 3'!$C30)</f>
        <v>3.6119311436499485E-5</v>
      </c>
      <c r="I6" s="2">
        <f>$B6*('AEO2018 Table 3'!I30/'AEO2018 Table 3'!$C30)</f>
        <v>3.6666186513644309E-5</v>
      </c>
      <c r="J6" s="2">
        <f>$B6*('AEO2018 Table 3'!J30/'AEO2018 Table 3'!$C30)</f>
        <v>3.7118137276187365E-5</v>
      </c>
      <c r="K6" s="2">
        <f>$B6*('AEO2018 Table 3'!K30/'AEO2018 Table 3'!$C30)</f>
        <v>3.7694010753606226E-5</v>
      </c>
      <c r="L6" s="2">
        <f>$B6*('AEO2018 Table 3'!L30/'AEO2018 Table 3'!$C30)</f>
        <v>3.8130406845421145E-5</v>
      </c>
      <c r="M6" s="2">
        <f>$B6*('AEO2018 Table 3'!M30/'AEO2018 Table 3'!$C30)</f>
        <v>3.8292572487285678E-5</v>
      </c>
      <c r="N6" s="2">
        <f>$B6*('AEO2018 Table 3'!N30/'AEO2018 Table 3'!$C30)</f>
        <v>3.8779120005684503E-5</v>
      </c>
      <c r="O6" s="2">
        <f>$B6*('AEO2018 Table 3'!O30/'AEO2018 Table 3'!$C30)</f>
        <v>3.9312071593923829E-5</v>
      </c>
      <c r="P6" s="2">
        <f>$B6*('AEO2018 Table 3'!P30/'AEO2018 Table 3'!$C30)</f>
        <v>3.9928129715303224E-5</v>
      </c>
      <c r="Q6" s="2">
        <f>$B6*('AEO2018 Table 3'!Q30/'AEO2018 Table 3'!$C30)</f>
        <v>4.0323777663982506E-5</v>
      </c>
      <c r="R6" s="2">
        <f>$B6*('AEO2018 Table 3'!R30/'AEO2018 Table 3'!$C30)</f>
        <v>4.0935435955889444E-5</v>
      </c>
      <c r="S6" s="2">
        <f>$B6*('AEO2018 Table 3'!S30/'AEO2018 Table 3'!$C30)</f>
        <v>4.1221925565912356E-5</v>
      </c>
      <c r="T6" s="2">
        <f>$B6*('AEO2018 Table 3'!T30/'AEO2018 Table 3'!$C30)</f>
        <v>4.1695516092442843E-5</v>
      </c>
      <c r="U6" s="2">
        <f>$B6*('AEO2018 Table 3'!U30/'AEO2018 Table 3'!$C30)</f>
        <v>4.2212895564159135E-5</v>
      </c>
      <c r="V6" s="2">
        <f>$B6*('AEO2018 Table 3'!V30/'AEO2018 Table 3'!$C30)</f>
        <v>4.2497342271599873E-5</v>
      </c>
      <c r="W6" s="2">
        <f>$B6*('AEO2018 Table 3'!W30/'AEO2018 Table 3'!$C30)</f>
        <v>4.2724132371492991E-5</v>
      </c>
      <c r="X6" s="2">
        <f>$B6*('AEO2018 Table 3'!X30/'AEO2018 Table 3'!$C30)</f>
        <v>4.3572437637408567E-5</v>
      </c>
      <c r="Y6" s="2">
        <f>$B6*('AEO2018 Table 3'!Y30/'AEO2018 Table 3'!$C30)</f>
        <v>4.3812734271709197E-5</v>
      </c>
      <c r="Z6" s="2">
        <f>$B6*('AEO2018 Table 3'!Z30/'AEO2018 Table 3'!$C30)</f>
        <v>4.417996650966392E-5</v>
      </c>
      <c r="AA6" s="2">
        <f>$B6*('AEO2018 Table 3'!AA30/'AEO2018 Table 3'!$C30)</f>
        <v>4.4500543458331665E-5</v>
      </c>
      <c r="AB6" s="2">
        <f>$B6*('AEO2018 Table 3'!AB30/'AEO2018 Table 3'!$C30)</f>
        <v>4.4850943993371955E-5</v>
      </c>
      <c r="AC6" s="2">
        <f>$B6*('AEO2018 Table 3'!AC30/'AEO2018 Table 3'!$C30)</f>
        <v>4.488667821505484E-5</v>
      </c>
      <c r="AD6" s="2">
        <f>$B6*('AEO2018 Table 3'!AD30/'AEO2018 Table 3'!$C30)</f>
        <v>4.4948260126453781E-5</v>
      </c>
      <c r="AE6" s="2">
        <f>$B6*('AEO2018 Table 3'!AE30/'AEO2018 Table 3'!$C30)</f>
        <v>4.4940081537807125E-5</v>
      </c>
      <c r="AF6" s="2">
        <f>$B6*('AEO2018 Table 3'!AF30/'AEO2018 Table 3'!$C30)</f>
        <v>4.5055832642354216E-5</v>
      </c>
      <c r="AG6" s="2">
        <f>$B6*('AEO2018 Table 3'!AG30/'AEO2018 Table 3'!$C30)</f>
        <v>4.4910034645259909E-5</v>
      </c>
      <c r="AH6" s="2">
        <f>$B6*('AEO2018 Table 3'!AH30/'AEO2018 Table 3'!$C30)</f>
        <v>4.5087667728878128E-5</v>
      </c>
      <c r="AI6" s="2">
        <f>$B6*('AEO2018 Table 3'!AI30/'AEO2018 Table 3'!$C30)</f>
        <v>4.5257052440670117E-5</v>
      </c>
      <c r="AJ6" s="2">
        <f>$B6*('AEO2018 Table 3'!AJ30/'AEO2018 Table 3'!$C30)</f>
        <v>4.504931140422256E-5</v>
      </c>
    </row>
    <row r="7" spans="1:36" x14ac:dyDescent="0.25">
      <c r="A7" s="10" t="s">
        <v>21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</row>
    <row r="8" spans="1:36" x14ac:dyDescent="0.25">
      <c r="A8" s="10" t="s">
        <v>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ref="AA8:AJ8" si="0">TREND($Q8:$Z8,$Q$1:$Z$1,AA$1)</f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  <c r="AJ8" s="9">
        <f t="shared" si="0"/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16384" width="9.140625" style="9"/>
  </cols>
  <sheetData>
    <row r="1" spans="1:36" x14ac:dyDescent="0.25">
      <c r="A1" s="10" t="s">
        <v>15</v>
      </c>
      <c r="B1" s="10">
        <v>2016</v>
      </c>
      <c r="C1" s="10">
        <v>2017</v>
      </c>
      <c r="D1" s="11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6" x14ac:dyDescent="0.25">
      <c r="A2" s="10" t="s">
        <v>16</v>
      </c>
      <c r="B2" s="2">
        <f>'Start Year Prices'!B11</f>
        <v>1.1494581061361245E-5</v>
      </c>
      <c r="C2" s="2">
        <f>$B2*('AEO2018 Table 3'!C42/'AEO2018 Table 3'!$C42)</f>
        <v>1.1494581061361245E-5</v>
      </c>
      <c r="D2" s="2">
        <f>$B2*('AEO2018 Table 3'!D42/'AEO2018 Table 3'!$C42)</f>
        <v>1.3759800457450631E-5</v>
      </c>
      <c r="E2" s="2">
        <f>$B2*('AEO2018 Table 3'!E42/'AEO2018 Table 3'!$C42)</f>
        <v>1.4116497534166261E-5</v>
      </c>
      <c r="F2" s="2">
        <f>$B2*('AEO2018 Table 3'!F42/'AEO2018 Table 3'!$C42)</f>
        <v>1.5057920676299982E-5</v>
      </c>
      <c r="G2" s="2">
        <f>$B2*('AEO2018 Table 3'!G42/'AEO2018 Table 3'!$C42)</f>
        <v>1.8823757201075647E-5</v>
      </c>
      <c r="H2" s="2">
        <f>$B2*('AEO2018 Table 3'!H42/'AEO2018 Table 3'!$C42)</f>
        <v>2.0405239732635238E-5</v>
      </c>
      <c r="I2" s="2">
        <f>$B2*('AEO2018 Table 3'!I42/'AEO2018 Table 3'!$C42)</f>
        <v>2.0970083713726104E-5</v>
      </c>
      <c r="J2" s="2">
        <f>$B2*('AEO2018 Table 3'!J42/'AEO2018 Table 3'!$C42)</f>
        <v>2.1366999860817065E-5</v>
      </c>
      <c r="K2" s="2">
        <f>$B2*('AEO2018 Table 3'!K42/'AEO2018 Table 3'!$C42)</f>
        <v>2.1731345044693087E-5</v>
      </c>
      <c r="L2" s="2">
        <f>$B2*('AEO2018 Table 3'!L42/'AEO2018 Table 3'!$C42)</f>
        <v>2.1874282075292809E-5</v>
      </c>
      <c r="M2" s="2">
        <f>$B2*('AEO2018 Table 3'!M42/'AEO2018 Table 3'!$C42)</f>
        <v>2.1961649693649874E-5</v>
      </c>
      <c r="N2" s="2">
        <f>$B2*('AEO2018 Table 3'!N42/'AEO2018 Table 3'!$C42)</f>
        <v>2.2267515245919537E-5</v>
      </c>
      <c r="O2" s="2">
        <f>$B2*('AEO2018 Table 3'!O42/'AEO2018 Table 3'!$C42)</f>
        <v>2.2591867082805784E-5</v>
      </c>
      <c r="P2" s="2">
        <f>$B2*('AEO2018 Table 3'!P42/'AEO2018 Table 3'!$C42)</f>
        <v>2.3108504149632671E-5</v>
      </c>
      <c r="Q2" s="2">
        <f>$B2*('AEO2018 Table 3'!Q42/'AEO2018 Table 3'!$C42)</f>
        <v>2.3382679750881008E-5</v>
      </c>
      <c r="R2" s="2">
        <f>$B2*('AEO2018 Table 3'!R42/'AEO2018 Table 3'!$C42)</f>
        <v>2.3868445689784147E-5</v>
      </c>
      <c r="S2" s="2">
        <f>$B2*('AEO2018 Table 3'!S42/'AEO2018 Table 3'!$C42)</f>
        <v>2.4138048089175242E-5</v>
      </c>
      <c r="T2" s="2">
        <f>$B2*('AEO2018 Table 3'!T42/'AEO2018 Table 3'!$C42)</f>
        <v>2.4508949616081556E-5</v>
      </c>
      <c r="U2" s="2">
        <f>$B2*('AEO2018 Table 3'!U42/'AEO2018 Table 3'!$C42)</f>
        <v>2.4833848486682781E-5</v>
      </c>
      <c r="V2" s="2">
        <f>$B2*('AEO2018 Table 3'!V42/'AEO2018 Table 3'!$C42)</f>
        <v>2.5015832208032887E-5</v>
      </c>
      <c r="W2" s="2">
        <f>$B2*('AEO2018 Table 3'!W42/'AEO2018 Table 3'!$C42)</f>
        <v>2.5208717447585116E-5</v>
      </c>
      <c r="X2" s="2">
        <f>$B2*('AEO2018 Table 3'!X42/'AEO2018 Table 3'!$C42)</f>
        <v>2.5846148771879222E-5</v>
      </c>
      <c r="Y2" s="2">
        <f>$B2*('AEO2018 Table 3'!Y42/'AEO2018 Table 3'!$C42)</f>
        <v>2.607447143131288E-5</v>
      </c>
      <c r="Z2" s="2">
        <f>$B2*('AEO2018 Table 3'!Z42/'AEO2018 Table 3'!$C42)</f>
        <v>2.6343515280489736E-5</v>
      </c>
      <c r="AA2" s="2">
        <f>$B2*('AEO2018 Table 3'!AA42/'AEO2018 Table 3'!$C42)</f>
        <v>2.6604959391803091E-5</v>
      </c>
      <c r="AB2" s="2">
        <f>$B2*('AEO2018 Table 3'!AB42/'AEO2018 Table 3'!$C42)</f>
        <v>2.690196069459021E-5</v>
      </c>
      <c r="AC2" s="2">
        <f>$B2*('AEO2018 Table 3'!AC42/'AEO2018 Table 3'!$C42)</f>
        <v>2.6998292755973406E-5</v>
      </c>
      <c r="AD2" s="2">
        <f>$B2*('AEO2018 Table 3'!AD42/'AEO2018 Table 3'!$C42)</f>
        <v>2.7150962380100083E-5</v>
      </c>
      <c r="AE2" s="2">
        <f>$B2*('AEO2018 Table 3'!AE42/'AEO2018 Table 3'!$C42)</f>
        <v>2.7273507145455244E-5</v>
      </c>
      <c r="AF2" s="2">
        <f>$B2*('AEO2018 Table 3'!AF42/'AEO2018 Table 3'!$C42)</f>
        <v>2.7381070096919474E-5</v>
      </c>
      <c r="AG2" s="2">
        <f>$B2*('AEO2018 Table 3'!AG42/'AEO2018 Table 3'!$C42)</f>
        <v>2.7352300730111178E-5</v>
      </c>
      <c r="AH2" s="2">
        <f>$B2*('AEO2018 Table 3'!AH42/'AEO2018 Table 3'!$C42)</f>
        <v>2.755863839245224E-5</v>
      </c>
      <c r="AI2" s="2">
        <f>$B2*('AEO2018 Table 3'!AI42/'AEO2018 Table 3'!$C42)</f>
        <v>2.7857404022926413E-5</v>
      </c>
      <c r="AJ2" s="2">
        <f>$B2*('AEO2018 Table 3'!AJ42/'AEO2018 Table 3'!$C42)</f>
        <v>2.7986579988557065E-5</v>
      </c>
    </row>
    <row r="3" spans="1:36" x14ac:dyDescent="0.25">
      <c r="A3" s="10" t="s">
        <v>17</v>
      </c>
      <c r="B3" s="9">
        <v>0</v>
      </c>
      <c r="C3" s="9">
        <v>0</v>
      </c>
      <c r="D3" s="8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 t="shared" ref="AA3:AJ8" si="0">TREND($Q3:$Z3,$Q$1:$Z$1,AA$1)</f>
        <v>0</v>
      </c>
      <c r="AB3" s="9">
        <f t="shared" si="0"/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  <c r="AJ3" s="9">
        <f t="shared" si="0"/>
        <v>0</v>
      </c>
    </row>
    <row r="4" spans="1:36" x14ac:dyDescent="0.25">
      <c r="A4" s="10" t="s">
        <v>18</v>
      </c>
      <c r="B4" s="9">
        <v>0</v>
      </c>
      <c r="C4" s="9">
        <v>0</v>
      </c>
      <c r="D4" s="8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 t="shared" si="0"/>
        <v>0</v>
      </c>
      <c r="AB4" s="9">
        <f t="shared" si="0"/>
        <v>0</v>
      </c>
      <c r="AC4" s="9">
        <f t="shared" si="0"/>
        <v>0</v>
      </c>
      <c r="AD4" s="9">
        <f t="shared" si="0"/>
        <v>0</v>
      </c>
      <c r="AE4" s="9">
        <f t="shared" si="0"/>
        <v>0</v>
      </c>
      <c r="AF4" s="9">
        <f t="shared" si="0"/>
        <v>0</v>
      </c>
      <c r="AG4" s="9">
        <f t="shared" si="0"/>
        <v>0</v>
      </c>
      <c r="AH4" s="9">
        <f t="shared" si="0"/>
        <v>0</v>
      </c>
      <c r="AI4" s="9">
        <f t="shared" si="0"/>
        <v>0</v>
      </c>
      <c r="AJ4" s="9">
        <f t="shared" si="0"/>
        <v>0</v>
      </c>
    </row>
    <row r="5" spans="1:36" x14ac:dyDescent="0.25">
      <c r="A5" s="10" t="s">
        <v>19</v>
      </c>
      <c r="B5" s="9">
        <v>0</v>
      </c>
      <c r="C5" s="9">
        <v>0</v>
      </c>
      <c r="D5" s="8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si="0"/>
        <v>0</v>
      </c>
      <c r="AB5" s="9">
        <f t="shared" si="0"/>
        <v>0</v>
      </c>
      <c r="AC5" s="9">
        <f t="shared" si="0"/>
        <v>0</v>
      </c>
      <c r="AD5" s="9">
        <f t="shared" si="0"/>
        <v>0</v>
      </c>
      <c r="AE5" s="9">
        <f t="shared" si="0"/>
        <v>0</v>
      </c>
      <c r="AF5" s="9">
        <f t="shared" si="0"/>
        <v>0</v>
      </c>
      <c r="AG5" s="9">
        <f t="shared" si="0"/>
        <v>0</v>
      </c>
      <c r="AH5" s="9">
        <f t="shared" si="0"/>
        <v>0</v>
      </c>
      <c r="AI5" s="9">
        <f t="shared" si="0"/>
        <v>0</v>
      </c>
      <c r="AJ5" s="9">
        <f t="shared" si="0"/>
        <v>0</v>
      </c>
    </row>
    <row r="6" spans="1:36" x14ac:dyDescent="0.25">
      <c r="A6" s="10" t="s">
        <v>20</v>
      </c>
      <c r="B6" s="9">
        <v>0</v>
      </c>
      <c r="C6" s="9">
        <v>0</v>
      </c>
      <c r="D6" s="8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0"/>
        <v>0</v>
      </c>
      <c r="AB6" s="9">
        <f t="shared" si="0"/>
        <v>0</v>
      </c>
      <c r="AC6" s="9">
        <f t="shared" si="0"/>
        <v>0</v>
      </c>
      <c r="AD6" s="9">
        <f t="shared" si="0"/>
        <v>0</v>
      </c>
      <c r="AE6" s="9">
        <f t="shared" si="0"/>
        <v>0</v>
      </c>
      <c r="AF6" s="9">
        <f t="shared" si="0"/>
        <v>0</v>
      </c>
      <c r="AG6" s="9">
        <f t="shared" si="0"/>
        <v>0</v>
      </c>
      <c r="AH6" s="9">
        <f t="shared" si="0"/>
        <v>0</v>
      </c>
      <c r="AI6" s="9">
        <f t="shared" si="0"/>
        <v>0</v>
      </c>
      <c r="AJ6" s="9">
        <f t="shared" si="0"/>
        <v>0</v>
      </c>
    </row>
    <row r="7" spans="1:36" x14ac:dyDescent="0.25">
      <c r="A7" s="10" t="s">
        <v>21</v>
      </c>
      <c r="B7" s="9">
        <f t="shared" ref="B7:Z7" si="1">B3</f>
        <v>0</v>
      </c>
      <c r="C7" s="9">
        <f t="shared" si="1"/>
        <v>0</v>
      </c>
      <c r="D7" s="8">
        <f t="shared" si="1"/>
        <v>0</v>
      </c>
      <c r="E7" s="9">
        <f t="shared" si="1"/>
        <v>0</v>
      </c>
      <c r="F7" s="9">
        <f t="shared" si="1"/>
        <v>0</v>
      </c>
      <c r="G7" s="9">
        <f t="shared" si="1"/>
        <v>0</v>
      </c>
      <c r="H7" s="9">
        <f t="shared" si="1"/>
        <v>0</v>
      </c>
      <c r="I7" s="9">
        <f t="shared" si="1"/>
        <v>0</v>
      </c>
      <c r="J7" s="9">
        <f t="shared" si="1"/>
        <v>0</v>
      </c>
      <c r="K7" s="9">
        <f t="shared" si="1"/>
        <v>0</v>
      </c>
      <c r="L7" s="9">
        <f t="shared" si="1"/>
        <v>0</v>
      </c>
      <c r="M7" s="9">
        <f t="shared" si="1"/>
        <v>0</v>
      </c>
      <c r="N7" s="9">
        <f t="shared" si="1"/>
        <v>0</v>
      </c>
      <c r="O7" s="9">
        <f t="shared" si="1"/>
        <v>0</v>
      </c>
      <c r="P7" s="9">
        <f t="shared" si="1"/>
        <v>0</v>
      </c>
      <c r="Q7" s="9">
        <f t="shared" si="1"/>
        <v>0</v>
      </c>
      <c r="R7" s="9">
        <f t="shared" si="1"/>
        <v>0</v>
      </c>
      <c r="S7" s="9">
        <f t="shared" si="1"/>
        <v>0</v>
      </c>
      <c r="T7" s="9">
        <f t="shared" si="1"/>
        <v>0</v>
      </c>
      <c r="U7" s="9">
        <f t="shared" si="1"/>
        <v>0</v>
      </c>
      <c r="V7" s="9">
        <f t="shared" si="1"/>
        <v>0</v>
      </c>
      <c r="W7" s="9">
        <f t="shared" si="1"/>
        <v>0</v>
      </c>
      <c r="X7" s="9">
        <f t="shared" si="1"/>
        <v>0</v>
      </c>
      <c r="Y7" s="9">
        <f t="shared" si="1"/>
        <v>0</v>
      </c>
      <c r="Z7" s="9">
        <f t="shared" si="1"/>
        <v>0</v>
      </c>
      <c r="AA7" s="9">
        <f t="shared" si="0"/>
        <v>0</v>
      </c>
      <c r="AB7" s="9">
        <f t="shared" si="0"/>
        <v>0</v>
      </c>
      <c r="AC7" s="9">
        <f t="shared" si="0"/>
        <v>0</v>
      </c>
      <c r="AD7" s="9">
        <f t="shared" si="0"/>
        <v>0</v>
      </c>
      <c r="AE7" s="9">
        <f t="shared" si="0"/>
        <v>0</v>
      </c>
      <c r="AF7" s="9">
        <f t="shared" si="0"/>
        <v>0</v>
      </c>
      <c r="AG7" s="9">
        <f t="shared" si="0"/>
        <v>0</v>
      </c>
      <c r="AH7" s="9">
        <f t="shared" si="0"/>
        <v>0</v>
      </c>
      <c r="AI7" s="9">
        <f t="shared" si="0"/>
        <v>0</v>
      </c>
      <c r="AJ7" s="9">
        <f t="shared" si="0"/>
        <v>0</v>
      </c>
    </row>
    <row r="8" spans="1:36" x14ac:dyDescent="0.25">
      <c r="A8" s="10" t="s">
        <v>22</v>
      </c>
      <c r="B8" s="9">
        <v>0</v>
      </c>
      <c r="C8" s="9">
        <v>0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0"/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  <c r="AJ8" s="9">
        <f t="shared" si="0"/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26" width="10" style="9" customWidth="1"/>
    <col min="27" max="16384" width="9.140625" style="9"/>
  </cols>
  <sheetData>
    <row r="1" spans="1:36" x14ac:dyDescent="0.25">
      <c r="A1" s="10" t="s">
        <v>15</v>
      </c>
      <c r="B1" s="10">
        <v>2016</v>
      </c>
      <c r="C1" s="10">
        <v>2017</v>
      </c>
      <c r="D1" s="10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6" x14ac:dyDescent="0.25">
      <c r="A2" s="10" t="s">
        <v>16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</row>
    <row r="3" spans="1:36" x14ac:dyDescent="0.25">
      <c r="A3" s="10" t="s">
        <v>17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</row>
    <row r="4" spans="1:36" x14ac:dyDescent="0.25">
      <c r="A4" s="10" t="s">
        <v>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</row>
    <row r="5" spans="1:36" x14ac:dyDescent="0.25">
      <c r="A5" s="10" t="s">
        <v>19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</row>
    <row r="6" spans="1:36" x14ac:dyDescent="0.25">
      <c r="A6" s="10" t="s">
        <v>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</row>
    <row r="7" spans="1:36" x14ac:dyDescent="0.25">
      <c r="A7" s="10" t="s">
        <v>21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</row>
    <row r="8" spans="1:36" x14ac:dyDescent="0.25">
      <c r="A8" s="10" t="s">
        <v>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J8"/>
  <sheetViews>
    <sheetView workbookViewId="0">
      <pane xSplit="1" ySplit="1" topLeftCell="O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16384" width="9.140625" style="9"/>
  </cols>
  <sheetData>
    <row r="1" spans="1:36" x14ac:dyDescent="0.25">
      <c r="A1" s="10" t="s">
        <v>15</v>
      </c>
      <c r="B1" s="10">
        <v>2016</v>
      </c>
      <c r="C1" s="10">
        <v>2017</v>
      </c>
      <c r="D1" s="11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6" x14ac:dyDescent="0.25">
      <c r="A2" s="10" t="s">
        <v>16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5">
      <c r="A3" s="10" t="s">
        <v>17</v>
      </c>
      <c r="B3" s="7">
        <f>'Start Year Prices'!C13</f>
        <v>1.8681892473711639E-6</v>
      </c>
      <c r="C3" s="9">
        <f>$B3*('AEO2018 Table 3'!C52/'AEO2018 Table 3'!$C52)</f>
        <v>1.8681892473711639E-6</v>
      </c>
      <c r="D3" s="9">
        <f>$B3*('AEO2018 Table 3'!D52/'AEO2018 Table 3'!$C52)</f>
        <v>1.8233990109157849E-6</v>
      </c>
      <c r="E3" s="9">
        <f>$B3*('AEO2018 Table 3'!E52/'AEO2018 Table 3'!$C52)</f>
        <v>1.8366750392604568E-6</v>
      </c>
      <c r="F3" s="9">
        <f>$B3*('AEO2018 Table 3'!F52/'AEO2018 Table 3'!$C52)</f>
        <v>1.8749190430734718E-6</v>
      </c>
      <c r="G3" s="9">
        <f>$B3*('AEO2018 Table 3'!G52/'AEO2018 Table 3'!$C52)</f>
        <v>1.8996065749780115E-6</v>
      </c>
      <c r="H3" s="9">
        <f>$B3*('AEO2018 Table 3'!H52/'AEO2018 Table 3'!$C52)</f>
        <v>1.9042806343747403E-6</v>
      </c>
      <c r="I3" s="9">
        <f>$B3*('AEO2018 Table 3'!I52/'AEO2018 Table 3'!$C52)</f>
        <v>1.8955299453550832E-6</v>
      </c>
      <c r="J3" s="9">
        <f>$B3*('AEO2018 Table 3'!J52/'AEO2018 Table 3'!$C52)</f>
        <v>1.9026770070871719E-6</v>
      </c>
      <c r="K3" s="9">
        <f>$B3*('AEO2018 Table 3'!K52/'AEO2018 Table 3'!$C52)</f>
        <v>1.9234111345710603E-6</v>
      </c>
      <c r="L3" s="9">
        <f>$B3*('AEO2018 Table 3'!L52/'AEO2018 Table 3'!$C52)</f>
        <v>1.9358687776068137E-6</v>
      </c>
      <c r="M3" s="9">
        <f>$B3*('AEO2018 Table 3'!M52/'AEO2018 Table 3'!$C52)</f>
        <v>1.9411470654091922E-6</v>
      </c>
      <c r="N3" s="9">
        <f>$B3*('AEO2018 Table 3'!N52/'AEO2018 Table 3'!$C52)</f>
        <v>1.9451659066613979E-6</v>
      </c>
      <c r="O3" s="9">
        <f>$B3*('AEO2018 Table 3'!O52/'AEO2018 Table 3'!$C52)</f>
        <v>1.9462281928879276E-6</v>
      </c>
      <c r="P3" s="9">
        <f>$B3*('AEO2018 Table 3'!P52/'AEO2018 Table 3'!$C52)</f>
        <v>1.9522313848112891E-6</v>
      </c>
      <c r="Q3" s="9">
        <f>$B3*('AEO2018 Table 3'!Q52/'AEO2018 Table 3'!$C52)</f>
        <v>1.9600923028876053E-6</v>
      </c>
      <c r="R3" s="9">
        <f>$B3*('AEO2018 Table 3'!R52/'AEO2018 Table 3'!$C52)</f>
        <v>1.962912885276286E-6</v>
      </c>
      <c r="S3" s="9">
        <f>$B3*('AEO2018 Table 3'!S52/'AEO2018 Table 3'!$C52)</f>
        <v>1.9659357269624974E-6</v>
      </c>
      <c r="T3" s="9">
        <f>$B3*('AEO2018 Table 3'!T52/'AEO2018 Table 3'!$C52)</f>
        <v>1.9754198183929507E-6</v>
      </c>
      <c r="U3" s="9">
        <f>$B3*('AEO2018 Table 3'!U52/'AEO2018 Table 3'!$C52)</f>
        <v>1.9830257877749004E-6</v>
      </c>
      <c r="V3" s="9">
        <f>$B3*('AEO2018 Table 3'!V52/'AEO2018 Table 3'!$C52)</f>
        <v>1.9958327105219365E-6</v>
      </c>
      <c r="W3" s="9">
        <f>$B3*('AEO2018 Table 3'!W52/'AEO2018 Table 3'!$C52)</f>
        <v>2.0052862081090657E-6</v>
      </c>
      <c r="X3" s="9">
        <f>$B3*('AEO2018 Table 3'!X52/'AEO2018 Table 3'!$C52)</f>
        <v>2.018408417408136E-6</v>
      </c>
      <c r="Y3" s="9">
        <f>$B3*('AEO2018 Table 3'!Y52/'AEO2018 Table 3'!$C52)</f>
        <v>2.0282137441934913E-6</v>
      </c>
      <c r="Z3" s="9">
        <f>$B3*('AEO2018 Table 3'!Z52/'AEO2018 Table 3'!$C52)</f>
        <v>2.0421016494046444E-6</v>
      </c>
      <c r="AA3" s="9">
        <f>$B3*('AEO2018 Table 3'!AA52/'AEO2018 Table 3'!$C52)</f>
        <v>2.0472822068741819E-6</v>
      </c>
      <c r="AB3" s="9">
        <f>$B3*('AEO2018 Table 3'!AB52/'AEO2018 Table 3'!$C52)</f>
        <v>2.054876278650394E-6</v>
      </c>
      <c r="AC3" s="9">
        <f>$B3*('AEO2018 Table 3'!AC52/'AEO2018 Table 3'!$C52)</f>
        <v>2.0609738015906725E-6</v>
      </c>
      <c r="AD3" s="9">
        <f>$B3*('AEO2018 Table 3'!AD52/'AEO2018 Table 3'!$C52)</f>
        <v>2.064956100196685E-6</v>
      </c>
      <c r="AE3" s="9">
        <f>$B3*('AEO2018 Table 3'!AE52/'AEO2018 Table 3'!$C52)</f>
        <v>2.0698443164966822E-6</v>
      </c>
      <c r="AF3" s="9">
        <f>$B3*('AEO2018 Table 3'!AF52/'AEO2018 Table 3'!$C52)</f>
        <v>2.0726954927286866E-6</v>
      </c>
      <c r="AG3" s="9">
        <f>$B3*('AEO2018 Table 3'!AG52/'AEO2018 Table 3'!$C52)</f>
        <v>2.0771485965902969E-6</v>
      </c>
      <c r="AH3" s="9">
        <f>$B3*('AEO2018 Table 3'!AH52/'AEO2018 Table 3'!$C52)</f>
        <v>2.0797422746409913E-6</v>
      </c>
      <c r="AI3" s="9">
        <f>$B3*('AEO2018 Table 3'!AI52/'AEO2018 Table 3'!$C52)</f>
        <v>2.0823155567961352E-6</v>
      </c>
      <c r="AJ3" s="9">
        <f>$B3*('AEO2018 Table 3'!AJ52/'AEO2018 Table 3'!$C52)</f>
        <v>2.0895892430464266E-6</v>
      </c>
    </row>
    <row r="4" spans="1:36" x14ac:dyDescent="0.25">
      <c r="A4" s="10" t="s">
        <v>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5">
      <c r="A5" s="10" t="s">
        <v>19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5">
      <c r="A6" s="10" t="s">
        <v>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5">
      <c r="A7" s="10" t="s">
        <v>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8" spans="1:36" x14ac:dyDescent="0.25">
      <c r="A8" s="10" t="s">
        <v>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style="9" customWidth="1"/>
    <col min="2" max="27" width="10" style="9" customWidth="1"/>
    <col min="28" max="16384" width="9.140625" style="9"/>
  </cols>
  <sheetData>
    <row r="1" spans="1:37" x14ac:dyDescent="0.25">
      <c r="A1" s="10" t="s">
        <v>15</v>
      </c>
      <c r="B1" s="10">
        <v>2015</v>
      </c>
      <c r="C1" s="10">
        <v>2016</v>
      </c>
      <c r="D1" s="10">
        <v>2017</v>
      </c>
      <c r="E1" s="10">
        <v>2018</v>
      </c>
      <c r="F1" s="10">
        <v>2019</v>
      </c>
      <c r="G1" s="10">
        <v>2020</v>
      </c>
      <c r="H1" s="10">
        <v>2021</v>
      </c>
      <c r="I1" s="10">
        <v>2022</v>
      </c>
      <c r="J1" s="10">
        <v>2023</v>
      </c>
      <c r="K1" s="10">
        <v>2024</v>
      </c>
      <c r="L1" s="10">
        <v>2025</v>
      </c>
      <c r="M1" s="10">
        <v>2026</v>
      </c>
      <c r="N1" s="10">
        <v>2027</v>
      </c>
      <c r="O1" s="10">
        <v>2028</v>
      </c>
      <c r="P1" s="10">
        <v>2029</v>
      </c>
      <c r="Q1" s="10">
        <v>2030</v>
      </c>
      <c r="R1" s="10">
        <v>2031</v>
      </c>
      <c r="S1" s="10">
        <v>2032</v>
      </c>
      <c r="T1" s="10">
        <v>2033</v>
      </c>
      <c r="U1" s="10">
        <v>2034</v>
      </c>
      <c r="V1" s="10">
        <v>2035</v>
      </c>
      <c r="W1" s="10">
        <v>2036</v>
      </c>
      <c r="X1" s="10">
        <v>2037</v>
      </c>
      <c r="Y1" s="10">
        <v>2038</v>
      </c>
      <c r="Z1" s="10">
        <v>2039</v>
      </c>
      <c r="AA1" s="10">
        <v>2040</v>
      </c>
      <c r="AB1" s="10">
        <v>2041</v>
      </c>
      <c r="AC1" s="10">
        <v>2042</v>
      </c>
      <c r="AD1" s="10">
        <v>2043</v>
      </c>
      <c r="AE1" s="10">
        <v>2044</v>
      </c>
      <c r="AF1" s="10">
        <v>2045</v>
      </c>
      <c r="AG1" s="10">
        <v>2046</v>
      </c>
      <c r="AH1" s="10">
        <v>2047</v>
      </c>
      <c r="AI1" s="10">
        <v>2048</v>
      </c>
      <c r="AJ1" s="10">
        <v>2049</v>
      </c>
      <c r="AK1" s="10">
        <v>2050</v>
      </c>
    </row>
    <row r="2" spans="1:37" x14ac:dyDescent="0.25">
      <c r="A2" s="10" t="s">
        <v>16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f>TREND($R2:$AA2,$R$1:$AA$1,AB$1)</f>
        <v>0</v>
      </c>
      <c r="AC2" s="9">
        <f t="shared" ref="AC2:AK3" si="0">TREND($R2:$AA2,$R$1:$AA$1,AC$1)</f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  <c r="AJ2" s="9">
        <f t="shared" si="0"/>
        <v>0</v>
      </c>
      <c r="AK2" s="9">
        <f t="shared" si="0"/>
        <v>0</v>
      </c>
    </row>
    <row r="3" spans="1:37" x14ac:dyDescent="0.25">
      <c r="A3" s="10" t="s">
        <v>17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f>TREND($R3:$AA3,$R$1:$AA$1,AB$1)</f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  <c r="AJ3" s="9">
        <f t="shared" si="0"/>
        <v>0</v>
      </c>
      <c r="AK3" s="9">
        <f t="shared" si="0"/>
        <v>0</v>
      </c>
    </row>
    <row r="4" spans="1:37" x14ac:dyDescent="0.25">
      <c r="A4" s="10" t="s">
        <v>18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f t="shared" ref="AB4:AK8" si="1">TREND($R4:$AA4,$R$1:$AA$1,AB$1)</f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  <c r="AH4" s="9">
        <f t="shared" si="1"/>
        <v>0</v>
      </c>
      <c r="AI4" s="9">
        <f t="shared" si="1"/>
        <v>0</v>
      </c>
      <c r="AJ4" s="9">
        <f t="shared" si="1"/>
        <v>0</v>
      </c>
      <c r="AK4" s="9">
        <f t="shared" si="1"/>
        <v>0</v>
      </c>
    </row>
    <row r="5" spans="1:37" x14ac:dyDescent="0.25">
      <c r="A5" s="10" t="s">
        <v>19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f t="shared" si="1"/>
        <v>0</v>
      </c>
      <c r="AC5" s="9">
        <f t="shared" si="1"/>
        <v>0</v>
      </c>
      <c r="AD5" s="9">
        <f t="shared" si="1"/>
        <v>0</v>
      </c>
      <c r="AE5" s="9">
        <f t="shared" si="1"/>
        <v>0</v>
      </c>
      <c r="AF5" s="9">
        <f t="shared" si="1"/>
        <v>0</v>
      </c>
      <c r="AG5" s="9">
        <f t="shared" si="1"/>
        <v>0</v>
      </c>
      <c r="AH5" s="9">
        <f t="shared" si="1"/>
        <v>0</v>
      </c>
      <c r="AI5" s="9">
        <f t="shared" si="1"/>
        <v>0</v>
      </c>
      <c r="AJ5" s="9">
        <f t="shared" si="1"/>
        <v>0</v>
      </c>
      <c r="AK5" s="9">
        <f t="shared" si="1"/>
        <v>0</v>
      </c>
    </row>
    <row r="6" spans="1:37" x14ac:dyDescent="0.25">
      <c r="A6" s="10" t="s">
        <v>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f t="shared" si="1"/>
        <v>0</v>
      </c>
      <c r="AC6" s="9">
        <f t="shared" si="1"/>
        <v>0</v>
      </c>
      <c r="AD6" s="9">
        <f t="shared" si="1"/>
        <v>0</v>
      </c>
      <c r="AE6" s="9">
        <f t="shared" si="1"/>
        <v>0</v>
      </c>
      <c r="AF6" s="9">
        <f t="shared" si="1"/>
        <v>0</v>
      </c>
      <c r="AG6" s="9">
        <f t="shared" si="1"/>
        <v>0</v>
      </c>
      <c r="AH6" s="9">
        <f t="shared" si="1"/>
        <v>0</v>
      </c>
      <c r="AI6" s="9">
        <f t="shared" si="1"/>
        <v>0</v>
      </c>
      <c r="AJ6" s="9">
        <f t="shared" si="1"/>
        <v>0</v>
      </c>
      <c r="AK6" s="9">
        <f t="shared" si="1"/>
        <v>0</v>
      </c>
    </row>
    <row r="7" spans="1:37" x14ac:dyDescent="0.25">
      <c r="A7" s="10" t="s">
        <v>21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  <c r="AG7" s="9">
        <f t="shared" si="1"/>
        <v>0</v>
      </c>
      <c r="AH7" s="9">
        <f t="shared" si="1"/>
        <v>0</v>
      </c>
      <c r="AI7" s="9">
        <f t="shared" si="1"/>
        <v>0</v>
      </c>
      <c r="AJ7" s="9">
        <f t="shared" si="1"/>
        <v>0</v>
      </c>
      <c r="AK7" s="9">
        <f t="shared" si="1"/>
        <v>0</v>
      </c>
    </row>
    <row r="8" spans="1:37" x14ac:dyDescent="0.25">
      <c r="A8" s="10" t="s">
        <v>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  <c r="AJ8" s="9">
        <f t="shared" si="1"/>
        <v>0</v>
      </c>
      <c r="AK8" s="9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About</vt:lpstr>
      <vt:lpstr>Conversion Factors</vt:lpstr>
      <vt:lpstr>AEO Table 73</vt:lpstr>
      <vt:lpstr>Electricity</vt:lpstr>
      <vt:lpstr>Coal and Lignite</vt:lpstr>
      <vt:lpstr>Natural Gas</vt:lpstr>
      <vt:lpstr>LPG (Bldg NG)</vt:lpstr>
      <vt:lpstr>Nuclear Fuel</vt:lpstr>
      <vt:lpstr>Biomass</vt:lpstr>
      <vt:lpstr> Petro Gasoline &amp; Diesel</vt:lpstr>
      <vt:lpstr> Kerosene (Bldg PetroDies)</vt:lpstr>
      <vt:lpstr>Jet Fuel</vt:lpstr>
      <vt:lpstr>Start Year Prices</vt:lpstr>
      <vt:lpstr>AEO2018 Table 3</vt:lpstr>
      <vt:lpstr>BFCpUEbS-electricity</vt:lpstr>
      <vt:lpstr>BFCpUEbS-coal</vt:lpstr>
      <vt:lpstr>BFCpUEbS-natural-gas</vt:lpstr>
      <vt:lpstr>BFCpUEbS-nuclear</vt:lpstr>
      <vt:lpstr>BFCpUEbS-hydro</vt:lpstr>
      <vt:lpstr>BFCpUEbS-wind</vt:lpstr>
      <vt:lpstr>BFCpUEbS-solar</vt:lpstr>
      <vt:lpstr>BFCpUEbS-biomass</vt:lpstr>
      <vt:lpstr>BFCpUEbS-petroleum-gasoline</vt:lpstr>
      <vt:lpstr>BFCpUEbS-petroleum-diesel</vt:lpstr>
      <vt:lpstr>BFCpUEbS-biofuel-gasoline</vt:lpstr>
      <vt:lpstr>BFCpUEbS-biofuel-diesel</vt:lpstr>
      <vt:lpstr>BFCpUEbS-jet-fuel</vt:lpstr>
      <vt:lpstr>BFCpUEbS-heat</vt:lpstr>
      <vt:lpstr>BFCpUEbS-lignite</vt:lpstr>
      <vt:lpstr>BFCpUEbS-geothermal</vt:lpstr>
    </vt:vector>
  </TitlesOfParts>
  <Manager/>
  <Company>EIA\DOE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Johnson, Antoinette</dc:creator>
  <cp:keywords/>
  <dc:description/>
  <cp:lastModifiedBy>Jeffrey Rissman</cp:lastModifiedBy>
  <cp:revision/>
  <dcterms:created xsi:type="dcterms:W3CDTF">2012-03-07T20:42:24Z</dcterms:created>
  <dcterms:modified xsi:type="dcterms:W3CDTF">2018-09-07T01:35:04Z</dcterms:modified>
  <cp:category/>
  <cp:contentStatus/>
</cp:coreProperties>
</file>