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india-wipA\InputData\trans\AVLo\"/>
    </mc:Choice>
  </mc:AlternateContent>
  <bookViews>
    <workbookView xWindow="480" yWindow="45" windowWidth="19425" windowHeight="11025"/>
  </bookViews>
  <sheets>
    <sheet name="About" sheetId="1" r:id="rId1"/>
    <sheet name="IESS_AvgOccupancy_ROAD_RAIL_AIR" sheetId="6" r:id="rId2"/>
    <sheet name="IESS_Freight" sheetId="7" r:id="rId3"/>
    <sheet name="US_BTS NTS Modal Profile Data" sheetId="3" r:id="rId4"/>
    <sheet name="CAN Psgr Ships" sheetId="8" r:id="rId5"/>
    <sheet name="AVLo-passengers" sheetId="2" r:id="rId6"/>
    <sheet name="AVLo-freight" sheetId="4" r:id="rId7"/>
  </sheets>
  <externalReferences>
    <externalReference r:id="rId8"/>
  </externalReferences>
  <definedNames>
    <definedName name="Eno_TM" localSheetId="4">'[1]1997  Table 1a Modified'!#REF!</definedName>
    <definedName name="Eno_TM">'[1]1997  Table 1a Modified'!#REF!</definedName>
    <definedName name="Eno_Tons" localSheetId="4">'[1]1997  Table 1a Modified'!#REF!</definedName>
    <definedName name="Eno_Tons">'[1]1997  Table 1a Modified'!#REF!</definedName>
    <definedName name="Sum_T2" localSheetId="4">'[1]1997  Table 1a Modified'!#REF!</definedName>
    <definedName name="Sum_T2">'[1]1997  Table 1a Modified'!#REF!</definedName>
    <definedName name="Sum_TTM" localSheetId="4">'[1]1997  Table 1a Modified'!#REF!</definedName>
    <definedName name="Sum_TTM">'[1]1997  Table 1a Modified'!#REF!</definedName>
    <definedName name="ti_tbl_50" localSheetId="4">#REF!</definedName>
    <definedName name="ti_tbl_50">#REF!</definedName>
    <definedName name="ti_tbl_69" localSheetId="4">#REF!</definedName>
    <definedName name="ti_tbl_69">#REF!</definedName>
  </definedNames>
  <calcPr calcId="162913"/>
</workbook>
</file>

<file path=xl/calcChain.xml><?xml version="1.0" encoding="utf-8"?>
<calcChain xmlns="http://schemas.openxmlformats.org/spreadsheetml/2006/main">
  <c r="B52" i="3" l="1"/>
  <c r="B51" i="3"/>
  <c r="B50" i="3"/>
  <c r="B49" i="3"/>
  <c r="B54" i="3" s="1"/>
  <c r="B84" i="3"/>
  <c r="B82" i="3"/>
  <c r="B81" i="3"/>
  <c r="B80" i="3"/>
  <c r="B79" i="3"/>
  <c r="B5" i="2" l="1"/>
  <c r="B5" i="4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E7" i="2"/>
  <c r="F7" i="2"/>
  <c r="G7" i="2"/>
  <c r="I7" i="2"/>
  <c r="M7" i="2"/>
  <c r="N7" i="2"/>
  <c r="O7" i="2"/>
  <c r="Q7" i="2"/>
  <c r="U7" i="2"/>
  <c r="V7" i="2"/>
  <c r="W7" i="2"/>
  <c r="Y7" i="2"/>
  <c r="AC7" i="2"/>
  <c r="AD7" i="2"/>
  <c r="AE7" i="2"/>
  <c r="AG7" i="2"/>
  <c r="AK7" i="2"/>
  <c r="C4" i="2"/>
  <c r="C5" i="2"/>
  <c r="C6" i="2"/>
  <c r="C7" i="2"/>
  <c r="B7" i="4"/>
  <c r="D57" i="7"/>
  <c r="B3" i="4"/>
  <c r="B2" i="4"/>
  <c r="D50" i="7"/>
  <c r="D49" i="7"/>
  <c r="B6" i="2"/>
  <c r="B42" i="8"/>
  <c r="B7" i="2"/>
  <c r="H7" i="2" s="1"/>
  <c r="C2" i="2"/>
  <c r="C3" i="2"/>
  <c r="B3" i="2"/>
  <c r="B4" i="2"/>
  <c r="J11" i="6"/>
  <c r="J6" i="6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14" i="3"/>
  <c r="B7" i="3"/>
  <c r="B8" i="3"/>
  <c r="B25" i="3"/>
  <c r="B33" i="3"/>
  <c r="B34" i="3"/>
  <c r="B35" i="3"/>
  <c r="B36" i="3" s="1"/>
  <c r="B59" i="3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B9" i="3"/>
  <c r="B4" i="4"/>
  <c r="E4" i="4" s="1"/>
  <c r="D4" i="4"/>
  <c r="F4" i="4"/>
  <c r="J4" i="4"/>
  <c r="K4" i="4"/>
  <c r="L4" i="4"/>
  <c r="N4" i="4"/>
  <c r="R4" i="4"/>
  <c r="S4" i="4"/>
  <c r="T4" i="4"/>
  <c r="V4" i="4"/>
  <c r="Z4" i="4"/>
  <c r="AA4" i="4"/>
  <c r="AB4" i="4"/>
  <c r="AD4" i="4"/>
  <c r="AE4" i="4"/>
  <c r="AH4" i="4"/>
  <c r="AI4" i="4"/>
  <c r="AJ4" i="4"/>
  <c r="B19" i="3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B6" i="4"/>
  <c r="D6" i="4" s="1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4" i="4"/>
  <c r="C5" i="4"/>
  <c r="C7" i="4"/>
  <c r="B64" i="3"/>
  <c r="AI6" i="4" l="1"/>
  <c r="AA6" i="4"/>
  <c r="S6" i="4"/>
  <c r="K6" i="4"/>
  <c r="AH6" i="4"/>
  <c r="Z6" i="4"/>
  <c r="R6" i="4"/>
  <c r="J6" i="4"/>
  <c r="Q6" i="4"/>
  <c r="AF6" i="4"/>
  <c r="X6" i="4"/>
  <c r="P6" i="4"/>
  <c r="H6" i="4"/>
  <c r="AG4" i="4"/>
  <c r="Y4" i="4"/>
  <c r="Q4" i="4"/>
  <c r="I4" i="4"/>
  <c r="AJ7" i="2"/>
  <c r="AB7" i="2"/>
  <c r="T7" i="2"/>
  <c r="L7" i="2"/>
  <c r="D7" i="2"/>
  <c r="AG6" i="4"/>
  <c r="AE6" i="4"/>
  <c r="W6" i="4"/>
  <c r="O6" i="4"/>
  <c r="G6" i="4"/>
  <c r="AF4" i="4"/>
  <c r="X4" i="4"/>
  <c r="P4" i="4"/>
  <c r="H4" i="4"/>
  <c r="AI7" i="2"/>
  <c r="AA7" i="2"/>
  <c r="S7" i="2"/>
  <c r="K7" i="2"/>
  <c r="C6" i="4"/>
  <c r="Y6" i="4"/>
  <c r="AD6" i="4"/>
  <c r="V6" i="4"/>
  <c r="N6" i="4"/>
  <c r="F6" i="4"/>
  <c r="W4" i="4"/>
  <c r="O4" i="4"/>
  <c r="G4" i="4"/>
  <c r="AH7" i="2"/>
  <c r="Z7" i="2"/>
  <c r="R7" i="2"/>
  <c r="J7" i="2"/>
  <c r="U6" i="4"/>
  <c r="E6" i="4"/>
  <c r="I6" i="4"/>
  <c r="AC6" i="4"/>
  <c r="M6" i="4"/>
  <c r="AJ6" i="4"/>
  <c r="AB6" i="4"/>
  <c r="T6" i="4"/>
  <c r="L6" i="4"/>
  <c r="AC4" i="4"/>
  <c r="U4" i="4"/>
  <c r="M4" i="4"/>
  <c r="AF7" i="2"/>
  <c r="X7" i="2"/>
  <c r="P7" i="2"/>
</calcChain>
</file>

<file path=xl/sharedStrings.xml><?xml version="1.0" encoding="utf-8"?>
<sst xmlns="http://schemas.openxmlformats.org/spreadsheetml/2006/main" count="331" uniqueCount="202">
  <si>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</si>
  <si>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</si>
  <si>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</si>
  <si>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</si>
  <si>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</si>
  <si>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</si>
  <si>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</si>
  <si>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</si>
  <si>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</si>
  <si>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</si>
  <si>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</si>
  <si>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</si>
  <si>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</si>
  <si>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</si>
  <si>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</si>
  <si>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</si>
  <si>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</si>
  <si>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</si>
  <si>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</si>
  <si>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</si>
  <si>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</si>
  <si>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</si>
  <si>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</si>
  <si>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</si>
  <si>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</si>
  <si>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</si>
  <si>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</si>
  <si>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</si>
  <si>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</si>
  <si>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</si>
  <si>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</si>
  <si>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</si>
  <si>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</si>
  <si>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</si>
  <si>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</si>
  <si>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</si>
  <si>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</si>
  <si>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</si>
  <si>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</si>
  <si>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</si>
  <si>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</si>
  <si>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</si>
  <si>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</si>
  <si>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</si>
  <si>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</si>
  <si>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</si>
  <si>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</si>
  <si>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</si>
  <si>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</si>
  <si>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</si>
  <si>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</si>
  <si>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</si>
  <si>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</si>
  <si>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</si>
  <si>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</si>
  <si>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</si>
  <si>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</si>
  <si>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</si>
  <si>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</si>
  <si>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</si>
  <si>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</si>
  <si>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</si>
  <si>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</si>
  <si>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</si>
  <si>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</si>
  <si>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</si>
  <si>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</si>
  <si>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Transit Profile</t>
  </si>
  <si>
    <t>Rail Profile</t>
  </si>
  <si>
    <t>Water Transport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</si>
  <si>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</si>
  <si>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</si>
  <si>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</si>
  <si>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</si>
  <si>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</si>
  <si>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</si>
  <si>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passenger ships</t>
  </si>
  <si>
    <t>We do not have data for freight LDVs (commercial light trucks) in the U.S. version of the model.</t>
  </si>
  <si>
    <t>We assume an average loading level of 1 ton for freight LDVs.</t>
  </si>
  <si>
    <t>Average occupancy</t>
  </si>
  <si>
    <t>Mode</t>
  </si>
  <si>
    <t>Sub-mode</t>
  </si>
  <si>
    <t>Technology</t>
  </si>
  <si>
    <t>Comment</t>
  </si>
  <si>
    <t>2016-17</t>
  </si>
  <si>
    <t>ROAD</t>
  </si>
  <si>
    <t>BUS</t>
  </si>
  <si>
    <t>DIESEL</t>
  </si>
  <si>
    <t>CNG</t>
  </si>
  <si>
    <t>ELECTRIC</t>
  </si>
  <si>
    <t>FCV</t>
  </si>
  <si>
    <t>ONMI-BUS</t>
  </si>
  <si>
    <t>CAR</t>
  </si>
  <si>
    <t>PETROL</t>
  </si>
  <si>
    <t>LPG</t>
  </si>
  <si>
    <t>2W</t>
  </si>
  <si>
    <t>3W</t>
  </si>
  <si>
    <t>TAXI</t>
  </si>
  <si>
    <t>RAIL</t>
  </si>
  <si>
    <t>AIR</t>
  </si>
  <si>
    <t>AVLo Passenger</t>
  </si>
  <si>
    <t>Car and Taxi Average</t>
  </si>
  <si>
    <t>Car</t>
  </si>
  <si>
    <t>Tax</t>
  </si>
  <si>
    <t>Passenger HDVs</t>
  </si>
  <si>
    <t>Bus</t>
  </si>
  <si>
    <t>Onmi-Bus</t>
  </si>
  <si>
    <t>HDV Average</t>
  </si>
  <si>
    <t>Passenger Aircraft</t>
  </si>
  <si>
    <t>Passenger Ships</t>
  </si>
  <si>
    <t>Passenger Motorbikes</t>
  </si>
  <si>
    <t>Motorbikes Average</t>
  </si>
  <si>
    <t>Rail Average</t>
  </si>
  <si>
    <t>Air Average</t>
  </si>
  <si>
    <t>Average tonnage</t>
  </si>
  <si>
    <t>HCV</t>
  </si>
  <si>
    <t>LCV</t>
  </si>
  <si>
    <t>Total utilization of the vehicle through its life in tonne-kms</t>
  </si>
  <si>
    <t>Cost per ton-km for different vehicles</t>
  </si>
  <si>
    <t>Derived assumptions</t>
  </si>
  <si>
    <t>Average kerb weights of vehicles</t>
  </si>
  <si>
    <t>Units</t>
  </si>
  <si>
    <t>kg</t>
  </si>
  <si>
    <t>n.a.</t>
  </si>
  <si>
    <t>Average laden weights of vehicles</t>
  </si>
  <si>
    <t>Based on BC Ferries fleet</t>
  </si>
  <si>
    <t>We don't have average loading levels, so we use capacities.</t>
  </si>
  <si>
    <t>Ship Name</t>
  </si>
  <si>
    <t>Passenger + Crew Capacity</t>
  </si>
  <si>
    <t>Baynes Sound Connector</t>
  </si>
  <si>
    <t>Bowen Queen</t>
  </si>
  <si>
    <t>Coastal Celebration</t>
  </si>
  <si>
    <t>Coastal Inspiration</t>
  </si>
  <si>
    <t>Coastal Renaissance</t>
  </si>
  <si>
    <t>Howe Sound Queen</t>
  </si>
  <si>
    <t>Island Sky</t>
  </si>
  <si>
    <t>Kahloke</t>
  </si>
  <si>
    <t>Klitsa</t>
  </si>
  <si>
    <t>Kuper</t>
  </si>
  <si>
    <t>Kwuna</t>
  </si>
  <si>
    <t>Mayne Queen</t>
  </si>
  <si>
    <t>Nimpkish</t>
  </si>
  <si>
    <t>North Island Princess</t>
  </si>
  <si>
    <t>Northern Adventure</t>
  </si>
  <si>
    <t>Northern Expedition</t>
  </si>
  <si>
    <t>Powell River Queen</t>
  </si>
  <si>
    <t>Quadra Queen II</t>
  </si>
  <si>
    <t>Queen of Alberni</t>
  </si>
  <si>
    <t>Queen of Burnaby</t>
  </si>
  <si>
    <t>Queen of Capilano</t>
  </si>
  <si>
    <t>Queen of Coquitlam</t>
  </si>
  <si>
    <t>Queen of Cowichan</t>
  </si>
  <si>
    <t>Queen of Cumberland</t>
  </si>
  <si>
    <t>Queen of Nanaimo</t>
  </si>
  <si>
    <t>Queen of New Westminster</t>
  </si>
  <si>
    <t>Queen of Oak Bay</t>
  </si>
  <si>
    <t>Queen of Surrey</t>
  </si>
  <si>
    <t>Quinitsa</t>
  </si>
  <si>
    <t>Quinsam</t>
  </si>
  <si>
    <t>Salish Eagle</t>
  </si>
  <si>
    <t>Salish Orca</t>
  </si>
  <si>
    <t>Salish Raven</t>
  </si>
  <si>
    <t>Skeena Queen</t>
  </si>
  <si>
    <t>Spirit of British Columbia</t>
  </si>
  <si>
    <t>Spirit of Vancouver Island</t>
  </si>
  <si>
    <t>Tachek</t>
  </si>
  <si>
    <t>Average</t>
  </si>
  <si>
    <t>BC Ferries</t>
  </si>
  <si>
    <t>Our Fleet</t>
  </si>
  <si>
    <t>https://www.bcferries.com/onboard-experiences/fleet/</t>
  </si>
  <si>
    <t>Numbers taken from each individual ship's webpage</t>
  </si>
  <si>
    <t>model run, though the values are constant in the India data set.</t>
  </si>
  <si>
    <t>Freight LDV cargo loading</t>
  </si>
  <si>
    <t>Freight HDV cargo loading</t>
  </si>
  <si>
    <t>Three-Wheel Motorbikes (frgt mtrbk)</t>
  </si>
  <si>
    <t>We assume a freight LDV holds</t>
  </si>
  <si>
    <t>times as much cargo as a three-wheeled freight vehicle.</t>
  </si>
  <si>
    <t>Frgt Mtrbk cargo loading</t>
  </si>
  <si>
    <t>NITI Aayog, Government of India</t>
  </si>
  <si>
    <t>India Energy Security Scenarios 2047 downloadable Excel model</t>
  </si>
  <si>
    <t>http://indiaenergy.gov.in/iess/docs/IESS_Version2.2.xlsx</t>
  </si>
  <si>
    <t>psrg HDVs, frgt LDVs, frgt HDVs, psgr aircraft, psgr rail</t>
  </si>
  <si>
    <t>frgt aircraft, frgt rail, freight ships, passenger motorbikes</t>
  </si>
  <si>
    <t>Tables XIIa and XIIb</t>
  </si>
  <si>
    <t>Calibration Result</t>
  </si>
  <si>
    <t>too high for India, using alternative value:</t>
  </si>
  <si>
    <t>number of self-propelled dry cargo barges</t>
  </si>
  <si>
    <t>number of self-propelled tankers</t>
  </si>
  <si>
    <t>number of non-self-propelled dry cargo barges</t>
  </si>
  <si>
    <t>We include non-self-propelled vessels in our weighted average, because our freight ship vehicle count includes</t>
  </si>
  <si>
    <t>number of non-self-propelled tankers</t>
  </si>
  <si>
    <t>pusher ships (tugs / towboats) that propel these vessels, and we want their average capacity to be factored in,</t>
  </si>
  <si>
    <t>so the towboats are properly represented.</t>
  </si>
  <si>
    <t>total cargo capacity of all self-propelled dry cargo barges (short tons)</t>
  </si>
  <si>
    <t>total cargo capacity of all self-propelled tankers (short tons)</t>
  </si>
  <si>
    <t>total cargo capacity of all non-self-propelled dry cargo barges (short tons)</t>
  </si>
  <si>
    <t>total cargo capacity of all non-self-propelled tankers (short tons)</t>
  </si>
  <si>
    <t>average cargo capacity per self-propelled dry cargo barge</t>
  </si>
  <si>
    <t>average cargo capacity per self-propelled tanker</t>
  </si>
  <si>
    <t>average cargo capacity per non-self-propelled dry cargo barge</t>
  </si>
  <si>
    <t>average cargo capacity per non-self-propelled tanker</t>
  </si>
  <si>
    <t>weighted average cargo capacity (short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</si>
</sst>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  <numFmt numFmtId="168" formatCode="_ * #,##0.00_ ;_ * \-#,##0.00_ ;_ * &quot;-&quot;??_ ;_ @_ 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.0_);\(#,##0.0\);&quot;-&quot;;@"/>
    <numFmt numFmtId="173" formatCode="#,##0.0_);\(#,##0.0\);&quot;-&quot;_);@"/>
    <numFmt numFmtId="174" formatCode="#,##0_);\(#,##0\);&quot;-&quot;_);@"/>
    <numFmt numFmtId="175" formatCode="#,##0.00_);\(#,##0.00\);&quot;-&quot;_);@"/>
    <numFmt numFmtId="176" formatCode="0%;\ \(0%\);\ \-"/>
    <numFmt numFmtId="177" formatCode="0.0000"/>
    <numFmt numFmtId="178" formatCode="&quot;$&quot;#,##0\ ;\(&quot;$&quot;#,##0\)"/>
    <numFmt numFmtId="179" formatCode="0.00_)"/>
    <numFmt numFmtId="180" formatCode="mm/dd/yy"/>
    <numFmt numFmtId="181" formatCode="_(* #,##0_);_(* \(#,##0\);_(* &quot;-&quot;??_);_(@_)"/>
    <numFmt numFmtId="182" formatCode="0.0_ ;\-0.0\ "/>
  </numFmts>
  <fonts count="9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1"/>
      <scheme val="minor"/>
    </font>
    <font>
      <sz val="10"/>
      <color theme="1"/>
      <name val="Arial"/>
      <family val="2"/>
    </font>
    <font>
      <b/>
      <sz val="12"/>
      <color theme="1"/>
      <name val="Cambria"/>
      <family val="2"/>
      <scheme val="major"/>
    </font>
    <font>
      <sz val="11"/>
      <color theme="1"/>
      <name val="Calibri"/>
      <family val="1"/>
      <scheme val="minor"/>
    </font>
    <font>
      <b/>
      <sz val="10"/>
      <color theme="1"/>
      <name val="Cambria"/>
      <family val="2"/>
      <scheme val="major"/>
    </font>
    <font>
      <b/>
      <sz val="10"/>
      <color theme="1"/>
      <name val="Calibri"/>
      <family val="1"/>
      <scheme val="minor"/>
    </font>
    <font>
      <sz val="12"/>
      <color theme="1"/>
      <name val="Arial"/>
      <family val="2"/>
    </font>
    <font>
      <sz val="10"/>
      <name val="Calibri"/>
      <family val="1"/>
      <scheme val="minor"/>
    </font>
    <font>
      <sz val="10"/>
      <color rgb="FF3F3F76"/>
      <name val="Arial"/>
      <family val="2"/>
    </font>
    <font>
      <sz val="8"/>
      <name val="Calibri"/>
      <family val="1"/>
      <scheme val="minor"/>
    </font>
    <font>
      <b/>
      <sz val="10"/>
      <name val="Calibri"/>
      <family val="1"/>
      <scheme val="minor"/>
    </font>
    <font>
      <b/>
      <sz val="10"/>
      <color theme="1"/>
      <name val="Arial"/>
      <family val="2"/>
    </font>
    <font>
      <u/>
      <sz val="10"/>
      <color theme="10"/>
      <name val="Calibri"/>
      <family val="1"/>
      <scheme val="minor"/>
    </font>
    <font>
      <sz val="10"/>
      <color indexed="8"/>
      <name val="Calibri"/>
      <family val="1"/>
    </font>
    <font>
      <u/>
      <sz val="8.5"/>
      <color theme="10"/>
      <name val="Cambria"/>
      <family val="1"/>
    </font>
    <font>
      <sz val="10"/>
      <color rgb="FF006100"/>
      <name val="Arial"/>
      <family val="2"/>
    </font>
    <font>
      <sz val="10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8"/>
      <color indexed="8"/>
      <name val="Footlight MT Light"/>
      <family val="1"/>
    </font>
    <font>
      <sz val="10"/>
      <color indexed="8"/>
      <name val="Arial"/>
      <family val="2"/>
    </font>
    <font>
      <i/>
      <sz val="9"/>
      <name val="FrankLinGothicCond"/>
    </font>
    <font>
      <sz val="10"/>
      <color indexed="8"/>
      <name val="Antique Olive"/>
      <family val="2"/>
    </font>
    <font>
      <sz val="10"/>
      <name val="MS Serif"/>
      <family val="1"/>
    </font>
    <font>
      <sz val="9"/>
      <name val="FrankLinGothicCond"/>
    </font>
    <font>
      <sz val="10"/>
      <color indexed="16"/>
      <name val="MS Serif"/>
      <family val="1"/>
    </font>
    <font>
      <sz val="16"/>
      <color indexed="8"/>
      <name val="Footlight MT Light"/>
      <family val="1"/>
    </font>
    <font>
      <sz val="8"/>
      <name val="FrankLinGothicCond"/>
    </font>
    <font>
      <sz val="8"/>
      <name val="Arial"/>
      <family val="2"/>
    </font>
    <font>
      <b/>
      <sz val="12"/>
      <name val="Arial"/>
      <family val="2"/>
    </font>
    <font>
      <sz val="16"/>
      <name val="Times New Roman"/>
      <family val="1"/>
    </font>
    <font>
      <b/>
      <sz val="10"/>
      <name val="Times New Roman"/>
      <family val="1"/>
    </font>
    <font>
      <sz val="7"/>
      <name val="Small Fonts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FrankLinGothicCond"/>
    </font>
    <font>
      <b/>
      <i/>
      <sz val="9"/>
      <name val="FrankLinGothicCond"/>
    </font>
    <font>
      <b/>
      <sz val="8"/>
      <name val="FrankLinGothicCond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sz val="11"/>
      <name val="Times"/>
      <family val="1"/>
    </font>
    <font>
      <sz val="11"/>
      <name val="Times"/>
    </font>
    <font>
      <b/>
      <sz val="11"/>
      <name val="FranklinGothicCond"/>
    </font>
    <font>
      <b/>
      <sz val="12"/>
      <color theme="0"/>
      <name val="Calibri"/>
      <family val="2"/>
    </font>
    <font>
      <sz val="10"/>
      <color theme="1"/>
      <name val="Calibri"/>
      <family val="2"/>
    </font>
  </fonts>
  <fills count="7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theme="3" tint="-0.24994659260841701"/>
        <bgColor indexed="64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3">
    <xf numFmtId="0" fontId="0" fillId="0" borderId="0"/>
    <xf numFmtId="0" fontId="2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4" borderId="0" applyNumberFormat="0" applyBorder="0" applyAlignment="0" applyProtection="0"/>
    <xf numFmtId="0" fontId="6" fillId="8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5" borderId="3" applyNumberFormat="0" applyAlignment="0" applyProtection="0"/>
    <xf numFmtId="0" fontId="9" fillId="26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9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7" borderId="0">
      <alignment horizontal="centerContinuous" wrapText="1"/>
    </xf>
    <xf numFmtId="49" fontId="23" fillId="27" borderId="12">
      <alignment horizontal="left" vertical="center"/>
    </xf>
    <xf numFmtId="0" fontId="23" fillId="27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2" borderId="3" applyNumberFormat="0" applyAlignment="0" applyProtection="0"/>
    <xf numFmtId="0" fontId="29" fillId="0" borderId="13" applyNumberFormat="0" applyFill="0" applyAlignment="0" applyProtection="0"/>
    <xf numFmtId="0" fontId="30" fillId="28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6" borderId="1" applyNumberFormat="0" applyFont="0" applyAlignment="0" applyProtection="0"/>
    <xf numFmtId="0" fontId="11" fillId="29" borderId="14" applyNumberFormat="0" applyFont="0" applyAlignment="0" applyProtection="0"/>
    <xf numFmtId="0" fontId="32" fillId="25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30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  <xf numFmtId="0" fontId="41" fillId="0" borderId="0"/>
    <xf numFmtId="176" fontId="47" fillId="0" borderId="0" applyFont="0" applyFill="0" applyBorder="0" applyAlignment="0" applyProtection="0"/>
    <xf numFmtId="173" fontId="41" fillId="0" borderId="0" applyFont="0" applyFill="0" applyBorder="0" applyAlignment="0" applyProtection="0"/>
    <xf numFmtId="0" fontId="49" fillId="34" borderId="22" applyNumberFormat="0" applyAlignment="0" applyProtection="0"/>
    <xf numFmtId="172" fontId="50" fillId="0" borderId="0" applyNumberFormat="0" applyFill="0" applyBorder="0" applyAlignment="0" applyProtection="0"/>
    <xf numFmtId="0" fontId="46" fillId="0" borderId="28" applyNumberFormat="0">
      <alignment horizontal="left" vertical="center"/>
    </xf>
    <xf numFmtId="0" fontId="53" fillId="0" borderId="0" applyNumberFormat="0" applyFill="0" applyBorder="0" applyAlignment="0" applyProtection="0"/>
    <xf numFmtId="176" fontId="47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53" fillId="0" borderId="0" applyNumberFormat="0" applyFill="0" applyBorder="0" applyAlignment="0" applyProtection="0"/>
    <xf numFmtId="0" fontId="42" fillId="0" borderId="0"/>
    <xf numFmtId="171" fontId="42" fillId="0" borderId="0" applyFont="0" applyFill="0" applyBorder="0" applyAlignment="0" applyProtection="0"/>
    <xf numFmtId="0" fontId="42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6" fillId="31" borderId="0" applyNumberFormat="0" applyBorder="0" applyAlignment="0" applyProtection="0"/>
    <xf numFmtId="0" fontId="42" fillId="58" borderId="0" applyNumberFormat="0" applyBorder="0" applyAlignment="0" applyProtection="0"/>
    <xf numFmtId="0" fontId="42" fillId="0" borderId="0"/>
    <xf numFmtId="0" fontId="42" fillId="0" borderId="0"/>
    <xf numFmtId="0" fontId="42" fillId="58" borderId="0" applyNumberFormat="0" applyBorder="0" applyAlignment="0" applyProtection="0"/>
    <xf numFmtId="0" fontId="57" fillId="57" borderId="0" applyNumberFormat="0" applyBorder="0" applyAlignment="0" applyProtection="0"/>
    <xf numFmtId="0" fontId="58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60" fillId="0" borderId="20" applyNumberFormat="0" applyFill="0" applyAlignment="0" applyProtection="0"/>
    <xf numFmtId="0" fontId="61" fillId="0" borderId="21" applyNumberFormat="0" applyFill="0" applyAlignment="0" applyProtection="0"/>
    <xf numFmtId="0" fontId="61" fillId="0" borderId="0" applyNumberFormat="0" applyFill="0" applyBorder="0" applyAlignment="0" applyProtection="0"/>
    <xf numFmtId="0" fontId="62" fillId="32" borderId="0" applyNumberFormat="0" applyBorder="0" applyAlignment="0" applyProtection="0"/>
    <xf numFmtId="0" fontId="63" fillId="33" borderId="0" applyNumberFormat="0" applyBorder="0" applyAlignment="0" applyProtection="0"/>
    <xf numFmtId="0" fontId="64" fillId="35" borderId="23" applyNumberFormat="0" applyAlignment="0" applyProtection="0"/>
    <xf numFmtId="0" fontId="65" fillId="35" borderId="22" applyNumberFormat="0" applyAlignment="0" applyProtection="0"/>
    <xf numFmtId="0" fontId="66" fillId="0" borderId="24" applyNumberFormat="0" applyFill="0" applyAlignment="0" applyProtection="0"/>
    <xf numFmtId="0" fontId="67" fillId="36" borderId="25" applyNumberFormat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2" fillId="0" borderId="26" applyNumberFormat="0" applyFill="0" applyAlignment="0" applyProtection="0"/>
    <xf numFmtId="0" fontId="57" fillId="37" borderId="0" applyNumberFormat="0" applyBorder="0" applyAlignment="0" applyProtection="0"/>
    <xf numFmtId="0" fontId="42" fillId="39" borderId="0" applyNumberFormat="0" applyBorder="0" applyAlignment="0" applyProtection="0"/>
    <xf numFmtId="0" fontId="57" fillId="40" borderId="0" applyNumberFormat="0" applyBorder="0" applyAlignment="0" applyProtection="0"/>
    <xf numFmtId="0" fontId="57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57" fillId="44" borderId="0" applyNumberFormat="0" applyBorder="0" applyAlignment="0" applyProtection="0"/>
    <xf numFmtId="0" fontId="57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57" fillId="48" borderId="0" applyNumberFormat="0" applyBorder="0" applyAlignment="0" applyProtection="0"/>
    <xf numFmtId="0" fontId="57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57" fillId="52" borderId="0" applyNumberFormat="0" applyBorder="0" applyAlignment="0" applyProtection="0"/>
    <xf numFmtId="0" fontId="57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57" fillId="56" borderId="0" applyNumberFormat="0" applyBorder="0" applyAlignment="0" applyProtection="0"/>
    <xf numFmtId="0" fontId="42" fillId="59" borderId="0" applyNumberFormat="0" applyBorder="0" applyAlignment="0" applyProtection="0"/>
    <xf numFmtId="0" fontId="57" fillId="60" borderId="0" applyNumberFormat="0" applyBorder="0" applyAlignment="0" applyProtection="0"/>
    <xf numFmtId="0" fontId="42" fillId="0" borderId="0"/>
    <xf numFmtId="0" fontId="42" fillId="6" borderId="1" applyNumberFormat="0" applyFont="0" applyAlignment="0" applyProtection="0"/>
    <xf numFmtId="0" fontId="42" fillId="38" borderId="0" applyNumberFormat="0" applyBorder="0" applyAlignment="0" applyProtection="0"/>
    <xf numFmtId="0" fontId="42" fillId="58" borderId="0" applyNumberFormat="0" applyBorder="0" applyAlignment="0" applyProtection="0"/>
    <xf numFmtId="0" fontId="42" fillId="0" borderId="0"/>
    <xf numFmtId="0" fontId="42" fillId="6" borderId="1" applyNumberFormat="0" applyFont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0" borderId="0"/>
    <xf numFmtId="0" fontId="42" fillId="6" borderId="1" applyNumberFormat="0" applyFont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173" fontId="41" fillId="0" borderId="0" applyFont="0" applyFill="0" applyBorder="0" applyAlignment="0" applyProtection="0"/>
    <xf numFmtId="0" fontId="42" fillId="58" borderId="0" applyNumberFormat="0" applyBorder="0" applyAlignment="0" applyProtection="0"/>
    <xf numFmtId="43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1" fillId="13" borderId="0" applyNumberFormat="0" applyBorder="0" applyAlignment="0">
      <protection locked="0"/>
    </xf>
    <xf numFmtId="4" fontId="70" fillId="0" borderId="41" applyFill="0">
      <alignment vertical="center"/>
      <protection locked="0"/>
    </xf>
    <xf numFmtId="4" fontId="70" fillId="0" borderId="41" applyFill="0">
      <alignment vertical="center"/>
      <protection locked="0"/>
    </xf>
    <xf numFmtId="0" fontId="71" fillId="0" borderId="0" applyFill="0" applyBorder="0" applyAlignment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29" fillId="0" borderId="13" applyNumberFormat="0" applyFill="0" applyAlignment="0" applyProtection="0"/>
    <xf numFmtId="0" fontId="9" fillId="26" borderId="4" applyNumberFormat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4" borderId="0" applyNumberFormat="0" applyBorder="0" applyAlignment="0" applyProtection="0"/>
    <xf numFmtId="0" fontId="13" fillId="0" borderId="0"/>
    <xf numFmtId="0" fontId="13" fillId="0" borderId="0"/>
    <xf numFmtId="0" fontId="72" fillId="0" borderId="27">
      <alignment horizontal="right" wrapText="1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73" fillId="0" borderId="0" applyFont="0" applyFill="0" applyBorder="0" applyAlignment="0" applyProtection="0"/>
    <xf numFmtId="0" fontId="74" fillId="0" borderId="0" applyNumberFormat="0" applyAlignment="0">
      <alignment horizontal="left"/>
    </xf>
    <xf numFmtId="178" fontId="73" fillId="0" borderId="0" applyFont="0" applyFill="0" applyBorder="0" applyAlignment="0" applyProtection="0"/>
    <xf numFmtId="3" fontId="75" fillId="0" borderId="0">
      <alignment horizontal="right"/>
    </xf>
    <xf numFmtId="0" fontId="75" fillId="0" borderId="0">
      <alignment horizontal="left"/>
    </xf>
    <xf numFmtId="0" fontId="73" fillId="0" borderId="0" applyFont="0" applyFill="0" applyBorder="0" applyAlignment="0" applyProtection="0"/>
    <xf numFmtId="0" fontId="76" fillId="0" borderId="0" applyNumberFormat="0" applyAlignment="0">
      <alignment horizontal="left"/>
    </xf>
    <xf numFmtId="4" fontId="77" fillId="0" borderId="0" applyFill="0" applyBorder="0">
      <protection locked="0"/>
    </xf>
    <xf numFmtId="2" fontId="73" fillId="0" borderId="0" applyFont="0" applyFill="0" applyBorder="0" applyAlignment="0" applyProtection="0"/>
    <xf numFmtId="0" fontId="78" fillId="0" borderId="0">
      <alignment wrapText="1"/>
    </xf>
    <xf numFmtId="38" fontId="79" fillId="65" borderId="0" applyNumberFormat="0" applyBorder="0" applyAlignment="0" applyProtection="0"/>
    <xf numFmtId="0" fontId="80" fillId="0" borderId="38" applyNumberFormat="0" applyAlignment="0" applyProtection="0">
      <alignment horizontal="left" vertical="center"/>
    </xf>
    <xf numFmtId="0" fontId="80" fillId="0" borderId="29">
      <alignment horizontal="left" vertical="center"/>
    </xf>
    <xf numFmtId="0" fontId="80" fillId="0" borderId="29">
      <alignment horizontal="left" vertical="center"/>
    </xf>
    <xf numFmtId="0" fontId="80" fillId="0" borderId="29">
      <alignment horizontal="left" vertical="center"/>
    </xf>
    <xf numFmtId="0" fontId="27" fillId="0" borderId="0" applyNumberFormat="0" applyFill="0" applyBorder="0" applyAlignment="0" applyProtection="0">
      <alignment vertical="top"/>
      <protection locked="0"/>
    </xf>
    <xf numFmtId="10" fontId="79" fillId="66" borderId="39" applyNumberFormat="0" applyBorder="0" applyAlignment="0" applyProtection="0"/>
    <xf numFmtId="10" fontId="79" fillId="66" borderId="39" applyNumberFormat="0" applyBorder="0" applyAlignment="0" applyProtection="0"/>
    <xf numFmtId="10" fontId="79" fillId="66" borderId="39" applyNumberFormat="0" applyBorder="0" applyAlignment="0" applyProtection="0"/>
    <xf numFmtId="179" fontId="81" fillId="0" borderId="40" applyNumberFormat="0" applyFill="0" applyBorder="0">
      <alignment horizontal="left" vertical="center"/>
    </xf>
    <xf numFmtId="179" fontId="25" fillId="0" borderId="0"/>
    <xf numFmtId="165" fontId="82" fillId="0" borderId="37">
      <alignment horizontal="right"/>
    </xf>
    <xf numFmtId="0" fontId="30" fillId="28" borderId="0" applyNumberFormat="0" applyBorder="0" applyAlignment="0" applyProtection="0"/>
    <xf numFmtId="37" fontId="83" fillId="0" borderId="0"/>
    <xf numFmtId="41" fontId="11" fillId="0" borderId="0"/>
    <xf numFmtId="0" fontId="11" fillId="0" borderId="0"/>
    <xf numFmtId="0" fontId="11" fillId="0" borderId="0"/>
    <xf numFmtId="0" fontId="11" fillId="0" borderId="0"/>
    <xf numFmtId="0" fontId="79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85" fillId="0" borderId="0"/>
    <xf numFmtId="0" fontId="86" fillId="0" borderId="0"/>
    <xf numFmtId="0" fontId="53" fillId="0" borderId="0" applyNumberFormat="0" applyFill="0" applyBorder="0" applyAlignment="0" applyProtection="0"/>
    <xf numFmtId="0" fontId="11" fillId="29" borderId="14" applyNumberFormat="0" applyFont="0" applyAlignment="0" applyProtection="0"/>
    <xf numFmtId="0" fontId="11" fillId="29" borderId="14" applyNumberFormat="0" applyFont="0" applyAlignment="0" applyProtection="0"/>
    <xf numFmtId="0" fontId="11" fillId="29" borderId="14" applyNumberFormat="0" applyFont="0" applyAlignment="0" applyProtection="0"/>
    <xf numFmtId="0" fontId="13" fillId="0" borderId="0"/>
    <xf numFmtId="0" fontId="13" fillId="0" borderId="0"/>
    <xf numFmtId="0" fontId="13" fillId="0" borderId="42"/>
    <xf numFmtId="0" fontId="13" fillId="0" borderId="42"/>
    <xf numFmtId="10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80" fontId="33" fillId="0" borderId="0" applyNumberFormat="0" applyFill="0" applyBorder="0" applyAlignment="0" applyProtection="0">
      <alignment horizontal="left"/>
    </xf>
    <xf numFmtId="0" fontId="75" fillId="0" borderId="0" applyBorder="0">
      <alignment horizontal="left" vertical="center" wrapText="1"/>
    </xf>
    <xf numFmtId="0" fontId="87" fillId="0" borderId="0" applyBorder="0">
      <alignment horizontal="left" vertical="center" wrapText="1"/>
    </xf>
    <xf numFmtId="0" fontId="88" fillId="0" borderId="0" applyBorder="0">
      <alignment horizontal="left" vertical="center" wrapText="1"/>
    </xf>
    <xf numFmtId="0" fontId="13" fillId="0" borderId="0"/>
    <xf numFmtId="0" fontId="78" fillId="0" borderId="0">
      <alignment vertical="top"/>
    </xf>
    <xf numFmtId="0" fontId="78" fillId="0" borderId="0"/>
    <xf numFmtId="0" fontId="89" fillId="0" borderId="0"/>
    <xf numFmtId="0" fontId="89" fillId="0" borderId="0">
      <alignment vertical="top"/>
    </xf>
    <xf numFmtId="0" fontId="90" fillId="0" borderId="39">
      <alignment horizontal="center"/>
    </xf>
    <xf numFmtId="0" fontId="90" fillId="0" borderId="39">
      <alignment horizontal="center"/>
    </xf>
    <xf numFmtId="0" fontId="90" fillId="0" borderId="39">
      <alignment horizontal="center"/>
    </xf>
    <xf numFmtId="0" fontId="90" fillId="0" borderId="0">
      <alignment horizontal="center" vertical="center"/>
    </xf>
    <xf numFmtId="0" fontId="91" fillId="67" borderId="0" applyNumberFormat="0" applyFill="0">
      <alignment horizontal="left" vertical="center"/>
    </xf>
    <xf numFmtId="40" fontId="92" fillId="0" borderId="0" applyBorder="0">
      <alignment horizontal="right"/>
    </xf>
    <xf numFmtId="0" fontId="13" fillId="0" borderId="0"/>
    <xf numFmtId="0" fontId="13" fillId="0" borderId="0"/>
    <xf numFmtId="0" fontId="93" fillId="0" borderId="0"/>
    <xf numFmtId="0" fontId="94" fillId="0" borderId="0"/>
    <xf numFmtId="0" fontId="93" fillId="0" borderId="0"/>
    <xf numFmtId="0" fontId="95" fillId="0" borderId="0">
      <alignment vertical="center"/>
    </xf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37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6" fillId="8" borderId="0" applyNumberFormat="0" applyBorder="0" applyAlignment="0" applyProtection="0"/>
    <xf numFmtId="0" fontId="18" fillId="9" borderId="0" applyNumberFormat="0" applyBorder="0" applyAlignment="0" applyProtection="0"/>
    <xf numFmtId="0" fontId="2" fillId="0" borderId="0" applyNumberFormat="0" applyFill="0" applyBorder="0" applyAlignment="0" applyProtection="0"/>
    <xf numFmtId="0" fontId="42" fillId="58" borderId="0" applyNumberFormat="0" applyBorder="0" applyAlignment="0" applyProtection="0"/>
    <xf numFmtId="170" fontId="41" fillId="0" borderId="0" applyFont="0" applyFill="0" applyBorder="0" applyAlignment="0" applyProtection="0"/>
    <xf numFmtId="0" fontId="3" fillId="0" borderId="0"/>
    <xf numFmtId="0" fontId="42" fillId="58" borderId="0" applyNumberFormat="0" applyBorder="0" applyAlignment="0" applyProtection="0"/>
    <xf numFmtId="0" fontId="41" fillId="0" borderId="0"/>
    <xf numFmtId="0" fontId="3" fillId="0" borderId="0"/>
    <xf numFmtId="173" fontId="41" fillId="0" borderId="0" applyFont="0" applyFill="0" applyBorder="0" applyAlignment="0" applyProtection="0"/>
    <xf numFmtId="176" fontId="4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4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49" fillId="34" borderId="22" applyNumberFormat="0" applyAlignment="0" applyProtection="0"/>
    <xf numFmtId="176" fontId="47" fillId="0" borderId="0" applyFont="0" applyFill="0" applyBorder="0" applyAlignment="0" applyProtection="0"/>
    <xf numFmtId="0" fontId="41" fillId="0" borderId="0"/>
    <xf numFmtId="0" fontId="3" fillId="0" borderId="0"/>
    <xf numFmtId="0" fontId="3" fillId="58" borderId="0" applyNumberFormat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96" fillId="69" borderId="0"/>
    <xf numFmtId="165" fontId="97" fillId="61" borderId="0">
      <alignment horizontal="left"/>
    </xf>
    <xf numFmtId="1" fontId="97" fillId="61" borderId="29">
      <alignment horizontal="left"/>
    </xf>
    <xf numFmtId="182" fontId="51" fillId="61" borderId="0" applyBorder="0" applyProtection="0">
      <alignment horizontal="left"/>
    </xf>
    <xf numFmtId="9" fontId="3" fillId="0" borderId="0" applyFont="0" applyFill="0" applyBorder="0" applyAlignment="0" applyProtection="0"/>
    <xf numFmtId="165" fontId="97" fillId="61" borderId="27">
      <alignment horizontal="left"/>
    </xf>
    <xf numFmtId="9" fontId="97" fillId="61" borderId="0">
      <alignment horizontal="left"/>
    </xf>
    <xf numFmtId="0" fontId="3" fillId="0" borderId="0"/>
    <xf numFmtId="168" fontId="3" fillId="0" borderId="0" applyFont="0" applyFill="0" applyBorder="0" applyAlignment="0" applyProtection="0"/>
    <xf numFmtId="0" fontId="3" fillId="5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" fontId="97" fillId="61" borderId="29">
      <alignment horizontal="left"/>
    </xf>
    <xf numFmtId="9" fontId="3" fillId="0" borderId="0" applyFont="0" applyFill="0" applyBorder="0" applyAlignment="0" applyProtection="0"/>
    <xf numFmtId="0" fontId="3" fillId="0" borderId="0"/>
    <xf numFmtId="0" fontId="3" fillId="0" borderId="0"/>
    <xf numFmtId="1" fontId="97" fillId="61" borderId="29">
      <alignment horizontal="left"/>
    </xf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4" fontId="70" fillId="0" borderId="43" applyFill="0">
      <alignment vertical="center"/>
      <protection locked="0"/>
    </xf>
    <xf numFmtId="4" fontId="70" fillId="0" borderId="43" applyFill="0">
      <alignment vertical="center"/>
      <protection locked="0"/>
    </xf>
    <xf numFmtId="0" fontId="8" fillId="25" borderId="44" applyNumberFormat="0" applyAlignment="0" applyProtection="0"/>
    <xf numFmtId="0" fontId="8" fillId="25" borderId="44" applyNumberFormat="0" applyAlignment="0" applyProtection="0"/>
    <xf numFmtId="0" fontId="8" fillId="25" borderId="44" applyNumberFormat="0" applyAlignment="0" applyProtection="0"/>
    <xf numFmtId="0" fontId="72" fillId="0" borderId="12">
      <alignment horizontal="right" wrapText="1"/>
    </xf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1" fillId="29" borderId="45" applyNumberFormat="0" applyFont="0" applyAlignment="0" applyProtection="0"/>
    <xf numFmtId="0" fontId="11" fillId="29" borderId="45" applyNumberFormat="0" applyFont="0" applyAlignment="0" applyProtection="0"/>
    <xf numFmtId="0" fontId="11" fillId="29" borderId="45" applyNumberFormat="0" applyFont="0" applyAlignment="0" applyProtection="0"/>
    <xf numFmtId="0" fontId="13" fillId="0" borderId="46"/>
    <xf numFmtId="0" fontId="13" fillId="0" borderId="46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9" fillId="0" borderId="47" applyNumberFormat="0" applyFill="0" applyAlignment="0" applyProtection="0"/>
    <xf numFmtId="0" fontId="39" fillId="0" borderId="47" applyNumberFormat="0" applyFill="0" applyAlignment="0" applyProtection="0"/>
    <xf numFmtId="0" fontId="39" fillId="0" borderId="4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9" fillId="34" borderId="22" applyNumberFormat="0" applyAlignment="0" applyProtection="0"/>
    <xf numFmtId="176" fontId="47" fillId="0" borderId="0" applyFont="0" applyFill="0" applyBorder="0" applyAlignment="0" applyProtection="0"/>
    <xf numFmtId="0" fontId="41" fillId="0" borderId="0"/>
    <xf numFmtId="0" fontId="53" fillId="0" borderId="0" applyNumberFormat="0" applyFill="0" applyBorder="0" applyAlignment="0" applyProtection="0"/>
    <xf numFmtId="165" fontId="97" fillId="61" borderId="12">
      <alignment horizontal="left"/>
    </xf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0" fontId="0" fillId="4" borderId="0" xfId="0" applyFill="1"/>
    <xf numFmtId="1" fontId="0" fillId="0" borderId="0" xfId="0" applyNumberFormat="1" applyFill="1"/>
    <xf numFmtId="0" fontId="1" fillId="0" borderId="0" xfId="0" applyNumberFormat="1" applyFont="1"/>
    <xf numFmtId="0" fontId="1" fillId="2" borderId="0" xfId="0" applyFont="1" applyFill="1" applyAlignment="1">
      <alignment horizontal="left"/>
    </xf>
    <xf numFmtId="175" fontId="0" fillId="0" borderId="0" xfId="0" applyNumberFormat="1"/>
    <xf numFmtId="174" fontId="0" fillId="0" borderId="0" xfId="0" applyNumberFormat="1"/>
    <xf numFmtId="0" fontId="3" fillId="0" borderId="0" xfId="733" applyFont="1" applyFill="1" applyBorder="1" applyAlignment="1">
      <alignment vertical="center"/>
    </xf>
    <xf numFmtId="0" fontId="0" fillId="2" borderId="0" xfId="0" applyFill="1"/>
    <xf numFmtId="0" fontId="45" fillId="62" borderId="30" xfId="733" applyFont="1" applyFill="1" applyBorder="1" applyAlignment="1">
      <alignment vertical="center"/>
    </xf>
    <xf numFmtId="0" fontId="41" fillId="62" borderId="31" xfId="733" applyNumberFormat="1" applyFill="1" applyBorder="1" applyAlignment="1">
      <alignment vertical="center"/>
    </xf>
    <xf numFmtId="0" fontId="41" fillId="62" borderId="31" xfId="733" applyFill="1" applyBorder="1" applyAlignment="1">
      <alignment vertical="center"/>
    </xf>
    <xf numFmtId="0" fontId="41" fillId="62" borderId="0" xfId="733" applyNumberFormat="1" applyFill="1" applyBorder="1" applyAlignment="1">
      <alignment vertical="center"/>
    </xf>
    <xf numFmtId="0" fontId="41" fillId="62" borderId="0" xfId="733" applyFill="1" applyBorder="1" applyAlignment="1">
      <alignment vertical="center"/>
    </xf>
    <xf numFmtId="0" fontId="41" fillId="62" borderId="0" xfId="733" applyFill="1" applyBorder="1"/>
    <xf numFmtId="0" fontId="46" fillId="62" borderId="0" xfId="733" applyFont="1" applyFill="1" applyBorder="1"/>
    <xf numFmtId="0" fontId="41" fillId="62" borderId="0" xfId="733" applyFill="1" applyBorder="1" applyAlignment="1">
      <alignment horizontal="right"/>
    </xf>
    <xf numFmtId="0" fontId="45" fillId="62" borderId="32" xfId="733" applyNumberFormat="1" applyFont="1" applyFill="1" applyBorder="1" applyAlignment="1">
      <alignment horizontal="right" vertical="center"/>
    </xf>
    <xf numFmtId="9" fontId="41" fillId="62" borderId="0" xfId="733" applyNumberFormat="1" applyFill="1" applyBorder="1" applyAlignment="1">
      <alignment vertical="center"/>
    </xf>
    <xf numFmtId="0" fontId="50" fillId="62" borderId="0" xfId="158" applyNumberFormat="1" applyFill="1"/>
    <xf numFmtId="0" fontId="50" fillId="64" borderId="0" xfId="158" applyNumberFormat="1" applyFill="1"/>
    <xf numFmtId="174" fontId="48" fillId="62" borderId="34" xfId="729" applyNumberFormat="1" applyFont="1" applyFill="1" applyBorder="1" applyAlignment="1">
      <alignment horizontal="right" vertical="center"/>
    </xf>
    <xf numFmtId="174" fontId="48" fillId="62" borderId="33" xfId="729" applyNumberFormat="1" applyFont="1" applyFill="1" applyBorder="1" applyAlignment="1">
      <alignment vertical="center"/>
    </xf>
    <xf numFmtId="174" fontId="48" fillId="62" borderId="33" xfId="732" applyNumberFormat="1" applyFont="1" applyFill="1" applyBorder="1" applyAlignment="1">
      <alignment vertical="center"/>
    </xf>
    <xf numFmtId="174" fontId="48" fillId="62" borderId="33" xfId="729" applyNumberFormat="1" applyFont="1" applyFill="1" applyBorder="1" applyAlignment="1">
      <alignment horizontal="right" vertical="center"/>
    </xf>
    <xf numFmtId="0" fontId="0" fillId="5" borderId="0" xfId="0" applyFill="1"/>
    <xf numFmtId="165" fontId="0" fillId="0" borderId="0" xfId="0" applyNumberFormat="1" applyFill="1"/>
    <xf numFmtId="0" fontId="44" fillId="0" borderId="0" xfId="883" applyNumberFormat="1" applyFont="1" applyFill="1" applyBorder="1" applyAlignment="1">
      <alignment vertical="center"/>
    </xf>
    <xf numFmtId="181" fontId="0" fillId="0" borderId="0" xfId="0" applyNumberFormat="1"/>
    <xf numFmtId="1" fontId="1" fillId="68" borderId="0" xfId="0" applyNumberFormat="1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/>
    <xf numFmtId="0" fontId="45" fillId="62" borderId="30" xfId="883" applyFont="1" applyFill="1" applyBorder="1" applyAlignment="1">
      <alignment vertical="center"/>
    </xf>
    <xf numFmtId="0" fontId="41" fillId="62" borderId="31" xfId="883" applyNumberFormat="1" applyFill="1" applyBorder="1" applyAlignment="1">
      <alignment vertical="center"/>
    </xf>
    <xf numFmtId="0" fontId="41" fillId="62" borderId="31" xfId="883" applyFill="1" applyBorder="1" applyAlignment="1">
      <alignment vertical="center"/>
    </xf>
    <xf numFmtId="0" fontId="41" fillId="62" borderId="0" xfId="883" applyNumberFormat="1" applyFill="1" applyBorder="1" applyAlignment="1">
      <alignment vertical="center"/>
    </xf>
    <xf numFmtId="0" fontId="41" fillId="62" borderId="0" xfId="883" applyFill="1" applyBorder="1" applyAlignment="1">
      <alignment vertical="center"/>
    </xf>
    <xf numFmtId="0" fontId="41" fillId="62" borderId="0" xfId="883" applyFill="1" applyBorder="1"/>
    <xf numFmtId="0" fontId="46" fillId="62" borderId="0" xfId="883" applyFont="1" applyFill="1" applyBorder="1"/>
    <xf numFmtId="0" fontId="41" fillId="62" borderId="0" xfId="883" applyFill="1" applyBorder="1" applyAlignment="1">
      <alignment horizontal="right"/>
    </xf>
    <xf numFmtId="0" fontId="45" fillId="62" borderId="32" xfId="883" applyNumberFormat="1" applyFont="1" applyFill="1" applyBorder="1" applyAlignment="1">
      <alignment horizontal="right" vertical="center"/>
    </xf>
    <xf numFmtId="0" fontId="41" fillId="63" borderId="35" xfId="883" applyFill="1" applyBorder="1" applyAlignment="1">
      <alignment vertical="center"/>
    </xf>
    <xf numFmtId="0" fontId="43" fillId="63" borderId="36" xfId="883" applyFont="1" applyFill="1" applyBorder="1" applyAlignment="1">
      <alignment horizontal="left" vertical="center" indent="1"/>
    </xf>
    <xf numFmtId="9" fontId="41" fillId="62" borderId="0" xfId="883" applyNumberFormat="1" applyFill="1" applyBorder="1" applyAlignment="1">
      <alignment vertical="center"/>
    </xf>
    <xf numFmtId="0" fontId="41" fillId="62" borderId="12" xfId="883" applyFill="1" applyBorder="1"/>
    <xf numFmtId="0" fontId="41" fillId="62" borderId="0" xfId="883" applyFont="1" applyFill="1" applyBorder="1"/>
    <xf numFmtId="0" fontId="41" fillId="0" borderId="0" xfId="883" applyFill="1"/>
    <xf numFmtId="0" fontId="41" fillId="62" borderId="0" xfId="883" applyFill="1"/>
    <xf numFmtId="0" fontId="41" fillId="62" borderId="0" xfId="883" applyFill="1" applyAlignment="1">
      <alignment horizontal="left" indent="1"/>
    </xf>
    <xf numFmtId="0" fontId="41" fillId="62" borderId="29" xfId="883" applyFill="1" applyBorder="1"/>
    <xf numFmtId="0" fontId="41" fillId="0" borderId="0" xfId="883" applyFill="1" applyAlignment="1">
      <alignment horizontal="left" indent="1"/>
    </xf>
    <xf numFmtId="1" fontId="41" fillId="62" borderId="0" xfId="883" applyNumberFormat="1" applyFill="1" applyAlignment="1">
      <alignment horizontal="right"/>
    </xf>
    <xf numFmtId="0" fontId="41" fillId="62" borderId="0" xfId="883" applyFont="1" applyFill="1"/>
    <xf numFmtId="0" fontId="41" fillId="62" borderId="0" xfId="883" applyFill="1" applyBorder="1" applyAlignment="1">
      <alignment horizontal="left" indent="1"/>
    </xf>
    <xf numFmtId="0" fontId="41" fillId="62" borderId="12" xfId="883" applyFill="1" applyBorder="1" applyAlignment="1">
      <alignment horizontal="left" indent="1"/>
    </xf>
    <xf numFmtId="0" fontId="41" fillId="62" borderId="29" xfId="883" applyFill="1" applyBorder="1" applyAlignment="1">
      <alignment horizontal="left" indent="1"/>
    </xf>
    <xf numFmtId="177" fontId="41" fillId="62" borderId="0" xfId="883" applyNumberFormat="1" applyFill="1" applyAlignment="1">
      <alignment horizontal="right"/>
    </xf>
    <xf numFmtId="181" fontId="41" fillId="62" borderId="0" xfId="579" applyNumberFormat="1" applyFont="1" applyFill="1" applyBorder="1" applyAlignment="1">
      <alignment vertical="center"/>
    </xf>
    <xf numFmtId="181" fontId="41" fillId="62" borderId="33" xfId="579" applyNumberFormat="1" applyFont="1" applyFill="1" applyBorder="1" applyAlignment="1">
      <alignment vertical="center"/>
    </xf>
    <xf numFmtId="181" fontId="41" fillId="62" borderId="33" xfId="579" applyNumberFormat="1" applyFont="1" applyFill="1" applyBorder="1" applyAlignment="1">
      <alignment horizontal="right" vertical="center"/>
    </xf>
    <xf numFmtId="174" fontId="41" fillId="62" borderId="34" xfId="729" applyNumberFormat="1" applyFont="1" applyFill="1" applyBorder="1" applyAlignment="1">
      <alignment horizontal="right" vertical="center"/>
    </xf>
  </cellXfs>
  <cellStyles count="893">
    <cellStyle name="20% - Accent1 2" xfId="2"/>
    <cellStyle name="20% - Accent1 2 2" xfId="388"/>
    <cellStyle name="20% - Accent1 3" xfId="549"/>
    <cellStyle name="20% - Accent1 4" xfId="553"/>
    <cellStyle name="20% - Accent1 5" xfId="567"/>
    <cellStyle name="20% - Accent2 2" xfId="3"/>
    <cellStyle name="20% - Accent2 2 2" xfId="555"/>
    <cellStyle name="20% - Accent2 3" xfId="569"/>
    <cellStyle name="20% - Accent2 4" xfId="530"/>
    <cellStyle name="20% - Accent3 2" xfId="4"/>
    <cellStyle name="20% - Accent3 2 2" xfId="557"/>
    <cellStyle name="20% - Accent3 3" xfId="571"/>
    <cellStyle name="20% - Accent3 4" xfId="534"/>
    <cellStyle name="20% - Accent4 2" xfId="5"/>
    <cellStyle name="20% - Accent4 2 2" xfId="559"/>
    <cellStyle name="20% - Accent4 3" xfId="573"/>
    <cellStyle name="20% - Accent4 4" xfId="538"/>
    <cellStyle name="20% - Accent5 2" xfId="6"/>
    <cellStyle name="20% - Accent5 2 2" xfId="561"/>
    <cellStyle name="20% - Accent5 3" xfId="575"/>
    <cellStyle name="20% - Accent5 4" xfId="542"/>
    <cellStyle name="20% - Accent6 10" xfId="747"/>
    <cellStyle name="20% - Accent6 2" xfId="7"/>
    <cellStyle name="20% - Accent6 2 2" xfId="256"/>
    <cellStyle name="20% - Accent6 3" xfId="507"/>
    <cellStyle name="20% - Accent6 3 2" xfId="712"/>
    <cellStyle name="20% - Accent6 4" xfId="510"/>
    <cellStyle name="20% - Accent6 4 2" xfId="580"/>
    <cellStyle name="20% - Accent6 5" xfId="550"/>
    <cellStyle name="20% - Accent6 6" xfId="563"/>
    <cellStyle name="20% - Accent6 7" xfId="577"/>
    <cellStyle name="20% - Accent6 8" xfId="715"/>
    <cellStyle name="20% - Accent6 9" xfId="735"/>
    <cellStyle name="20% - Colore 1" xfId="584"/>
    <cellStyle name="20% - Colore 2" xfId="585"/>
    <cellStyle name="20% - Colore 3" xfId="586"/>
    <cellStyle name="20% - Colore 4" xfId="587"/>
    <cellStyle name="20% - Colore 5" xfId="588"/>
    <cellStyle name="20% - Colore 6" xfId="589"/>
    <cellStyle name="40% - Accent1 2" xfId="8"/>
    <cellStyle name="40% - Accent1 2 2" xfId="554"/>
    <cellStyle name="40% - Accent1 3" xfId="568"/>
    <cellStyle name="40% - Accent1 4" xfId="527"/>
    <cellStyle name="40% - Accent2 2" xfId="9"/>
    <cellStyle name="40% - Accent2 2 2" xfId="556"/>
    <cellStyle name="40% - Accent2 3" xfId="570"/>
    <cellStyle name="40% - Accent2 4" xfId="531"/>
    <cellStyle name="40% - Accent3 2" xfId="10"/>
    <cellStyle name="40% - Accent3 2 2" xfId="558"/>
    <cellStyle name="40% - Accent3 3" xfId="572"/>
    <cellStyle name="40% - Accent3 4" xfId="535"/>
    <cellStyle name="40% - Accent4 2" xfId="11"/>
    <cellStyle name="40% - Accent4 2 2" xfId="560"/>
    <cellStyle name="40% - Accent4 3" xfId="574"/>
    <cellStyle name="40% - Accent4 4" xfId="539"/>
    <cellStyle name="40% - Accent5 2" xfId="12"/>
    <cellStyle name="40% - Accent5 2 2" xfId="562"/>
    <cellStyle name="40% - Accent5 3" xfId="576"/>
    <cellStyle name="40% - Accent5 4" xfId="543"/>
    <cellStyle name="40% - Accent6 2" xfId="13"/>
    <cellStyle name="40% - Accent6 2 2" xfId="564"/>
    <cellStyle name="40% - Accent6 3" xfId="578"/>
    <cellStyle name="40% - Accent6 4" xfId="545"/>
    <cellStyle name="40% - Colore 1" xfId="590"/>
    <cellStyle name="40% - Colore 2" xfId="591"/>
    <cellStyle name="40% - Colore 3" xfId="592"/>
    <cellStyle name="40% - Colore 4" xfId="593"/>
    <cellStyle name="40% - Colore 5" xfId="594"/>
    <cellStyle name="40% - Colore 6" xfId="595"/>
    <cellStyle name="60% - Accent1 2" xfId="14"/>
    <cellStyle name="60% - Accent1 3" xfId="528"/>
    <cellStyle name="60% - Accent2 2" xfId="15"/>
    <cellStyle name="60% - Accent2 3" xfId="532"/>
    <cellStyle name="60% - Accent3 2" xfId="16"/>
    <cellStyle name="60% - Accent3 3" xfId="536"/>
    <cellStyle name="60% - Accent4 2" xfId="17"/>
    <cellStyle name="60% - Accent4 3" xfId="540"/>
    <cellStyle name="60% - Accent5 2" xfId="18"/>
    <cellStyle name="60% - Accent5 3" xfId="544"/>
    <cellStyle name="60% - Accent6 2" xfId="19"/>
    <cellStyle name="60% - Accent6 3" xfId="546"/>
    <cellStyle name="60% - Colore 1" xfId="596"/>
    <cellStyle name="60% - Colore 2" xfId="597"/>
    <cellStyle name="60% - Colore 3" xfId="598"/>
    <cellStyle name="60% - Colore 4" xfId="599"/>
    <cellStyle name="60% - Colore 5" xfId="600"/>
    <cellStyle name="60% - Colore 6" xfId="601"/>
    <cellStyle name="A - a heading" xfId="738"/>
    <cellStyle name="A - bold" xfId="741"/>
    <cellStyle name="A - bottom border" xfId="743"/>
    <cellStyle name="A - bottom border 2" xfId="885"/>
    <cellStyle name="A - header" xfId="740"/>
    <cellStyle name="A - header 2" xfId="755"/>
    <cellStyle name="A - header 2 2" xfId="759"/>
    <cellStyle name="A - normal" xfId="739"/>
    <cellStyle name="A - percent" xfId="744"/>
    <cellStyle name="Accent1 2" xfId="20"/>
    <cellStyle name="Accent1 3" xfId="526"/>
    <cellStyle name="Accent2 2" xfId="21"/>
    <cellStyle name="Accent2 3" xfId="529"/>
    <cellStyle name="Accent3 2" xfId="22"/>
    <cellStyle name="Accent3 3" xfId="533"/>
    <cellStyle name="Accent4 2" xfId="23"/>
    <cellStyle name="Accent4 3" xfId="537"/>
    <cellStyle name="Accent5 2" xfId="24"/>
    <cellStyle name="Accent5 3" xfId="541"/>
    <cellStyle name="Accent6 2" xfId="25"/>
    <cellStyle name="Accent6 3" xfId="511"/>
    <cellStyle name="Bad 2" xfId="26"/>
    <cellStyle name="Bad 3" xfId="517"/>
    <cellStyle name="Best" xfId="602"/>
    <cellStyle name="Body: normal cell" xfId="27"/>
    <cellStyle name="Body: normal cell 2" xfId="28"/>
    <cellStyle name="BORDERS" xfId="603"/>
    <cellStyle name="BORDERS 2" xfId="604"/>
    <cellStyle name="BORDERS 2 2" xfId="841"/>
    <cellStyle name="BORDERS 3" xfId="840"/>
    <cellStyle name="Calc Currency (0)" xfId="605"/>
    <cellStyle name="Calcolo" xfId="606"/>
    <cellStyle name="Calcolo 2" xfId="607"/>
    <cellStyle name="Calcolo 2 2" xfId="843"/>
    <cellStyle name="Calcolo 3" xfId="608"/>
    <cellStyle name="Calcolo 3 2" xfId="844"/>
    <cellStyle name="Calcolo 4" xfId="842"/>
    <cellStyle name="Calculation 2" xfId="29"/>
    <cellStyle name="Calculation 3" xfId="520"/>
    <cellStyle name="Cella collegata" xfId="609"/>
    <cellStyle name="Cella da controllare" xfId="610"/>
    <cellStyle name="Check Cell 2" xfId="30"/>
    <cellStyle name="Check Cell 3" xfId="522"/>
    <cellStyle name="Colore 1" xfId="611"/>
    <cellStyle name="Colore 2" xfId="612"/>
    <cellStyle name="Colore 3" xfId="613"/>
    <cellStyle name="Colore 4" xfId="614"/>
    <cellStyle name="Colore 5" xfId="615"/>
    <cellStyle name="Colore 6" xfId="616"/>
    <cellStyle name="Column - Style5" xfId="617"/>
    <cellStyle name="Column - Style6" xfId="618"/>
    <cellStyle name="Column heading" xfId="31"/>
    <cellStyle name="Column headings" xfId="619"/>
    <cellStyle name="Column headings 2" xfId="845"/>
    <cellStyle name="Comma 2" xfId="32"/>
    <cellStyle name="Comma 2 2" xfId="33"/>
    <cellStyle name="Comma 2 2 2" xfId="620"/>
    <cellStyle name="Comma 2 3" xfId="581"/>
    <cellStyle name="Comma 2 4" xfId="729"/>
    <cellStyle name="Comma 2 5" xfId="391"/>
    <cellStyle name="Comma 3" xfId="34"/>
    <cellStyle name="Comma 3 2" xfId="622"/>
    <cellStyle name="Comma 3 3" xfId="621"/>
    <cellStyle name="Comma 3 4" xfId="579"/>
    <cellStyle name="Comma 4" xfId="35"/>
    <cellStyle name="Comma 4 2" xfId="718"/>
    <cellStyle name="Comma 5" xfId="36"/>
    <cellStyle name="Comma 5 2" xfId="623"/>
    <cellStyle name="Comma 6" xfId="37"/>
    <cellStyle name="Comma 7" xfId="38"/>
    <cellStyle name="Comma 7 2" xfId="736"/>
    <cellStyle name="Comma 8" xfId="39"/>
    <cellStyle name="Comma 8 2" xfId="746"/>
    <cellStyle name="Comma 9" xfId="156"/>
    <cellStyle name="Comma0" xfId="624"/>
    <cellStyle name="Copied" xfId="625"/>
    <cellStyle name="Corner heading" xfId="40"/>
    <cellStyle name="Currency 2" xfId="41"/>
    <cellStyle name="Currency 2 2" xfId="713"/>
    <cellStyle name="Currency 3" xfId="42"/>
    <cellStyle name="Currency 3 2" xfId="43"/>
    <cellStyle name="Currency0" xfId="626"/>
    <cellStyle name="Data" xfId="44"/>
    <cellStyle name="Data (Number)" xfId="627"/>
    <cellStyle name="Data (Text)" xfId="628"/>
    <cellStyle name="Data 2" xfId="45"/>
    <cellStyle name="Data no deci" xfId="46"/>
    <cellStyle name="Data Superscript" xfId="47"/>
    <cellStyle name="Data_1-1A-Regular" xfId="48"/>
    <cellStyle name="Date" xfId="629"/>
    <cellStyle name="Entered" xfId="630"/>
    <cellStyle name="Excel Built-in Normal" xfId="252"/>
    <cellStyle name="Explanatory Text 2" xfId="49"/>
    <cellStyle name="Explanatory Text 3" xfId="524"/>
    <cellStyle name="FIGURES" xfId="631"/>
    <cellStyle name="Fixed" xfId="632"/>
    <cellStyle name="Font: Calibri, 9pt regular" xfId="50"/>
    <cellStyle name="Font: Calibri, 9pt regular 2" xfId="51"/>
    <cellStyle name="Footnote Text" xfId="633"/>
    <cellStyle name="Footnotes: top row" xfId="52"/>
    <cellStyle name="Footnotes: top row 2" xfId="53"/>
    <cellStyle name="Good 2" xfId="54"/>
    <cellStyle name="Good 3" xfId="506"/>
    <cellStyle name="Grey" xfId="634"/>
    <cellStyle name="Header: bottom row" xfId="55"/>
    <cellStyle name="Header: bottom row 2" xfId="56"/>
    <cellStyle name="Header1" xfId="635"/>
    <cellStyle name="Header2" xfId="636"/>
    <cellStyle name="Header2 2" xfId="637"/>
    <cellStyle name="Header2 3" xfId="638"/>
    <cellStyle name="Heading 1 2" xfId="57"/>
    <cellStyle name="Heading 1 3" xfId="513"/>
    <cellStyle name="Heading 2 2" xfId="58"/>
    <cellStyle name="Heading 2 3" xfId="514"/>
    <cellStyle name="Heading 3 2" xfId="59"/>
    <cellStyle name="Heading 3 3" xfId="515"/>
    <cellStyle name="Heading 4 2" xfId="60"/>
    <cellStyle name="Heading 4 3" xfId="516"/>
    <cellStyle name="Hed Side" xfId="61"/>
    <cellStyle name="Hed Side 2" xfId="62"/>
    <cellStyle name="Hed Side bold" xfId="63"/>
    <cellStyle name="Hed Side Indent" xfId="64"/>
    <cellStyle name="Hed Side Regular" xfId="65"/>
    <cellStyle name="Hed Side_1-1A-Regular" xfId="66"/>
    <cellStyle name="Hed Top" xfId="67"/>
    <cellStyle name="Hed Top - SECTION" xfId="68"/>
    <cellStyle name="Hed Top_3-new4" xfId="69"/>
    <cellStyle name="Hyperlink" xfId="1" builtinId="8"/>
    <cellStyle name="Hyperlink 10" xfId="267" hidden="1"/>
    <cellStyle name="Hyperlink 10" xfId="443" hidden="1"/>
    <cellStyle name="Hyperlink 10" xfId="770" hidden="1"/>
    <cellStyle name="Hyperlink 10" xfId="889"/>
    <cellStyle name="Hyperlink 100" xfId="376" hidden="1"/>
    <cellStyle name="Hyperlink 100" xfId="493" hidden="1"/>
    <cellStyle name="Hyperlink 100" xfId="820" hidden="1"/>
    <cellStyle name="Hyperlink 100" xfId="303"/>
    <cellStyle name="Hyperlink 101" xfId="377" hidden="1"/>
    <cellStyle name="Hyperlink 101" xfId="494" hidden="1"/>
    <cellStyle name="Hyperlink 101" xfId="821" hidden="1"/>
    <cellStyle name="Hyperlink 101" xfId="308"/>
    <cellStyle name="Hyperlink 102" xfId="378" hidden="1"/>
    <cellStyle name="Hyperlink 102" xfId="495" hidden="1"/>
    <cellStyle name="Hyperlink 102" xfId="822" hidden="1"/>
    <cellStyle name="Hyperlink 102" xfId="415"/>
    <cellStyle name="Hyperlink 103" xfId="379" hidden="1"/>
    <cellStyle name="Hyperlink 103" xfId="496" hidden="1"/>
    <cellStyle name="Hyperlink 103" xfId="823" hidden="1"/>
    <cellStyle name="Hyperlink 103" xfId="315"/>
    <cellStyle name="Hyperlink 104" xfId="380" hidden="1"/>
    <cellStyle name="Hyperlink 104" xfId="497" hidden="1"/>
    <cellStyle name="Hyperlink 104" xfId="824" hidden="1"/>
    <cellStyle name="Hyperlink 104" xfId="320"/>
    <cellStyle name="Hyperlink 105" xfId="381" hidden="1"/>
    <cellStyle name="Hyperlink 105" xfId="498" hidden="1"/>
    <cellStyle name="Hyperlink 105" xfId="825" hidden="1"/>
    <cellStyle name="Hyperlink 105" xfId="325"/>
    <cellStyle name="Hyperlink 106" xfId="382" hidden="1"/>
    <cellStyle name="Hyperlink 106" xfId="499" hidden="1"/>
    <cellStyle name="Hyperlink 106" xfId="826" hidden="1"/>
    <cellStyle name="Hyperlink 106" xfId="330"/>
    <cellStyle name="Hyperlink 107" xfId="383" hidden="1"/>
    <cellStyle name="Hyperlink 107" xfId="500" hidden="1"/>
    <cellStyle name="Hyperlink 107" xfId="827" hidden="1"/>
    <cellStyle name="Hyperlink 107" xfId="335"/>
    <cellStyle name="Hyperlink 108" xfId="384" hidden="1"/>
    <cellStyle name="Hyperlink 108" xfId="501" hidden="1"/>
    <cellStyle name="Hyperlink 108" xfId="828" hidden="1"/>
    <cellStyle name="Hyperlink 108" xfId="338"/>
    <cellStyle name="Hyperlink 109" xfId="385" hidden="1"/>
    <cellStyle name="Hyperlink 109" xfId="502" hidden="1"/>
    <cellStyle name="Hyperlink 109" xfId="829" hidden="1"/>
    <cellStyle name="Hyperlink 109" xfId="343"/>
    <cellStyle name="Hyperlink 11" xfId="268" hidden="1"/>
    <cellStyle name="Hyperlink 11" xfId="442" hidden="1"/>
    <cellStyle name="Hyperlink 11" xfId="769" hidden="1"/>
    <cellStyle name="Hyperlink 11" xfId="864"/>
    <cellStyle name="Hyperlink 110" xfId="386" hidden="1"/>
    <cellStyle name="Hyperlink 110" xfId="503" hidden="1"/>
    <cellStyle name="Hyperlink 110" xfId="830" hidden="1"/>
    <cellStyle name="Hyperlink 110" xfId="348"/>
    <cellStyle name="Hyperlink 111" xfId="387" hidden="1"/>
    <cellStyle name="Hyperlink 111" xfId="504" hidden="1"/>
    <cellStyle name="Hyperlink 111" xfId="831" hidden="1"/>
    <cellStyle name="Hyperlink 111" xfId="353"/>
    <cellStyle name="Hyperlink 112" xfId="711"/>
    <cellStyle name="Hyperlink 113" xfId="253"/>
    <cellStyle name="Hyperlink 12" xfId="269" hidden="1"/>
    <cellStyle name="Hyperlink 12" xfId="441" hidden="1"/>
    <cellStyle name="Hyperlink 12" xfId="160" hidden="1"/>
    <cellStyle name="Hyperlink 12" xfId="865"/>
    <cellStyle name="Hyperlink 13" xfId="271" hidden="1"/>
    <cellStyle name="Hyperlink 13" xfId="440" hidden="1"/>
    <cellStyle name="Hyperlink 13" xfId="663" hidden="1"/>
    <cellStyle name="Hyperlink 13" xfId="866"/>
    <cellStyle name="Hyperlink 14" xfId="272" hidden="1"/>
    <cellStyle name="Hyperlink 14" xfId="439" hidden="1"/>
    <cellStyle name="Hyperlink 14" xfId="162" hidden="1"/>
    <cellStyle name="Hyperlink 14" xfId="867"/>
    <cellStyle name="Hyperlink 15" xfId="273" hidden="1"/>
    <cellStyle name="Hyperlink 15" xfId="438" hidden="1"/>
    <cellStyle name="Hyperlink 15" xfId="164" hidden="1"/>
    <cellStyle name="Hyperlink 15" xfId="868"/>
    <cellStyle name="Hyperlink 16" xfId="274" hidden="1"/>
    <cellStyle name="Hyperlink 16" xfId="437" hidden="1"/>
    <cellStyle name="Hyperlink 16" xfId="166" hidden="1"/>
    <cellStyle name="Hyperlink 16" xfId="869"/>
    <cellStyle name="Hyperlink 17" xfId="276" hidden="1"/>
    <cellStyle name="Hyperlink 17" xfId="436" hidden="1"/>
    <cellStyle name="Hyperlink 17" xfId="168" hidden="1"/>
    <cellStyle name="Hyperlink 17" xfId="870"/>
    <cellStyle name="Hyperlink 18" xfId="277" hidden="1"/>
    <cellStyle name="Hyperlink 18" xfId="435" hidden="1"/>
    <cellStyle name="Hyperlink 18" xfId="169" hidden="1"/>
    <cellStyle name="Hyperlink 18" xfId="871"/>
    <cellStyle name="Hyperlink 19" xfId="278" hidden="1"/>
    <cellStyle name="Hyperlink 19" xfId="434" hidden="1"/>
    <cellStyle name="Hyperlink 19" xfId="171" hidden="1"/>
    <cellStyle name="Hyperlink 19" xfId="875"/>
    <cellStyle name="Hyperlink 2" xfId="70"/>
    <cellStyle name="Hyperlink 2 2" xfId="639"/>
    <cellStyle name="Hyperlink 2 3" xfId="254" hidden="1"/>
    <cellStyle name="Hyperlink 2 3" xfId="389" hidden="1"/>
    <cellStyle name="Hyperlink 2 3" xfId="451" hidden="1"/>
    <cellStyle name="Hyperlink 2 3" xfId="505" hidden="1"/>
    <cellStyle name="Hyperlink 2 3" xfId="242" hidden="1"/>
    <cellStyle name="Hyperlink 2 3" xfId="778" hidden="1"/>
    <cellStyle name="Hyperlink 2 3" xfId="832" hidden="1"/>
    <cellStyle name="Hyperlink 2 3" xfId="266" hidden="1"/>
    <cellStyle name="Hyperlink 2 3" xfId="858" hidden="1"/>
    <cellStyle name="Hyperlink 2 3" xfId="358"/>
    <cellStyle name="Hyperlink 20" xfId="279" hidden="1"/>
    <cellStyle name="Hyperlink 20" xfId="433" hidden="1"/>
    <cellStyle name="Hyperlink 20" xfId="173" hidden="1"/>
    <cellStyle name="Hyperlink 20" xfId="163"/>
    <cellStyle name="Hyperlink 21" xfId="281" hidden="1"/>
    <cellStyle name="Hyperlink 21" xfId="432" hidden="1"/>
    <cellStyle name="Hyperlink 21" xfId="175" hidden="1"/>
    <cellStyle name="Hyperlink 21" xfId="165"/>
    <cellStyle name="Hyperlink 22" xfId="282" hidden="1"/>
    <cellStyle name="Hyperlink 22" xfId="431" hidden="1"/>
    <cellStyle name="Hyperlink 22" xfId="176" hidden="1"/>
    <cellStyle name="Hyperlink 22" xfId="167"/>
    <cellStyle name="Hyperlink 23" xfId="283" hidden="1"/>
    <cellStyle name="Hyperlink 23" xfId="430" hidden="1"/>
    <cellStyle name="Hyperlink 23" xfId="178" hidden="1"/>
    <cellStyle name="Hyperlink 23" xfId="170"/>
    <cellStyle name="Hyperlink 24" xfId="284" hidden="1"/>
    <cellStyle name="Hyperlink 24" xfId="429" hidden="1"/>
    <cellStyle name="Hyperlink 24" xfId="180" hidden="1"/>
    <cellStyle name="Hyperlink 24" xfId="172"/>
    <cellStyle name="Hyperlink 25" xfId="286" hidden="1"/>
    <cellStyle name="Hyperlink 25" xfId="428" hidden="1"/>
    <cellStyle name="Hyperlink 25" xfId="182" hidden="1"/>
    <cellStyle name="Hyperlink 25" xfId="174"/>
    <cellStyle name="Hyperlink 26" xfId="287" hidden="1"/>
    <cellStyle name="Hyperlink 26" xfId="427" hidden="1"/>
    <cellStyle name="Hyperlink 26" xfId="183" hidden="1"/>
    <cellStyle name="Hyperlink 26" xfId="177"/>
    <cellStyle name="Hyperlink 27" xfId="289" hidden="1"/>
    <cellStyle name="Hyperlink 27" xfId="426" hidden="1"/>
    <cellStyle name="Hyperlink 27" xfId="185" hidden="1"/>
    <cellStyle name="Hyperlink 27" xfId="179"/>
    <cellStyle name="Hyperlink 28" xfId="290" hidden="1"/>
    <cellStyle name="Hyperlink 28" xfId="425" hidden="1"/>
    <cellStyle name="Hyperlink 28" xfId="187" hidden="1"/>
    <cellStyle name="Hyperlink 28" xfId="181"/>
    <cellStyle name="Hyperlink 29" xfId="291" hidden="1"/>
    <cellStyle name="Hyperlink 29" xfId="424" hidden="1"/>
    <cellStyle name="Hyperlink 29" xfId="189" hidden="1"/>
    <cellStyle name="Hyperlink 29" xfId="184"/>
    <cellStyle name="Hyperlink 3" xfId="258" hidden="1"/>
    <cellStyle name="Hyperlink 3" xfId="450" hidden="1"/>
    <cellStyle name="Hyperlink 3" xfId="777" hidden="1"/>
    <cellStyle name="Hyperlink 3" xfId="876"/>
    <cellStyle name="Hyperlink 30" xfId="292" hidden="1"/>
    <cellStyle name="Hyperlink 30" xfId="423" hidden="1"/>
    <cellStyle name="Hyperlink 30" xfId="190" hidden="1"/>
    <cellStyle name="Hyperlink 30" xfId="186"/>
    <cellStyle name="Hyperlink 31" xfId="294" hidden="1"/>
    <cellStyle name="Hyperlink 31" xfId="422" hidden="1"/>
    <cellStyle name="Hyperlink 31" xfId="192" hidden="1"/>
    <cellStyle name="Hyperlink 31" xfId="188"/>
    <cellStyle name="Hyperlink 32" xfId="295" hidden="1"/>
    <cellStyle name="Hyperlink 32" xfId="421" hidden="1"/>
    <cellStyle name="Hyperlink 32" xfId="194" hidden="1"/>
    <cellStyle name="Hyperlink 32" xfId="191"/>
    <cellStyle name="Hyperlink 33" xfId="296" hidden="1"/>
    <cellStyle name="Hyperlink 33" xfId="420" hidden="1"/>
    <cellStyle name="Hyperlink 33" xfId="196" hidden="1"/>
    <cellStyle name="Hyperlink 33" xfId="193"/>
    <cellStyle name="Hyperlink 34" xfId="297" hidden="1"/>
    <cellStyle name="Hyperlink 34" xfId="419" hidden="1"/>
    <cellStyle name="Hyperlink 34" xfId="197" hidden="1"/>
    <cellStyle name="Hyperlink 34" xfId="195"/>
    <cellStyle name="Hyperlink 35" xfId="299" hidden="1"/>
    <cellStyle name="Hyperlink 35" xfId="418" hidden="1"/>
    <cellStyle name="Hyperlink 35" xfId="199" hidden="1"/>
    <cellStyle name="Hyperlink 35" xfId="198"/>
    <cellStyle name="Hyperlink 36" xfId="300" hidden="1"/>
    <cellStyle name="Hyperlink 36" xfId="417" hidden="1"/>
    <cellStyle name="Hyperlink 36" xfId="201" hidden="1"/>
    <cellStyle name="Hyperlink 36" xfId="200"/>
    <cellStyle name="Hyperlink 37" xfId="301" hidden="1"/>
    <cellStyle name="Hyperlink 37" xfId="416" hidden="1"/>
    <cellStyle name="Hyperlink 37" xfId="203" hidden="1"/>
    <cellStyle name="Hyperlink 37" xfId="202"/>
    <cellStyle name="Hyperlink 38" xfId="302" hidden="1"/>
    <cellStyle name="Hyperlink 38" xfId="414" hidden="1"/>
    <cellStyle name="Hyperlink 38" xfId="204" hidden="1"/>
    <cellStyle name="Hyperlink 38" xfId="205"/>
    <cellStyle name="Hyperlink 39" xfId="304" hidden="1"/>
    <cellStyle name="Hyperlink 39" xfId="412" hidden="1"/>
    <cellStyle name="Hyperlink 39" xfId="206" hidden="1"/>
    <cellStyle name="Hyperlink 39" xfId="207"/>
    <cellStyle name="Hyperlink 4" xfId="259" hidden="1"/>
    <cellStyle name="Hyperlink 4" xfId="449" hidden="1"/>
    <cellStyle name="Hyperlink 4" xfId="776" hidden="1"/>
    <cellStyle name="Hyperlink 4" xfId="880"/>
    <cellStyle name="Hyperlink 40" xfId="305" hidden="1"/>
    <cellStyle name="Hyperlink 40" xfId="411" hidden="1"/>
    <cellStyle name="Hyperlink 40" xfId="208" hidden="1"/>
    <cellStyle name="Hyperlink 40" xfId="209"/>
    <cellStyle name="Hyperlink 41" xfId="306" hidden="1"/>
    <cellStyle name="Hyperlink 41" xfId="410" hidden="1"/>
    <cellStyle name="Hyperlink 41" xfId="210" hidden="1"/>
    <cellStyle name="Hyperlink 41" xfId="212"/>
    <cellStyle name="Hyperlink 42" xfId="307" hidden="1"/>
    <cellStyle name="Hyperlink 42" xfId="409" hidden="1"/>
    <cellStyle name="Hyperlink 42" xfId="211" hidden="1"/>
    <cellStyle name="Hyperlink 42" xfId="214"/>
    <cellStyle name="Hyperlink 43" xfId="309" hidden="1"/>
    <cellStyle name="Hyperlink 43" xfId="408" hidden="1"/>
    <cellStyle name="Hyperlink 43" xfId="213" hidden="1"/>
    <cellStyle name="Hyperlink 43" xfId="216"/>
    <cellStyle name="Hyperlink 44" xfId="310" hidden="1"/>
    <cellStyle name="Hyperlink 44" xfId="407" hidden="1"/>
    <cellStyle name="Hyperlink 44" xfId="215" hidden="1"/>
    <cellStyle name="Hyperlink 44" xfId="219"/>
    <cellStyle name="Hyperlink 45" xfId="311" hidden="1"/>
    <cellStyle name="Hyperlink 45" xfId="406" hidden="1"/>
    <cellStyle name="Hyperlink 45" xfId="217" hidden="1"/>
    <cellStyle name="Hyperlink 45" xfId="221"/>
    <cellStyle name="Hyperlink 46" xfId="312" hidden="1"/>
    <cellStyle name="Hyperlink 46" xfId="405" hidden="1"/>
    <cellStyle name="Hyperlink 46" xfId="218" hidden="1"/>
    <cellStyle name="Hyperlink 46" xfId="223"/>
    <cellStyle name="Hyperlink 47" xfId="313" hidden="1"/>
    <cellStyle name="Hyperlink 47" xfId="404" hidden="1"/>
    <cellStyle name="Hyperlink 47" xfId="220" hidden="1"/>
    <cellStyle name="Hyperlink 47" xfId="226"/>
    <cellStyle name="Hyperlink 48" xfId="314" hidden="1"/>
    <cellStyle name="Hyperlink 48" xfId="403" hidden="1"/>
    <cellStyle name="Hyperlink 48" xfId="222" hidden="1"/>
    <cellStyle name="Hyperlink 48" xfId="228"/>
    <cellStyle name="Hyperlink 49" xfId="316" hidden="1"/>
    <cellStyle name="Hyperlink 49" xfId="402" hidden="1"/>
    <cellStyle name="Hyperlink 49" xfId="224" hidden="1"/>
    <cellStyle name="Hyperlink 49" xfId="230"/>
    <cellStyle name="Hyperlink 5" xfId="260" hidden="1"/>
    <cellStyle name="Hyperlink 5" xfId="448" hidden="1"/>
    <cellStyle name="Hyperlink 5" xfId="775" hidden="1"/>
    <cellStyle name="Hyperlink 5" xfId="835"/>
    <cellStyle name="Hyperlink 50" xfId="317" hidden="1"/>
    <cellStyle name="Hyperlink 50" xfId="401" hidden="1"/>
    <cellStyle name="Hyperlink 50" xfId="225" hidden="1"/>
    <cellStyle name="Hyperlink 50" xfId="233"/>
    <cellStyle name="Hyperlink 51" xfId="318" hidden="1"/>
    <cellStyle name="Hyperlink 51" xfId="400" hidden="1"/>
    <cellStyle name="Hyperlink 51" xfId="227" hidden="1"/>
    <cellStyle name="Hyperlink 51" xfId="235"/>
    <cellStyle name="Hyperlink 52" xfId="319" hidden="1"/>
    <cellStyle name="Hyperlink 52" xfId="399" hidden="1"/>
    <cellStyle name="Hyperlink 52" xfId="229" hidden="1"/>
    <cellStyle name="Hyperlink 52" xfId="237"/>
    <cellStyle name="Hyperlink 53" xfId="321" hidden="1"/>
    <cellStyle name="Hyperlink 53" xfId="398" hidden="1"/>
    <cellStyle name="Hyperlink 53" xfId="231" hidden="1"/>
    <cellStyle name="Hyperlink 53" xfId="243"/>
    <cellStyle name="Hyperlink 54" xfId="322" hidden="1"/>
    <cellStyle name="Hyperlink 54" xfId="397" hidden="1"/>
    <cellStyle name="Hyperlink 54" xfId="232" hidden="1"/>
    <cellStyle name="Hyperlink 54" xfId="244"/>
    <cellStyle name="Hyperlink 55" xfId="323" hidden="1"/>
    <cellStyle name="Hyperlink 55" xfId="396" hidden="1"/>
    <cellStyle name="Hyperlink 55" xfId="234" hidden="1"/>
    <cellStyle name="Hyperlink 55" xfId="245"/>
    <cellStyle name="Hyperlink 56" xfId="324" hidden="1"/>
    <cellStyle name="Hyperlink 56" xfId="395" hidden="1"/>
    <cellStyle name="Hyperlink 56" xfId="236" hidden="1"/>
    <cellStyle name="Hyperlink 56" xfId="248"/>
    <cellStyle name="Hyperlink 57" xfId="326" hidden="1"/>
    <cellStyle name="Hyperlink 57" xfId="394" hidden="1"/>
    <cellStyle name="Hyperlink 57" xfId="238" hidden="1"/>
    <cellStyle name="Hyperlink 57" xfId="251"/>
    <cellStyle name="Hyperlink 58" xfId="327" hidden="1"/>
    <cellStyle name="Hyperlink 58" xfId="452" hidden="1"/>
    <cellStyle name="Hyperlink 58" xfId="779" hidden="1"/>
    <cellStyle name="Hyperlink 58" xfId="857"/>
    <cellStyle name="Hyperlink 59" xfId="328" hidden="1"/>
    <cellStyle name="Hyperlink 59" xfId="393" hidden="1"/>
    <cellStyle name="Hyperlink 59" xfId="239" hidden="1"/>
    <cellStyle name="Hyperlink 59" xfId="255"/>
    <cellStyle name="Hyperlink 6" xfId="261" hidden="1"/>
    <cellStyle name="Hyperlink 6" xfId="447" hidden="1"/>
    <cellStyle name="Hyperlink 6" xfId="774" hidden="1"/>
    <cellStyle name="Hyperlink 6" xfId="730"/>
    <cellStyle name="Hyperlink 60" xfId="329" hidden="1"/>
    <cellStyle name="Hyperlink 60" xfId="453" hidden="1"/>
    <cellStyle name="Hyperlink 60" xfId="780" hidden="1"/>
    <cellStyle name="Hyperlink 60" xfId="879"/>
    <cellStyle name="Hyperlink 61" xfId="331" hidden="1"/>
    <cellStyle name="Hyperlink 61" xfId="454" hidden="1"/>
    <cellStyle name="Hyperlink 61" xfId="781" hidden="1"/>
    <cellStyle name="Hyperlink 61" xfId="856"/>
    <cellStyle name="Hyperlink 62" xfId="332" hidden="1"/>
    <cellStyle name="Hyperlink 62" xfId="455" hidden="1"/>
    <cellStyle name="Hyperlink 62" xfId="782" hidden="1"/>
    <cellStyle name="Hyperlink 62" xfId="837"/>
    <cellStyle name="Hyperlink 63" xfId="333" hidden="1"/>
    <cellStyle name="Hyperlink 63" xfId="456" hidden="1"/>
    <cellStyle name="Hyperlink 63" xfId="783" hidden="1"/>
    <cellStyle name="Hyperlink 63" xfId="836"/>
    <cellStyle name="Hyperlink 64" xfId="334" hidden="1"/>
    <cellStyle name="Hyperlink 64" xfId="457" hidden="1"/>
    <cellStyle name="Hyperlink 64" xfId="784" hidden="1"/>
    <cellStyle name="Hyperlink 64" xfId="834"/>
    <cellStyle name="Hyperlink 65" xfId="336" hidden="1"/>
    <cellStyle name="Hyperlink 65" xfId="458" hidden="1"/>
    <cellStyle name="Hyperlink 65" xfId="785" hidden="1"/>
    <cellStyle name="Hyperlink 65" xfId="855"/>
    <cellStyle name="Hyperlink 66" xfId="337" hidden="1"/>
    <cellStyle name="Hyperlink 66" xfId="459" hidden="1"/>
    <cellStyle name="Hyperlink 66" xfId="786" hidden="1"/>
    <cellStyle name="Hyperlink 66" xfId="853"/>
    <cellStyle name="Hyperlink 67" xfId="339" hidden="1"/>
    <cellStyle name="Hyperlink 67" xfId="460" hidden="1"/>
    <cellStyle name="Hyperlink 67" xfId="787" hidden="1"/>
    <cellStyle name="Hyperlink 67" xfId="854"/>
    <cellStyle name="Hyperlink 68" xfId="340" hidden="1"/>
    <cellStyle name="Hyperlink 68" xfId="461" hidden="1"/>
    <cellStyle name="Hyperlink 68" xfId="788" hidden="1"/>
    <cellStyle name="Hyperlink 68" xfId="241"/>
    <cellStyle name="Hyperlink 69" xfId="341" hidden="1"/>
    <cellStyle name="Hyperlink 69" xfId="462" hidden="1"/>
    <cellStyle name="Hyperlink 69" xfId="789" hidden="1"/>
    <cellStyle name="Hyperlink 69" xfId="851"/>
    <cellStyle name="Hyperlink 7" xfId="262" hidden="1"/>
    <cellStyle name="Hyperlink 7" xfId="446" hidden="1"/>
    <cellStyle name="Hyperlink 7" xfId="773" hidden="1"/>
    <cellStyle name="Hyperlink 7" xfId="839"/>
    <cellStyle name="Hyperlink 70" xfId="342" hidden="1"/>
    <cellStyle name="Hyperlink 70" xfId="463" hidden="1"/>
    <cellStyle name="Hyperlink 70" xfId="790" hidden="1"/>
    <cellStyle name="Hyperlink 70" xfId="852"/>
    <cellStyle name="Hyperlink 71" xfId="344" hidden="1"/>
    <cellStyle name="Hyperlink 71" xfId="464" hidden="1"/>
    <cellStyle name="Hyperlink 71" xfId="791" hidden="1"/>
    <cellStyle name="Hyperlink 71" xfId="240"/>
    <cellStyle name="Hyperlink 72" xfId="345" hidden="1"/>
    <cellStyle name="Hyperlink 72" xfId="465" hidden="1"/>
    <cellStyle name="Hyperlink 72" xfId="792" hidden="1"/>
    <cellStyle name="Hyperlink 72" xfId="892"/>
    <cellStyle name="Hyperlink 73" xfId="346" hidden="1"/>
    <cellStyle name="Hyperlink 73" xfId="466" hidden="1"/>
    <cellStyle name="Hyperlink 73" xfId="793" hidden="1"/>
    <cellStyle name="Hyperlink 73" xfId="886"/>
    <cellStyle name="Hyperlink 74" xfId="347" hidden="1"/>
    <cellStyle name="Hyperlink 74" xfId="467" hidden="1"/>
    <cellStyle name="Hyperlink 74" xfId="794" hidden="1"/>
    <cellStyle name="Hyperlink 74" xfId="890"/>
    <cellStyle name="Hyperlink 75" xfId="349" hidden="1"/>
    <cellStyle name="Hyperlink 75" xfId="468" hidden="1"/>
    <cellStyle name="Hyperlink 75" xfId="795" hidden="1"/>
    <cellStyle name="Hyperlink 75" xfId="888"/>
    <cellStyle name="Hyperlink 76" xfId="350" hidden="1"/>
    <cellStyle name="Hyperlink 76" xfId="469" hidden="1"/>
    <cellStyle name="Hyperlink 76" xfId="796" hidden="1"/>
    <cellStyle name="Hyperlink 76" xfId="891"/>
    <cellStyle name="Hyperlink 77" xfId="351" hidden="1"/>
    <cellStyle name="Hyperlink 77" xfId="470" hidden="1"/>
    <cellStyle name="Hyperlink 77" xfId="797" hidden="1"/>
    <cellStyle name="Hyperlink 77" xfId="887"/>
    <cellStyle name="Hyperlink 78" xfId="352" hidden="1"/>
    <cellStyle name="Hyperlink 78" xfId="471" hidden="1"/>
    <cellStyle name="Hyperlink 78" xfId="798" hidden="1"/>
    <cellStyle name="Hyperlink 78" xfId="884"/>
    <cellStyle name="Hyperlink 79" xfId="354" hidden="1"/>
    <cellStyle name="Hyperlink 79" xfId="472" hidden="1"/>
    <cellStyle name="Hyperlink 79" xfId="799" hidden="1"/>
    <cellStyle name="Hyperlink 79" xfId="878"/>
    <cellStyle name="Hyperlink 8" xfId="263" hidden="1"/>
    <cellStyle name="Hyperlink 8" xfId="445" hidden="1"/>
    <cellStyle name="Hyperlink 8" xfId="772" hidden="1"/>
    <cellStyle name="Hyperlink 8" xfId="877"/>
    <cellStyle name="Hyperlink 80" xfId="355" hidden="1"/>
    <cellStyle name="Hyperlink 80" xfId="473" hidden="1"/>
    <cellStyle name="Hyperlink 80" xfId="800" hidden="1"/>
    <cellStyle name="Hyperlink 80" xfId="850"/>
    <cellStyle name="Hyperlink 81" xfId="356" hidden="1"/>
    <cellStyle name="Hyperlink 81" xfId="474" hidden="1"/>
    <cellStyle name="Hyperlink 81" xfId="801" hidden="1"/>
    <cellStyle name="Hyperlink 81" xfId="849"/>
    <cellStyle name="Hyperlink 82" xfId="357" hidden="1"/>
    <cellStyle name="Hyperlink 82" xfId="475" hidden="1"/>
    <cellStyle name="Hyperlink 82" xfId="802" hidden="1"/>
    <cellStyle name="Hyperlink 82" xfId="833"/>
    <cellStyle name="Hyperlink 83" xfId="359" hidden="1"/>
    <cellStyle name="Hyperlink 83" xfId="476" hidden="1"/>
    <cellStyle name="Hyperlink 83" xfId="803" hidden="1"/>
    <cellStyle name="Hyperlink 83" xfId="848"/>
    <cellStyle name="Hyperlink 84" xfId="360" hidden="1"/>
    <cellStyle name="Hyperlink 84" xfId="477" hidden="1"/>
    <cellStyle name="Hyperlink 84" xfId="804" hidden="1"/>
    <cellStyle name="Hyperlink 84" xfId="847"/>
    <cellStyle name="Hyperlink 85" xfId="361" hidden="1"/>
    <cellStyle name="Hyperlink 85" xfId="478" hidden="1"/>
    <cellStyle name="Hyperlink 85" xfId="805" hidden="1"/>
    <cellStyle name="Hyperlink 85" xfId="846"/>
    <cellStyle name="Hyperlink 86" xfId="362" hidden="1"/>
    <cellStyle name="Hyperlink 86" xfId="479" hidden="1"/>
    <cellStyle name="Hyperlink 86" xfId="806" hidden="1"/>
    <cellStyle name="Hyperlink 86" xfId="246"/>
    <cellStyle name="Hyperlink 87" xfId="363" hidden="1"/>
    <cellStyle name="Hyperlink 87" xfId="480" hidden="1"/>
    <cellStyle name="Hyperlink 87" xfId="807" hidden="1"/>
    <cellStyle name="Hyperlink 87" xfId="247"/>
    <cellStyle name="Hyperlink 88" xfId="364" hidden="1"/>
    <cellStyle name="Hyperlink 88" xfId="481" hidden="1"/>
    <cellStyle name="Hyperlink 88" xfId="808" hidden="1"/>
    <cellStyle name="Hyperlink 88" xfId="249"/>
    <cellStyle name="Hyperlink 89" xfId="365" hidden="1"/>
    <cellStyle name="Hyperlink 89" xfId="482" hidden="1"/>
    <cellStyle name="Hyperlink 89" xfId="809" hidden="1"/>
    <cellStyle name="Hyperlink 89" xfId="250"/>
    <cellStyle name="Hyperlink 9" xfId="265" hidden="1"/>
    <cellStyle name="Hyperlink 9" xfId="444" hidden="1"/>
    <cellStyle name="Hyperlink 9" xfId="771" hidden="1"/>
    <cellStyle name="Hyperlink 9" xfId="838"/>
    <cellStyle name="Hyperlink 90" xfId="366" hidden="1"/>
    <cellStyle name="Hyperlink 90" xfId="483" hidden="1"/>
    <cellStyle name="Hyperlink 90" xfId="810" hidden="1"/>
    <cellStyle name="Hyperlink 90" xfId="257"/>
    <cellStyle name="Hyperlink 91" xfId="367" hidden="1"/>
    <cellStyle name="Hyperlink 91" xfId="484" hidden="1"/>
    <cellStyle name="Hyperlink 91" xfId="811" hidden="1"/>
    <cellStyle name="Hyperlink 91" xfId="413"/>
    <cellStyle name="Hyperlink 92" xfId="368" hidden="1"/>
    <cellStyle name="Hyperlink 92" xfId="485" hidden="1"/>
    <cellStyle name="Hyperlink 92" xfId="812" hidden="1"/>
    <cellStyle name="Hyperlink 92" xfId="264"/>
    <cellStyle name="Hyperlink 93" xfId="369" hidden="1"/>
    <cellStyle name="Hyperlink 93" xfId="486" hidden="1"/>
    <cellStyle name="Hyperlink 93" xfId="813" hidden="1"/>
    <cellStyle name="Hyperlink 93" xfId="270"/>
    <cellStyle name="Hyperlink 94" xfId="370" hidden="1"/>
    <cellStyle name="Hyperlink 94" xfId="487" hidden="1"/>
    <cellStyle name="Hyperlink 94" xfId="814" hidden="1"/>
    <cellStyle name="Hyperlink 94" xfId="275"/>
    <cellStyle name="Hyperlink 95" xfId="371" hidden="1"/>
    <cellStyle name="Hyperlink 95" xfId="488" hidden="1"/>
    <cellStyle name="Hyperlink 95" xfId="815" hidden="1"/>
    <cellStyle name="Hyperlink 95" xfId="280"/>
    <cellStyle name="Hyperlink 96" xfId="372" hidden="1"/>
    <cellStyle name="Hyperlink 96" xfId="489" hidden="1"/>
    <cellStyle name="Hyperlink 96" xfId="816" hidden="1"/>
    <cellStyle name="Hyperlink 96" xfId="285"/>
    <cellStyle name="Hyperlink 97" xfId="373" hidden="1"/>
    <cellStyle name="Hyperlink 97" xfId="490" hidden="1"/>
    <cellStyle name="Hyperlink 97" xfId="817" hidden="1"/>
    <cellStyle name="Hyperlink 97" xfId="288"/>
    <cellStyle name="Hyperlink 98" xfId="374" hidden="1"/>
    <cellStyle name="Hyperlink 98" xfId="491" hidden="1"/>
    <cellStyle name="Hyperlink 98" xfId="818" hidden="1"/>
    <cellStyle name="Hyperlink 98" xfId="293"/>
    <cellStyle name="Hyperlink 99" xfId="375" hidden="1"/>
    <cellStyle name="Hyperlink 99" xfId="492" hidden="1"/>
    <cellStyle name="Hyperlink 99" xfId="819" hidden="1"/>
    <cellStyle name="Hyperlink 99" xfId="298"/>
    <cellStyle name="Input [yellow]" xfId="640"/>
    <cellStyle name="Input [yellow] 2" xfId="641"/>
    <cellStyle name="Input [yellow] 3" xfId="642"/>
    <cellStyle name="Input 2" xfId="71"/>
    <cellStyle name="Input 3" xfId="157"/>
    <cellStyle name="Input 4" xfId="731"/>
    <cellStyle name="Input 5" xfId="881"/>
    <cellStyle name="ITEMS" xfId="643"/>
    <cellStyle name="Linked Cell 2" xfId="72"/>
    <cellStyle name="Linked Cell 3" xfId="521"/>
    <cellStyle name="m1 - Style1" xfId="644"/>
    <cellStyle name="MANKAD" xfId="645"/>
    <cellStyle name="Neutral 2" xfId="73"/>
    <cellStyle name="Neutral 3" xfId="518"/>
    <cellStyle name="Neutrale" xfId="646"/>
    <cellStyle name="no dec" xfId="647"/>
    <cellStyle name="Normal" xfId="0" builtinId="0"/>
    <cellStyle name="Normal - Style1" xfId="648"/>
    <cellStyle name="Normal 10" xfId="74"/>
    <cellStyle name="Normal 10 2" xfId="649"/>
    <cellStyle name="Normal 11" xfId="75"/>
    <cellStyle name="Normal 12" xfId="722"/>
    <cellStyle name="Normal 13" xfId="728"/>
    <cellStyle name="Normal 14" xfId="734"/>
    <cellStyle name="Normal 14 2" xfId="737"/>
    <cellStyle name="Normal 14 3" xfId="750"/>
    <cellStyle name="Normal 14 3 2" xfId="757"/>
    <cellStyle name="Normal 14 3 2 2" xfId="761"/>
    <cellStyle name="Normal 14 3 2 2 2" xfId="764"/>
    <cellStyle name="Normal 14 4" xfId="752"/>
    <cellStyle name="Normal 14 4 2" xfId="754"/>
    <cellStyle name="Normal 14 4 2 2" xfId="758"/>
    <cellStyle name="Normal 14 4 2 2 2" xfId="762"/>
    <cellStyle name="Normal 15" xfId="745"/>
    <cellStyle name="Normal 16" xfId="766"/>
    <cellStyle name="Normal 17" xfId="767"/>
    <cellStyle name="Normal 18" xfId="154"/>
    <cellStyle name="Normal 19" xfId="733"/>
    <cellStyle name="Normal 2" xfId="76"/>
    <cellStyle name="Normal 2 2" xfId="77"/>
    <cellStyle name="Normal 2 2 2" xfId="509"/>
    <cellStyle name="Normal 2 2 2 2" xfId="651"/>
    <cellStyle name="Normal 2 2 3" xfId="652"/>
    <cellStyle name="Normal 2 2 4" xfId="650"/>
    <cellStyle name="Normal 2 2 5" xfId="392"/>
    <cellStyle name="Normal 2 3" xfId="78"/>
    <cellStyle name="Normal 2 3 2" xfId="653"/>
    <cellStyle name="Normal 20" xfId="883"/>
    <cellStyle name="Normal 3" xfId="79"/>
    <cellStyle name="Normal 3 2" xfId="80"/>
    <cellStyle name="Normal 3 2 2" xfId="81"/>
    <cellStyle name="Normal 3 2 2 2" xfId="82"/>
    <cellStyle name="Normal 3 2 2 3" xfId="655"/>
    <cellStyle name="Normal 3 2 3" xfId="83"/>
    <cellStyle name="Normal 3 2 4" xfId="508"/>
    <cellStyle name="Normal 3 3" xfId="84"/>
    <cellStyle name="Normal 3 3 2" xfId="85"/>
    <cellStyle name="Normal 3 3 2 2" xfId="86"/>
    <cellStyle name="Normal 3 3 3" xfId="87"/>
    <cellStyle name="Normal 3 3 4" xfId="656"/>
    <cellStyle name="Normal 3 4" xfId="88"/>
    <cellStyle name="Normal 3 4 2" xfId="89"/>
    <cellStyle name="Normal 3 4 3" xfId="654"/>
    <cellStyle name="Normal 3 5" xfId="90"/>
    <cellStyle name="Normal 3 6" xfId="91"/>
    <cellStyle name="Normal 3 7" xfId="92"/>
    <cellStyle name="Normal 3 8" xfId="390"/>
    <cellStyle name="Normal 4" xfId="93"/>
    <cellStyle name="Normal 4 2" xfId="94"/>
    <cellStyle name="Normal 4 2 2" xfId="95"/>
    <cellStyle name="Normal 4 2 2 2" xfId="96"/>
    <cellStyle name="Normal 4 2 3" xfId="97"/>
    <cellStyle name="Normal 4 2 4" xfId="658"/>
    <cellStyle name="Normal 4 3" xfId="98"/>
    <cellStyle name="Normal 4 3 2" xfId="99"/>
    <cellStyle name="Normal 4 3 2 2" xfId="100"/>
    <cellStyle name="Normal 4 3 3" xfId="101"/>
    <cellStyle name="Normal 4 3 4" xfId="657"/>
    <cellStyle name="Normal 4 4" xfId="102"/>
    <cellStyle name="Normal 4 4 2" xfId="103"/>
    <cellStyle name="Normal 4 5" xfId="104"/>
    <cellStyle name="Normal 4 6" xfId="105"/>
    <cellStyle name="Normal 4 7" xfId="106"/>
    <cellStyle name="Normal 4 8" xfId="547"/>
    <cellStyle name="Normal 5" xfId="107"/>
    <cellStyle name="Normal 5 2" xfId="108"/>
    <cellStyle name="Normal 5 2 2" xfId="659"/>
    <cellStyle name="Normal 5 3" xfId="109"/>
    <cellStyle name="Normal 5 4" xfId="551"/>
    <cellStyle name="Normal 6" xfId="110"/>
    <cellStyle name="Normal 6 2" xfId="111"/>
    <cellStyle name="Normal 6 3" xfId="565"/>
    <cellStyle name="Normal 7" xfId="112"/>
    <cellStyle name="Normal 7 2" xfId="113"/>
    <cellStyle name="Normal 7 3" xfId="660"/>
    <cellStyle name="Normal 7 3 2" xfId="720"/>
    <cellStyle name="Normal 7 3 2 2" xfId="726"/>
    <cellStyle name="Normal 8" xfId="114"/>
    <cellStyle name="Normal 8 2" xfId="662"/>
    <cellStyle name="Normal 8 2 2" xfId="716"/>
    <cellStyle name="Normal 8 3" xfId="717"/>
    <cellStyle name="Normal 8 3 2" xfId="748"/>
    <cellStyle name="Normal 8 3 2 2" xfId="765"/>
    <cellStyle name="Normal 8 4" xfId="661"/>
    <cellStyle name="Normal 9" xfId="115"/>
    <cellStyle name="Normal 9 2" xfId="714"/>
    <cellStyle name="Normal 9 3" xfId="721"/>
    <cellStyle name="Normal 9 4" xfId="724"/>
    <cellStyle name="Normal 9 5" xfId="725"/>
    <cellStyle name="Normal 9 6" xfId="727"/>
    <cellStyle name="Normal 9 6 2" xfId="749"/>
    <cellStyle name="Normal 9 6 2 2" xfId="768"/>
    <cellStyle name="Nota" xfId="664"/>
    <cellStyle name="Nota 2" xfId="665"/>
    <cellStyle name="Nota 2 2" xfId="860"/>
    <cellStyle name="Nota 3" xfId="666"/>
    <cellStyle name="Nota 3 2" xfId="861"/>
    <cellStyle name="Nota 4" xfId="859"/>
    <cellStyle name="Note 2" xfId="116"/>
    <cellStyle name="Note 2 2" xfId="117"/>
    <cellStyle name="Note 2 3" xfId="548"/>
    <cellStyle name="Note 3" xfId="552"/>
    <cellStyle name="Note 4" xfId="566"/>
    <cellStyle name="Num0 - Style7" xfId="667"/>
    <cellStyle name="Num2 - Style8" xfId="668"/>
    <cellStyle name="Numeri - Style1" xfId="669"/>
    <cellStyle name="Numeri - Style1 2" xfId="670"/>
    <cellStyle name="Numeri - Style1 2 2" xfId="863"/>
    <cellStyle name="Numeri - Style1 3" xfId="862"/>
    <cellStyle name="ofwhich" xfId="158"/>
    <cellStyle name="Output 2" xfId="118"/>
    <cellStyle name="Output 3" xfId="519"/>
    <cellStyle name="Parent row" xfId="119"/>
    <cellStyle name="Parent row 2" xfId="120"/>
    <cellStyle name="Percent [2]" xfId="671"/>
    <cellStyle name="Percent 10" xfId="732"/>
    <cellStyle name="Percent 11" xfId="882"/>
    <cellStyle name="Percent 2" xfId="121"/>
    <cellStyle name="Percent 2 2" xfId="122"/>
    <cellStyle name="Percent 2 2 2" xfId="583"/>
    <cellStyle name="Percent 2 3" xfId="161"/>
    <cellStyle name="Percent 3" xfId="123"/>
    <cellStyle name="Percent 3 2" xfId="124"/>
    <cellStyle name="Percent 3 3" xfId="672"/>
    <cellStyle name="Percent 3 4" xfId="719"/>
    <cellStyle name="Percent 4" xfId="125"/>
    <cellStyle name="Percent 4 2" xfId="674"/>
    <cellStyle name="Percent 4 3" xfId="673"/>
    <cellStyle name="Percent 5" xfId="675"/>
    <cellStyle name="Percent 6" xfId="582"/>
    <cellStyle name="Percent 7" xfId="723"/>
    <cellStyle name="Percent 8" xfId="742"/>
    <cellStyle name="Percent 8 2" xfId="751"/>
    <cellStyle name="Percent 8 3" xfId="753"/>
    <cellStyle name="Percent 8 3 2" xfId="756"/>
    <cellStyle name="Percent 8 3 2 2" xfId="760"/>
    <cellStyle name="Percent 8 3 2 2 2" xfId="763"/>
    <cellStyle name="Percent 9" xfId="155"/>
    <cellStyle name="Reference" xfId="126"/>
    <cellStyle name="RevList" xfId="676"/>
    <cellStyle name="Row heading" xfId="127"/>
    <cellStyle name="Row headings" xfId="677"/>
    <cellStyle name="Row headings Level 1" xfId="678"/>
    <cellStyle name="Row headings Level 2" xfId="679"/>
    <cellStyle name="Source - Style2" xfId="680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ources list" xfId="681"/>
    <cellStyle name="Sources list 2" xfId="682"/>
    <cellStyle name="Sources Title" xfId="683"/>
    <cellStyle name="Sources Title 2" xfId="684"/>
    <cellStyle name="State" xfId="134"/>
    <cellStyle name="style" xfId="685"/>
    <cellStyle name="style 2" xfId="686"/>
    <cellStyle name="style 3" xfId="687"/>
    <cellStyle name="style1" xfId="688"/>
    <cellStyle name="style2" xfId="689"/>
    <cellStyle name="Subtotal" xfId="690"/>
    <cellStyle name="Superscript" xfId="135"/>
    <cellStyle name="Table  - Style3" xfId="691"/>
    <cellStyle name="Table  - Style4" xfId="692"/>
    <cellStyle name="Table  - Style4 2" xfId="693"/>
    <cellStyle name="Table  - Style6" xfId="694"/>
    <cellStyle name="Table  - Style6 2" xfId="695"/>
    <cellStyle name="Table Data" xfId="136"/>
    <cellStyle name="Table Head Top" xfId="137"/>
    <cellStyle name="Table Hed Side" xfId="138"/>
    <cellStyle name="Table no" xfId="696"/>
    <cellStyle name="Table title" xfId="139"/>
    <cellStyle name="Table title 2" xfId="140"/>
    <cellStyle name="Table_HeaderRow" xfId="159"/>
    <cellStyle name="Testo avviso" xfId="697"/>
    <cellStyle name="Testo descrittivo" xfId="698"/>
    <cellStyle name="þ_x001d_ð &amp;ý&amp;†ýG_x0008_ X_x000a__x0007__x0001__x0001_" xfId="699"/>
    <cellStyle name="þ_x001d_ð&quot;_x000c_Býò_x000c_5ýU_x0001_e_x0005_¹,_x0007__x0001__x0001_" xfId="700"/>
    <cellStyle name="Title 2" xfId="141"/>
    <cellStyle name="Title 3" xfId="512"/>
    <cellStyle name="Title Text" xfId="142"/>
    <cellStyle name="Title Text 1" xfId="143"/>
    <cellStyle name="Title Text 2" xfId="144"/>
    <cellStyle name="Title-1" xfId="145"/>
    <cellStyle name="Title-2" xfId="146"/>
    <cellStyle name="Title-3" xfId="147"/>
    <cellStyle name="Titolo" xfId="701"/>
    <cellStyle name="Titolo 1" xfId="702"/>
    <cellStyle name="Titolo 2" xfId="703"/>
    <cellStyle name="Titolo 3" xfId="704"/>
    <cellStyle name="Titolo 4" xfId="705"/>
    <cellStyle name="Total 2" xfId="148"/>
    <cellStyle name="Total 3" xfId="525"/>
    <cellStyle name="Totale" xfId="706"/>
    <cellStyle name="Totale 2" xfId="707"/>
    <cellStyle name="Totale 2 2" xfId="873"/>
    <cellStyle name="Totale 3" xfId="708"/>
    <cellStyle name="Totale 3 2" xfId="874"/>
    <cellStyle name="Totale 4" xfId="872"/>
    <cellStyle name="Valore non valido" xfId="709"/>
    <cellStyle name="Valore valido" xfId="710"/>
    <cellStyle name="Warning Text 2" xfId="149"/>
    <cellStyle name="Warning Text 3" xfId="523"/>
    <cellStyle name="Wrap" xfId="150"/>
    <cellStyle name="Wrap Bold" xfId="151"/>
    <cellStyle name="Wrap Title" xfId="152"/>
    <cellStyle name="Wrap_NTS99-~11" xfId="153"/>
  </cellStyles>
  <dxfs count="4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</dxfs>
  <tableStyles count="2" defaultTableStyle="TableStyleMedium2" defaultPivotStyle="PivotStyleLight16">
    <tableStyle name="EnergyCalcTables" pivot="0" count="4">
      <tableStyleElement type="wholeTable" dxfId="3"/>
      <tableStyleElement type="headerRow" dxfId="2"/>
      <tableStyleElement type="totalRow" dxfId="1"/>
      <tableStyleElement type="secondRowStripe" dxfId="0"/>
    </tableStyle>
    <tableStyle name="EnergyCalcTables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national_transportation_statistics/index.html" TargetMode="External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hts.ornl.gov/2009/pub/st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/>
  <cols>
    <col min="1" max="1" width="11.5703125" customWidth="1"/>
    <col min="2" max="2" width="85.140625" customWidth="1"/>
  </cols>
  <sheetData>
    <row r="1" spans="1:2">
      <c r="A1" s="1" t="s">
        <v>0</v>
      </c>
    </row>
    <row r="3" spans="1:2">
      <c r="A3" s="1" t="s">
        <v>6</v>
      </c>
      <c r="B3" s="4" t="s">
        <v>181</v>
      </c>
    </row>
    <row r="4" spans="1:2">
      <c r="B4" t="s">
        <v>178</v>
      </c>
    </row>
    <row r="5" spans="1:2">
      <c r="B5" s="2">
        <v>2015</v>
      </c>
    </row>
    <row r="6" spans="1:2">
      <c r="B6" t="s">
        <v>179</v>
      </c>
    </row>
    <row r="7" spans="1:2">
      <c r="B7" t="s">
        <v>180</v>
      </c>
    </row>
    <row r="8" spans="1:2">
      <c r="B8" t="s">
        <v>183</v>
      </c>
    </row>
    <row r="10" spans="1:2">
      <c r="B10" s="4" t="s">
        <v>7</v>
      </c>
    </row>
    <row r="11" spans="1:2">
      <c r="B11" t="s">
        <v>8</v>
      </c>
    </row>
    <row r="12" spans="1:2">
      <c r="B12" s="2">
        <v>2008</v>
      </c>
    </row>
    <row r="13" spans="1:2">
      <c r="B13" t="s">
        <v>9</v>
      </c>
    </row>
    <row r="14" spans="1:2">
      <c r="B14" s="3" t="s">
        <v>10</v>
      </c>
    </row>
    <row r="15" spans="1:2">
      <c r="B15" t="s">
        <v>11</v>
      </c>
    </row>
    <row r="17" spans="2:2">
      <c r="B17" s="4" t="s">
        <v>182</v>
      </c>
    </row>
    <row r="18" spans="2:2">
      <c r="B18" t="s">
        <v>63</v>
      </c>
    </row>
    <row r="19" spans="2:2">
      <c r="B19" s="2">
        <v>2016</v>
      </c>
    </row>
    <row r="20" spans="2:2">
      <c r="B20" t="s">
        <v>70</v>
      </c>
    </row>
    <row r="21" spans="2:2">
      <c r="B21" s="3" t="s">
        <v>65</v>
      </c>
    </row>
    <row r="22" spans="2:2">
      <c r="B22" t="s">
        <v>64</v>
      </c>
    </row>
    <row r="23" spans="2:2">
      <c r="B23" s="14" t="s">
        <v>66</v>
      </c>
    </row>
    <row r="24" spans="2:2">
      <c r="B24" s="14" t="s">
        <v>67</v>
      </c>
    </row>
    <row r="25" spans="2:2">
      <c r="B25" s="14" t="s">
        <v>68</v>
      </c>
    </row>
    <row r="26" spans="2:2">
      <c r="B26" s="14" t="s">
        <v>69</v>
      </c>
    </row>
    <row r="27" spans="2:2">
      <c r="B27" s="14"/>
    </row>
    <row r="28" spans="2:2">
      <c r="B28" s="18" t="s">
        <v>76</v>
      </c>
    </row>
    <row r="29" spans="2:2">
      <c r="B29" s="2" t="s">
        <v>167</v>
      </c>
    </row>
    <row r="30" spans="2:2">
      <c r="B30" s="2">
        <v>2018</v>
      </c>
    </row>
    <row r="31" spans="2:2">
      <c r="B31" s="2" t="s">
        <v>168</v>
      </c>
    </row>
    <row r="32" spans="2:2">
      <c r="B32" s="2" t="s">
        <v>169</v>
      </c>
    </row>
    <row r="33" spans="1:2">
      <c r="B33" s="2" t="s">
        <v>170</v>
      </c>
    </row>
    <row r="34" spans="1:2">
      <c r="B34" s="2"/>
    </row>
    <row r="35" spans="1:2">
      <c r="B35" s="18" t="s">
        <v>1</v>
      </c>
    </row>
    <row r="36" spans="1:2">
      <c r="B36" t="s">
        <v>2</v>
      </c>
    </row>
    <row r="37" spans="1:2">
      <c r="B37" s="2">
        <v>2009</v>
      </c>
    </row>
    <row r="38" spans="1:2">
      <c r="B38" t="s">
        <v>3</v>
      </c>
    </row>
    <row r="39" spans="1:2">
      <c r="B39" s="3" t="s">
        <v>4</v>
      </c>
    </row>
    <row r="40" spans="1:2">
      <c r="B40" t="s">
        <v>5</v>
      </c>
    </row>
    <row r="41" spans="1:2">
      <c r="B41" s="2"/>
    </row>
    <row r="42" spans="1:2">
      <c r="A42" s="1" t="s">
        <v>18</v>
      </c>
    </row>
    <row r="43" spans="1:2">
      <c r="A43" t="s">
        <v>77</v>
      </c>
    </row>
    <row r="44" spans="1:2">
      <c r="A44" t="s">
        <v>78</v>
      </c>
    </row>
    <row r="46" spans="1:2">
      <c r="A46" t="s">
        <v>71</v>
      </c>
    </row>
    <row r="47" spans="1:2">
      <c r="A47" t="s">
        <v>72</v>
      </c>
    </row>
    <row r="48" spans="1:2">
      <c r="A48" t="s">
        <v>73</v>
      </c>
    </row>
    <row r="49" spans="1:1">
      <c r="A49" t="s">
        <v>74</v>
      </c>
    </row>
    <row r="51" spans="1:1">
      <c r="A51" t="s">
        <v>75</v>
      </c>
    </row>
    <row r="52" spans="1:1">
      <c r="A52" t="s">
        <v>171</v>
      </c>
    </row>
  </sheetData>
  <hyperlinks>
    <hyperlink ref="B7" r:id="rId1" display="http://nhts.ornl.gov/2009/pub/stt.pdf"/>
    <hyperlink ref="B14" r:id="rId2"/>
    <hyperlink ref="B21" r:id="rId3" location="appendix_d"/>
    <hyperlink ref="B39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/>
  <cols>
    <col min="9" max="9" width="13.140625" customWidth="1"/>
    <col min="11" max="11" width="17.5703125" customWidth="1"/>
  </cols>
  <sheetData>
    <row r="1" spans="1:12">
      <c r="B1" s="4" t="s">
        <v>100</v>
      </c>
      <c r="C1" s="4"/>
      <c r="D1" s="4"/>
      <c r="E1" s="4"/>
      <c r="F1" s="4"/>
      <c r="G1" s="4"/>
    </row>
    <row r="2" spans="1:12">
      <c r="A2" s="34">
        <v>8.1999999999999993</v>
      </c>
      <c r="B2" s="33"/>
      <c r="C2" s="29" t="s">
        <v>79</v>
      </c>
      <c r="D2" s="28"/>
      <c r="E2" s="30"/>
      <c r="F2" s="30"/>
      <c r="G2" s="28"/>
      <c r="I2" s="1"/>
    </row>
    <row r="3" spans="1:12">
      <c r="A3" s="34"/>
      <c r="B3" s="33"/>
      <c r="C3" s="29"/>
      <c r="D3" s="28"/>
      <c r="E3" s="30"/>
      <c r="F3" s="30"/>
      <c r="G3" s="28"/>
      <c r="I3" s="4" t="s">
        <v>57</v>
      </c>
      <c r="J3" s="22"/>
    </row>
    <row r="4" spans="1:12">
      <c r="A4" s="34"/>
      <c r="B4" s="33"/>
      <c r="C4" s="23" t="s">
        <v>80</v>
      </c>
      <c r="D4" s="23" t="s">
        <v>81</v>
      </c>
      <c r="E4" s="23" t="s">
        <v>82</v>
      </c>
      <c r="F4" s="23" t="s">
        <v>83</v>
      </c>
      <c r="G4" s="31" t="s">
        <v>84</v>
      </c>
      <c r="I4" s="20" t="s">
        <v>102</v>
      </c>
      <c r="J4" s="20">
        <v>4</v>
      </c>
    </row>
    <row r="5" spans="1:12">
      <c r="A5" s="34"/>
      <c r="B5" s="33"/>
      <c r="C5" s="26" t="s">
        <v>85</v>
      </c>
      <c r="D5" s="27" t="s">
        <v>86</v>
      </c>
      <c r="E5" s="32" t="s">
        <v>87</v>
      </c>
      <c r="F5" s="32"/>
      <c r="G5" s="36">
        <v>45</v>
      </c>
      <c r="I5" t="s">
        <v>103</v>
      </c>
      <c r="J5" s="20">
        <v>3</v>
      </c>
    </row>
    <row r="6" spans="1:12">
      <c r="A6" s="34"/>
      <c r="B6" s="33"/>
      <c r="C6" s="26"/>
      <c r="D6" s="27"/>
      <c r="E6" s="32" t="s">
        <v>88</v>
      </c>
      <c r="F6" s="32"/>
      <c r="G6" s="36">
        <v>45</v>
      </c>
      <c r="I6" s="21" t="s">
        <v>101</v>
      </c>
      <c r="J6" s="19">
        <f>SUM(J4:J5)/2</f>
        <v>3.5</v>
      </c>
      <c r="L6" s="1"/>
    </row>
    <row r="7" spans="1:12">
      <c r="A7" s="34"/>
      <c r="B7" s="33"/>
      <c r="C7" s="26"/>
      <c r="D7" s="27"/>
      <c r="E7" s="32" t="s">
        <v>89</v>
      </c>
      <c r="F7" s="32"/>
      <c r="G7" s="36">
        <v>45</v>
      </c>
      <c r="L7" s="1"/>
    </row>
    <row r="8" spans="1:12">
      <c r="A8" s="34"/>
      <c r="B8" s="33"/>
      <c r="C8" s="26"/>
      <c r="D8" s="27"/>
      <c r="E8" s="32" t="s">
        <v>90</v>
      </c>
      <c r="F8" s="32"/>
      <c r="G8" s="36">
        <v>45</v>
      </c>
      <c r="I8" s="4" t="s">
        <v>104</v>
      </c>
      <c r="J8" s="22"/>
      <c r="L8" s="1"/>
    </row>
    <row r="9" spans="1:12">
      <c r="A9" s="34"/>
      <c r="B9" s="33"/>
      <c r="C9" s="26"/>
      <c r="D9" s="27" t="s">
        <v>91</v>
      </c>
      <c r="E9" s="32" t="s">
        <v>87</v>
      </c>
      <c r="F9" s="32"/>
      <c r="G9" s="36">
        <v>10</v>
      </c>
      <c r="I9" t="s">
        <v>105</v>
      </c>
      <c r="J9">
        <v>45</v>
      </c>
      <c r="L9" s="17"/>
    </row>
    <row r="10" spans="1:12">
      <c r="A10" s="34"/>
      <c r="B10" s="33"/>
      <c r="C10" s="26"/>
      <c r="D10" s="27"/>
      <c r="E10" s="32" t="s">
        <v>88</v>
      </c>
      <c r="F10" s="32"/>
      <c r="G10" s="36">
        <v>10</v>
      </c>
      <c r="I10" t="s">
        <v>106</v>
      </c>
      <c r="J10">
        <v>10</v>
      </c>
      <c r="L10" s="1"/>
    </row>
    <row r="11" spans="1:12">
      <c r="A11" s="34"/>
      <c r="B11" s="33"/>
      <c r="C11" s="26"/>
      <c r="D11" s="27" t="s">
        <v>92</v>
      </c>
      <c r="E11" s="32" t="s">
        <v>93</v>
      </c>
      <c r="F11" s="32"/>
      <c r="G11" s="36">
        <v>3.6</v>
      </c>
      <c r="I11" t="s">
        <v>107</v>
      </c>
      <c r="J11">
        <f>AVERAGE(J9:J10)</f>
        <v>27.5</v>
      </c>
    </row>
    <row r="12" spans="1:12">
      <c r="A12" s="34"/>
      <c r="B12" s="33"/>
      <c r="C12" s="26"/>
      <c r="D12" s="27"/>
      <c r="E12" s="32" t="s">
        <v>87</v>
      </c>
      <c r="F12" s="32"/>
      <c r="G12" s="36">
        <v>3.6</v>
      </c>
    </row>
    <row r="13" spans="1:12">
      <c r="A13" s="34"/>
      <c r="B13" s="33"/>
      <c r="C13" s="26"/>
      <c r="D13" s="27"/>
      <c r="E13" s="32" t="s">
        <v>88</v>
      </c>
      <c r="F13" s="32"/>
      <c r="G13" s="36">
        <v>3.6</v>
      </c>
      <c r="I13" s="4" t="s">
        <v>108</v>
      </c>
      <c r="J13" s="22"/>
    </row>
    <row r="14" spans="1:12">
      <c r="A14" s="34"/>
      <c r="B14" s="33"/>
      <c r="C14" s="26"/>
      <c r="D14" s="27"/>
      <c r="E14" s="32" t="s">
        <v>94</v>
      </c>
      <c r="F14" s="32"/>
      <c r="G14" s="36">
        <v>3.6</v>
      </c>
      <c r="I14" t="s">
        <v>113</v>
      </c>
      <c r="J14">
        <v>180</v>
      </c>
    </row>
    <row r="15" spans="1:12">
      <c r="A15" s="34"/>
      <c r="B15" s="33"/>
      <c r="C15" s="26"/>
      <c r="D15" s="27"/>
      <c r="E15" s="32" t="s">
        <v>89</v>
      </c>
      <c r="F15" s="32"/>
      <c r="G15" s="36">
        <v>3.6</v>
      </c>
    </row>
    <row r="16" spans="1:12">
      <c r="A16" s="34"/>
      <c r="B16" s="33"/>
      <c r="C16" s="26"/>
      <c r="D16" s="27"/>
      <c r="E16" s="32" t="s">
        <v>90</v>
      </c>
      <c r="F16" s="32"/>
      <c r="G16" s="36">
        <v>3.6</v>
      </c>
      <c r="I16" s="4" t="s">
        <v>30</v>
      </c>
      <c r="J16" s="22"/>
      <c r="K16" s="45"/>
      <c r="L16" s="45"/>
    </row>
    <row r="17" spans="1:12">
      <c r="A17" s="34"/>
      <c r="B17" s="33"/>
      <c r="C17" s="26"/>
      <c r="D17" s="27" t="s">
        <v>95</v>
      </c>
      <c r="E17" s="32" t="s">
        <v>93</v>
      </c>
      <c r="F17" s="32"/>
      <c r="G17" s="36">
        <v>1.6</v>
      </c>
      <c r="I17" t="s">
        <v>112</v>
      </c>
      <c r="J17">
        <v>1000</v>
      </c>
      <c r="K17" s="11"/>
      <c r="L17" s="11"/>
    </row>
    <row r="18" spans="1:12">
      <c r="A18" s="34"/>
      <c r="B18" s="33"/>
      <c r="C18" s="26"/>
      <c r="D18" s="27"/>
      <c r="E18" s="32" t="s">
        <v>93</v>
      </c>
      <c r="F18" s="32"/>
      <c r="G18" s="36">
        <v>1.6</v>
      </c>
    </row>
    <row r="19" spans="1:12">
      <c r="A19" s="34"/>
      <c r="B19" s="33"/>
      <c r="C19" s="26"/>
      <c r="D19" s="27"/>
      <c r="E19" s="32" t="s">
        <v>93</v>
      </c>
      <c r="F19" s="32"/>
      <c r="G19" s="36">
        <v>1.6</v>
      </c>
      <c r="I19" s="4" t="s">
        <v>110</v>
      </c>
      <c r="J19" s="22"/>
    </row>
    <row r="20" spans="1:12">
      <c r="A20" s="34"/>
      <c r="B20" s="33"/>
      <c r="C20" s="26"/>
      <c r="D20" s="27"/>
      <c r="E20" s="32" t="s">
        <v>89</v>
      </c>
      <c r="F20" s="32"/>
      <c r="G20" s="36">
        <v>1.6</v>
      </c>
      <c r="I20" t="s">
        <v>95</v>
      </c>
      <c r="J20">
        <v>2</v>
      </c>
    </row>
    <row r="21" spans="1:12">
      <c r="A21" s="34"/>
      <c r="B21" s="33"/>
      <c r="C21" s="26"/>
      <c r="D21" s="27" t="s">
        <v>96</v>
      </c>
      <c r="E21" s="32" t="s">
        <v>88</v>
      </c>
      <c r="F21" s="32"/>
      <c r="G21" s="36">
        <v>1.76</v>
      </c>
      <c r="I21" t="s">
        <v>96</v>
      </c>
      <c r="J21">
        <v>2</v>
      </c>
    </row>
    <row r="22" spans="1:12">
      <c r="A22" s="34"/>
      <c r="B22" s="33"/>
      <c r="C22" s="26"/>
      <c r="D22" s="27"/>
      <c r="E22" s="32" t="s">
        <v>94</v>
      </c>
      <c r="F22" s="32"/>
      <c r="G22" s="36">
        <v>1.76</v>
      </c>
      <c r="I22" t="s">
        <v>111</v>
      </c>
      <c r="J22">
        <v>2</v>
      </c>
    </row>
    <row r="23" spans="1:12">
      <c r="A23" s="34"/>
      <c r="B23" s="33"/>
      <c r="C23" s="26"/>
      <c r="D23" s="27"/>
      <c r="E23" s="32" t="s">
        <v>93</v>
      </c>
      <c r="F23" s="32"/>
      <c r="G23" s="36">
        <v>1.76</v>
      </c>
    </row>
    <row r="24" spans="1:12">
      <c r="A24" s="34"/>
      <c r="B24" s="33"/>
      <c r="C24" s="26"/>
      <c r="D24" s="27"/>
      <c r="E24" s="32" t="s">
        <v>87</v>
      </c>
      <c r="F24" s="32"/>
      <c r="G24" s="36">
        <v>1.76</v>
      </c>
    </row>
    <row r="25" spans="1:12">
      <c r="A25" s="34"/>
      <c r="B25" s="33"/>
      <c r="C25" s="26"/>
      <c r="D25" s="27"/>
      <c r="E25" s="32" t="s">
        <v>89</v>
      </c>
      <c r="F25" s="32"/>
      <c r="G25" s="36">
        <v>1.76</v>
      </c>
    </row>
    <row r="26" spans="1:12">
      <c r="A26" s="34"/>
      <c r="B26" s="33"/>
      <c r="C26" s="26"/>
      <c r="D26" s="27" t="s">
        <v>97</v>
      </c>
      <c r="E26" s="32" t="s">
        <v>88</v>
      </c>
      <c r="F26" s="32"/>
      <c r="G26" s="36">
        <v>2.6</v>
      </c>
    </row>
    <row r="27" spans="1:12">
      <c r="A27" s="34"/>
      <c r="B27" s="33"/>
      <c r="C27" s="26"/>
      <c r="D27" s="27"/>
      <c r="E27" s="32" t="s">
        <v>94</v>
      </c>
      <c r="F27" s="32"/>
      <c r="G27" s="37">
        <v>2.6</v>
      </c>
    </row>
    <row r="28" spans="1:12">
      <c r="A28" s="34"/>
      <c r="B28" s="33"/>
      <c r="C28" s="26"/>
      <c r="D28" s="27"/>
      <c r="E28" s="32" t="s">
        <v>87</v>
      </c>
      <c r="F28" s="32"/>
      <c r="G28" s="37">
        <v>2.6</v>
      </c>
    </row>
    <row r="29" spans="1:12">
      <c r="A29" s="34"/>
      <c r="B29" s="33"/>
      <c r="C29" s="26"/>
      <c r="D29" s="27"/>
      <c r="E29" s="32" t="s">
        <v>89</v>
      </c>
      <c r="F29" s="32"/>
      <c r="G29" s="37">
        <v>2.6</v>
      </c>
    </row>
    <row r="30" spans="1:12">
      <c r="A30" s="34"/>
      <c r="B30" s="33"/>
      <c r="C30" s="26" t="s">
        <v>98</v>
      </c>
      <c r="D30" s="27" t="s">
        <v>98</v>
      </c>
      <c r="E30" s="32" t="s">
        <v>87</v>
      </c>
      <c r="F30" s="32"/>
      <c r="G30" s="38">
        <v>1000</v>
      </c>
    </row>
    <row r="31" spans="1:12">
      <c r="A31" s="34"/>
      <c r="B31" s="33"/>
      <c r="C31" s="26"/>
      <c r="D31" s="27"/>
      <c r="E31" s="32" t="s">
        <v>89</v>
      </c>
      <c r="F31" s="32"/>
      <c r="G31" s="38">
        <v>1000</v>
      </c>
    </row>
    <row r="32" spans="1:12">
      <c r="A32" s="34"/>
      <c r="B32" s="33"/>
      <c r="C32" s="24" t="s">
        <v>99</v>
      </c>
      <c r="D32" s="25" t="s">
        <v>99</v>
      </c>
      <c r="E32" s="25" t="s">
        <v>99</v>
      </c>
      <c r="F32" s="25"/>
      <c r="G32" s="35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6" max="6" width="13.140625" bestFit="1" customWidth="1"/>
  </cols>
  <sheetData>
    <row r="1" spans="1:6">
      <c r="A1" s="62" t="s">
        <v>114</v>
      </c>
      <c r="B1" s="61"/>
      <c r="C1" s="61"/>
      <c r="D1" s="61"/>
      <c r="E1" s="61"/>
      <c r="F1" s="61"/>
    </row>
    <row r="2" spans="1:6">
      <c r="A2" s="62"/>
      <c r="B2" s="61"/>
      <c r="C2" s="61"/>
      <c r="D2" s="61"/>
      <c r="E2" s="61"/>
      <c r="F2" s="61"/>
    </row>
    <row r="3" spans="1:6">
      <c r="A3" s="69" t="s">
        <v>80</v>
      </c>
      <c r="B3" s="63" t="s">
        <v>81</v>
      </c>
      <c r="C3" s="63" t="s">
        <v>82</v>
      </c>
      <c r="D3" s="63"/>
      <c r="E3" s="61"/>
      <c r="F3" s="54">
        <v>2017</v>
      </c>
    </row>
    <row r="4" spans="1:6">
      <c r="A4" s="62" t="s">
        <v>85</v>
      </c>
      <c r="B4" s="61" t="s">
        <v>115</v>
      </c>
      <c r="C4" s="61" t="s">
        <v>87</v>
      </c>
      <c r="D4" s="61"/>
      <c r="E4" s="61"/>
      <c r="F4" s="61">
        <v>6.0999999999999979</v>
      </c>
    </row>
    <row r="5" spans="1:6">
      <c r="A5" s="62"/>
      <c r="B5" s="61" t="s">
        <v>116</v>
      </c>
      <c r="C5" s="61" t="s">
        <v>87</v>
      </c>
      <c r="D5" s="61"/>
      <c r="E5" s="61"/>
      <c r="F5" s="61">
        <v>1.7</v>
      </c>
    </row>
    <row r="6" spans="1:6">
      <c r="A6" s="62" t="s">
        <v>98</v>
      </c>
      <c r="B6" s="61"/>
      <c r="C6" s="61" t="s">
        <v>87</v>
      </c>
      <c r="D6" s="61"/>
      <c r="E6" s="61"/>
      <c r="F6" s="61">
        <v>2830</v>
      </c>
    </row>
    <row r="7" spans="1:6">
      <c r="A7" s="62"/>
      <c r="B7" s="61"/>
      <c r="C7" s="61" t="s">
        <v>89</v>
      </c>
      <c r="D7" s="61"/>
      <c r="E7" s="61"/>
      <c r="F7" s="61">
        <v>2830</v>
      </c>
    </row>
    <row r="8" spans="1:6">
      <c r="A8" s="68" t="s">
        <v>99</v>
      </c>
      <c r="B8" s="58"/>
      <c r="C8" s="58" t="s">
        <v>99</v>
      </c>
      <c r="D8" s="58"/>
      <c r="E8" s="61"/>
      <c r="F8" s="58">
        <v>17.34</v>
      </c>
    </row>
    <row r="9" spans="1:6">
      <c r="A9" s="62"/>
      <c r="B9" s="61"/>
      <c r="C9" s="61"/>
      <c r="D9" s="61"/>
      <c r="E9" s="61"/>
      <c r="F9" s="61"/>
    </row>
    <row r="10" spans="1:6">
      <c r="A10" s="62" t="s">
        <v>117</v>
      </c>
      <c r="B10" s="61"/>
      <c r="C10" s="61"/>
      <c r="D10" s="61"/>
      <c r="E10" s="61"/>
      <c r="F10" s="61"/>
    </row>
    <row r="11" spans="1:6">
      <c r="A11" s="62"/>
      <c r="B11" s="61"/>
      <c r="C11" s="61"/>
      <c r="D11" s="61"/>
      <c r="E11" s="61"/>
      <c r="F11" s="61"/>
    </row>
    <row r="12" spans="1:6">
      <c r="A12" s="69" t="s">
        <v>80</v>
      </c>
      <c r="B12" s="63" t="s">
        <v>81</v>
      </c>
      <c r="C12" s="63" t="s">
        <v>82</v>
      </c>
      <c r="D12" s="63"/>
      <c r="E12" s="61"/>
      <c r="F12" s="54">
        <v>2017</v>
      </c>
    </row>
    <row r="13" spans="1:6">
      <c r="A13" s="62" t="s">
        <v>85</v>
      </c>
      <c r="B13" s="61" t="s">
        <v>115</v>
      </c>
      <c r="C13" s="61" t="s">
        <v>87</v>
      </c>
      <c r="D13" s="61"/>
      <c r="E13" s="61"/>
      <c r="F13" s="65">
        <v>10847959.323269371</v>
      </c>
    </row>
    <row r="14" spans="1:6">
      <c r="A14" s="62"/>
      <c r="B14" s="61" t="s">
        <v>116</v>
      </c>
      <c r="C14" s="61" t="s">
        <v>87</v>
      </c>
      <c r="D14" s="61"/>
      <c r="E14" s="61"/>
      <c r="F14" s="65">
        <v>1027472.1962789191</v>
      </c>
    </row>
    <row r="15" spans="1:6">
      <c r="A15" s="62" t="s">
        <v>98</v>
      </c>
      <c r="B15" s="61"/>
      <c r="C15" s="61" t="s">
        <v>87</v>
      </c>
      <c r="D15" s="61"/>
      <c r="E15" s="61"/>
      <c r="F15" s="65">
        <v>276308695643.09003</v>
      </c>
    </row>
    <row r="16" spans="1:6">
      <c r="A16" s="62"/>
      <c r="B16" s="61"/>
      <c r="C16" s="61" t="s">
        <v>89</v>
      </c>
      <c r="D16" s="61"/>
      <c r="E16" s="61"/>
      <c r="F16" s="65">
        <v>276308695643.09021</v>
      </c>
    </row>
    <row r="17" spans="1:6">
      <c r="A17" s="68" t="s">
        <v>99</v>
      </c>
      <c r="B17" s="58"/>
      <c r="C17" s="58" t="s">
        <v>99</v>
      </c>
      <c r="D17" s="58"/>
      <c r="E17" s="61"/>
      <c r="F17" s="65">
        <v>8499909472.5085201</v>
      </c>
    </row>
    <row r="18" spans="1:6">
      <c r="A18" s="62"/>
      <c r="B18" s="61"/>
      <c r="C18" s="61"/>
      <c r="D18" s="61"/>
      <c r="E18" s="61"/>
      <c r="F18" s="61"/>
    </row>
    <row r="19" spans="1:6">
      <c r="A19" s="62" t="s">
        <v>118</v>
      </c>
      <c r="B19" s="61"/>
      <c r="C19" s="61"/>
      <c r="D19" s="61"/>
      <c r="E19" s="61"/>
      <c r="F19" s="61"/>
    </row>
    <row r="20" spans="1:6">
      <c r="A20" s="62"/>
      <c r="B20" s="61"/>
      <c r="C20" s="61"/>
      <c r="D20" s="61"/>
      <c r="E20" s="61"/>
      <c r="F20" s="61"/>
    </row>
    <row r="21" spans="1:6">
      <c r="A21" s="69" t="s">
        <v>80</v>
      </c>
      <c r="B21" s="63" t="s">
        <v>81</v>
      </c>
      <c r="C21" s="63" t="s">
        <v>82</v>
      </c>
      <c r="D21" s="63"/>
      <c r="E21" s="61"/>
      <c r="F21" s="54">
        <v>2017</v>
      </c>
    </row>
    <row r="22" spans="1:6">
      <c r="A22" s="62" t="s">
        <v>85</v>
      </c>
      <c r="B22" s="61" t="s">
        <v>115</v>
      </c>
      <c r="C22" s="61" t="s">
        <v>87</v>
      </c>
      <c r="D22" s="61"/>
      <c r="E22" s="61"/>
      <c r="F22" s="70">
        <v>3.0194460183811937E-13</v>
      </c>
    </row>
    <row r="23" spans="1:6">
      <c r="A23" s="62"/>
      <c r="B23" s="61" t="s">
        <v>116</v>
      </c>
      <c r="C23" s="61" t="s">
        <v>87</v>
      </c>
      <c r="D23" s="61"/>
      <c r="E23" s="61"/>
      <c r="F23" s="70">
        <v>1.3379924098956429E-12</v>
      </c>
    </row>
    <row r="24" spans="1:6">
      <c r="A24" s="62" t="s">
        <v>98</v>
      </c>
      <c r="B24" s="61"/>
      <c r="C24" s="61" t="s">
        <v>87</v>
      </c>
      <c r="D24" s="61"/>
      <c r="E24" s="61"/>
      <c r="F24" s="70">
        <v>2.8365013926755862E-15</v>
      </c>
    </row>
    <row r="25" spans="1:6">
      <c r="A25" s="62"/>
      <c r="B25" s="61"/>
      <c r="C25" s="61" t="s">
        <v>89</v>
      </c>
      <c r="D25" s="61"/>
      <c r="E25" s="61"/>
      <c r="F25" s="70">
        <v>3.1052225772448523E-15</v>
      </c>
    </row>
    <row r="26" spans="1:6">
      <c r="A26" s="68" t="s">
        <v>99</v>
      </c>
      <c r="B26" s="58"/>
      <c r="C26" s="58" t="s">
        <v>99</v>
      </c>
      <c r="D26" s="58"/>
      <c r="E26" s="61"/>
      <c r="F26" s="70">
        <v>1.459443860279582E-12</v>
      </c>
    </row>
    <row r="27" spans="1:6">
      <c r="A27" s="64"/>
      <c r="B27" s="60"/>
      <c r="C27" s="60"/>
      <c r="D27" s="60"/>
      <c r="E27" s="60"/>
      <c r="F27" s="60"/>
    </row>
    <row r="28" spans="1:6" ht="15.75">
      <c r="A28" s="56" t="s">
        <v>119</v>
      </c>
      <c r="B28" s="55"/>
      <c r="C28" s="55"/>
      <c r="D28" s="55"/>
      <c r="E28" s="55"/>
      <c r="F28" s="55"/>
    </row>
    <row r="29" spans="1:6">
      <c r="A29" s="62"/>
      <c r="B29" s="61"/>
      <c r="C29" s="61"/>
      <c r="D29" s="61"/>
      <c r="E29" s="61"/>
      <c r="F29" s="61"/>
    </row>
    <row r="30" spans="1:6">
      <c r="A30" s="52" t="s">
        <v>120</v>
      </c>
      <c r="B30" s="51"/>
      <c r="C30" s="53"/>
      <c r="D30" s="53"/>
      <c r="E30" s="61"/>
      <c r="F30" s="51"/>
    </row>
    <row r="31" spans="1:6">
      <c r="A31" s="52"/>
      <c r="B31" s="51"/>
      <c r="C31" s="53"/>
      <c r="D31" s="53"/>
      <c r="E31" s="61"/>
      <c r="F31" s="51"/>
    </row>
    <row r="32" spans="1:6">
      <c r="A32" s="46" t="s">
        <v>80</v>
      </c>
      <c r="B32" s="46" t="s">
        <v>81</v>
      </c>
      <c r="C32" s="46" t="s">
        <v>82</v>
      </c>
      <c r="D32" s="46" t="s">
        <v>121</v>
      </c>
      <c r="E32" s="46"/>
      <c r="F32" s="54">
        <v>2017</v>
      </c>
    </row>
    <row r="33" spans="1:6">
      <c r="A33" s="49" t="s">
        <v>85</v>
      </c>
      <c r="B33" s="50" t="s">
        <v>115</v>
      </c>
      <c r="C33" s="57" t="s">
        <v>87</v>
      </c>
      <c r="D33" s="57" t="s">
        <v>122</v>
      </c>
      <c r="E33" s="57"/>
      <c r="F33" s="72">
        <v>6000</v>
      </c>
    </row>
    <row r="34" spans="1:6">
      <c r="A34" s="49"/>
      <c r="B34" s="50" t="s">
        <v>116</v>
      </c>
      <c r="C34" s="57" t="s">
        <v>87</v>
      </c>
      <c r="D34" s="57" t="s">
        <v>122</v>
      </c>
      <c r="E34" s="57"/>
      <c r="F34" s="72">
        <v>1180</v>
      </c>
    </row>
    <row r="35" spans="1:6">
      <c r="A35" s="49" t="s">
        <v>98</v>
      </c>
      <c r="B35" s="50"/>
      <c r="C35" s="57" t="s">
        <v>87</v>
      </c>
      <c r="D35" s="57" t="s">
        <v>122</v>
      </c>
      <c r="E35" s="57"/>
      <c r="F35" s="73" t="s">
        <v>123</v>
      </c>
    </row>
    <row r="36" spans="1:6">
      <c r="A36" s="49"/>
      <c r="B36" s="50"/>
      <c r="C36" s="57" t="s">
        <v>89</v>
      </c>
      <c r="D36" s="57" t="s">
        <v>122</v>
      </c>
      <c r="E36" s="57"/>
      <c r="F36" s="73" t="s">
        <v>123</v>
      </c>
    </row>
    <row r="37" spans="1:6">
      <c r="A37" s="49" t="s">
        <v>99</v>
      </c>
      <c r="B37" s="50"/>
      <c r="C37" s="57" t="s">
        <v>99</v>
      </c>
      <c r="D37" s="57" t="s">
        <v>122</v>
      </c>
      <c r="E37" s="57"/>
      <c r="F37" s="73" t="s">
        <v>123</v>
      </c>
    </row>
    <row r="38" spans="1:6">
      <c r="A38" s="47"/>
      <c r="B38" s="48"/>
      <c r="C38" s="48"/>
      <c r="D38" s="48"/>
      <c r="E38" s="48"/>
      <c r="F38" s="74"/>
    </row>
    <row r="39" spans="1:6">
      <c r="A39" s="67"/>
      <c r="B39" s="51"/>
      <c r="C39" s="51"/>
      <c r="D39" s="51"/>
      <c r="E39" s="61"/>
      <c r="F39" s="66"/>
    </row>
    <row r="40" spans="1:6">
      <c r="A40" s="52" t="s">
        <v>124</v>
      </c>
      <c r="B40" s="51"/>
      <c r="C40" s="53"/>
      <c r="D40" s="61"/>
      <c r="E40" s="53"/>
      <c r="F40" s="59"/>
    </row>
    <row r="41" spans="1:6">
      <c r="A41" s="52"/>
      <c r="B41" s="51"/>
      <c r="C41" s="53"/>
      <c r="D41" s="61"/>
      <c r="E41" s="53"/>
      <c r="F41" s="59"/>
    </row>
    <row r="42" spans="1:6">
      <c r="A42" s="46" t="s">
        <v>80</v>
      </c>
      <c r="B42" s="46" t="s">
        <v>81</v>
      </c>
      <c r="C42" s="46" t="s">
        <v>82</v>
      </c>
      <c r="D42" s="46" t="s">
        <v>121</v>
      </c>
      <c r="E42" s="46"/>
      <c r="F42" s="54">
        <v>2017</v>
      </c>
    </row>
    <row r="43" spans="1:6">
      <c r="A43" s="49" t="s">
        <v>85</v>
      </c>
      <c r="B43" s="50" t="s">
        <v>115</v>
      </c>
      <c r="C43" s="57" t="s">
        <v>87</v>
      </c>
      <c r="D43" s="57" t="s">
        <v>122</v>
      </c>
      <c r="E43" s="57"/>
      <c r="F43" s="71">
        <v>12099.999999999998</v>
      </c>
    </row>
    <row r="44" spans="1:6">
      <c r="A44" s="49"/>
      <c r="B44" s="50" t="s">
        <v>116</v>
      </c>
      <c r="C44" s="57" t="s">
        <v>87</v>
      </c>
      <c r="D44" s="57" t="s">
        <v>122</v>
      </c>
      <c r="E44" s="57"/>
      <c r="F44" s="71">
        <v>2880</v>
      </c>
    </row>
    <row r="45" spans="1:6">
      <c r="A45" s="49" t="s">
        <v>98</v>
      </c>
      <c r="B45" s="50"/>
      <c r="C45" s="57" t="s">
        <v>87</v>
      </c>
      <c r="D45" s="57" t="s">
        <v>122</v>
      </c>
      <c r="E45" s="57"/>
      <c r="F45" s="73" t="s">
        <v>123</v>
      </c>
    </row>
    <row r="46" spans="1:6">
      <c r="A46" s="49"/>
      <c r="B46" s="50"/>
      <c r="C46" s="57" t="s">
        <v>89</v>
      </c>
      <c r="D46" s="57" t="s">
        <v>122</v>
      </c>
      <c r="E46" s="57"/>
      <c r="F46" s="73" t="s">
        <v>123</v>
      </c>
    </row>
    <row r="47" spans="1:6">
      <c r="A47" s="49" t="s">
        <v>99</v>
      </c>
      <c r="B47" s="50"/>
      <c r="C47" s="57" t="s">
        <v>99</v>
      </c>
      <c r="D47" s="57" t="s">
        <v>122</v>
      </c>
      <c r="E47" s="57"/>
      <c r="F47" s="73" t="s">
        <v>123</v>
      </c>
    </row>
    <row r="49" spans="1:4">
      <c r="A49" t="s">
        <v>172</v>
      </c>
      <c r="D49" s="42">
        <f>F44-F34</f>
        <v>1700</v>
      </c>
    </row>
    <row r="50" spans="1:4">
      <c r="A50" s="41" t="s">
        <v>173</v>
      </c>
      <c r="D50" s="42">
        <f>F43-F33</f>
        <v>6099.9999999999982</v>
      </c>
    </row>
    <row r="52" spans="1:4">
      <c r="A52" t="s">
        <v>174</v>
      </c>
    </row>
    <row r="53" spans="1:4">
      <c r="A53" t="s">
        <v>175</v>
      </c>
    </row>
    <row r="54" spans="1:4">
      <c r="A54" s="39">
        <v>4</v>
      </c>
    </row>
    <row r="55" spans="1:4">
      <c r="A55" t="s">
        <v>176</v>
      </c>
    </row>
    <row r="57" spans="1:4">
      <c r="A57" t="s">
        <v>177</v>
      </c>
      <c r="D57" s="42">
        <f>D49/A54</f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/>
  <cols>
    <col min="1" max="1" width="73.5703125" customWidth="1"/>
    <col min="2" max="2" width="12" customWidth="1"/>
    <col min="3" max="3" width="102.28515625" customWidth="1"/>
  </cols>
  <sheetData>
    <row r="1" spans="1:3">
      <c r="A1" s="4" t="s">
        <v>62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47</v>
      </c>
      <c r="B4">
        <v>39719513</v>
      </c>
    </row>
    <row r="5" spans="1:3">
      <c r="A5" t="s">
        <v>51</v>
      </c>
      <c r="B5">
        <v>7880</v>
      </c>
    </row>
    <row r="6" spans="1:3">
      <c r="A6" t="s">
        <v>52</v>
      </c>
      <c r="B6">
        <v>907</v>
      </c>
    </row>
    <row r="7" spans="1:3">
      <c r="A7" t="s">
        <v>48</v>
      </c>
      <c r="B7" s="8">
        <f>B6/B5</f>
        <v>0.11510152284263959</v>
      </c>
      <c r="C7" t="s">
        <v>49</v>
      </c>
    </row>
    <row r="8" spans="1:3">
      <c r="A8" t="s">
        <v>22</v>
      </c>
      <c r="B8" s="9">
        <f>B3/(B2*(1-B7))</f>
        <v>111.39416306433705</v>
      </c>
    </row>
    <row r="9" spans="1:3">
      <c r="A9" t="s">
        <v>50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  <c r="C18" s="1" t="s">
        <v>184</v>
      </c>
    </row>
    <row r="19" spans="1:3">
      <c r="A19" t="s">
        <v>29</v>
      </c>
      <c r="B19" s="6">
        <f>B18*10^3/B17</f>
        <v>3512.35916421195</v>
      </c>
      <c r="C19" s="15" t="s">
        <v>185</v>
      </c>
    </row>
    <row r="20" spans="1:3">
      <c r="C20" s="2">
        <v>1400</v>
      </c>
    </row>
    <row r="21" spans="1:3">
      <c r="A21" s="4" t="s">
        <v>30</v>
      </c>
      <c r="B21" s="4"/>
    </row>
    <row r="22" spans="1:3">
      <c r="A22" s="12" t="s">
        <v>44</v>
      </c>
      <c r="B22" s="12">
        <v>2009</v>
      </c>
    </row>
    <row r="23" spans="1:3">
      <c r="A23" t="s">
        <v>31</v>
      </c>
      <c r="B23">
        <v>38</v>
      </c>
    </row>
    <row r="24" spans="1:3">
      <c r="A24" t="s">
        <v>32</v>
      </c>
      <c r="B24">
        <v>5914</v>
      </c>
    </row>
    <row r="25" spans="1:3">
      <c r="A25" t="s">
        <v>33</v>
      </c>
      <c r="B25" s="6">
        <f>B24/B23</f>
        <v>155.63157894736841</v>
      </c>
    </row>
    <row r="26" spans="1:3">
      <c r="A26" s="12" t="s">
        <v>45</v>
      </c>
      <c r="B26" s="12">
        <v>2009</v>
      </c>
    </row>
    <row r="27" spans="1:3">
      <c r="A27" t="s">
        <v>35</v>
      </c>
      <c r="B27" s="6">
        <v>16805</v>
      </c>
    </row>
    <row r="28" spans="1:3">
      <c r="A28" t="s">
        <v>36</v>
      </c>
      <c r="B28" s="6">
        <v>2196</v>
      </c>
    </row>
    <row r="29" spans="1:3">
      <c r="A29" t="s">
        <v>37</v>
      </c>
      <c r="B29" s="6">
        <v>11129</v>
      </c>
    </row>
    <row r="30" spans="1:3">
      <c r="A30" t="s">
        <v>38</v>
      </c>
      <c r="B30" s="6">
        <v>685</v>
      </c>
    </row>
    <row r="31" spans="1:3">
      <c r="A31" t="s">
        <v>39</v>
      </c>
      <c r="B31" s="6">
        <v>90</v>
      </c>
    </row>
    <row r="32" spans="1:3">
      <c r="A32" t="s">
        <v>40</v>
      </c>
      <c r="B32" s="6">
        <v>337</v>
      </c>
    </row>
    <row r="33" spans="1:3">
      <c r="A33" t="s">
        <v>41</v>
      </c>
      <c r="B33" s="6">
        <f>B27/B30</f>
        <v>24.532846715328468</v>
      </c>
    </row>
    <row r="34" spans="1:3">
      <c r="A34" t="s">
        <v>42</v>
      </c>
      <c r="B34" s="6">
        <f t="shared" ref="B34:B35" si="0">B28/B31</f>
        <v>24.4</v>
      </c>
    </row>
    <row r="35" spans="1:3">
      <c r="A35" t="s">
        <v>43</v>
      </c>
      <c r="B35" s="6">
        <f t="shared" si="0"/>
        <v>33.023738872403563</v>
      </c>
    </row>
    <row r="36" spans="1:3">
      <c r="A36" s="10" t="s">
        <v>46</v>
      </c>
      <c r="B36" s="6">
        <f>(B25*B24+B33*B27+B34*B28+B35*B29)/SUM(B24,B27:B29)</f>
        <v>48.656731685074099</v>
      </c>
    </row>
    <row r="38" spans="1:3">
      <c r="A38" s="4" t="s">
        <v>34</v>
      </c>
      <c r="B38" s="4">
        <v>2005</v>
      </c>
    </row>
    <row r="39" spans="1:3">
      <c r="A39" t="s">
        <v>186</v>
      </c>
      <c r="B39" s="16">
        <v>2967</v>
      </c>
    </row>
    <row r="40" spans="1:3">
      <c r="A40" t="s">
        <v>187</v>
      </c>
      <c r="B40" s="16">
        <v>100</v>
      </c>
    </row>
    <row r="41" spans="1:3">
      <c r="A41" t="s">
        <v>188</v>
      </c>
      <c r="B41" s="16">
        <v>27876</v>
      </c>
      <c r="C41" t="s">
        <v>189</v>
      </c>
    </row>
    <row r="42" spans="1:3">
      <c r="A42" t="s">
        <v>190</v>
      </c>
      <c r="B42" s="16">
        <v>4151</v>
      </c>
      <c r="C42" t="s">
        <v>191</v>
      </c>
    </row>
    <row r="43" spans="1:3">
      <c r="B43" s="16"/>
      <c r="C43" t="s">
        <v>192</v>
      </c>
    </row>
    <row r="44" spans="1:3">
      <c r="A44" t="s">
        <v>193</v>
      </c>
      <c r="B44" s="16">
        <v>6614973</v>
      </c>
    </row>
    <row r="45" spans="1:3">
      <c r="A45" t="s">
        <v>194</v>
      </c>
      <c r="B45" s="16">
        <v>5727512</v>
      </c>
    </row>
    <row r="46" spans="1:3">
      <c r="A46" t="s">
        <v>195</v>
      </c>
      <c r="B46" s="16">
        <v>44777151</v>
      </c>
    </row>
    <row r="47" spans="1:3">
      <c r="A47" t="s">
        <v>196</v>
      </c>
      <c r="B47" s="16">
        <v>12172542</v>
      </c>
    </row>
    <row r="48" spans="1:3">
      <c r="B48" s="16"/>
    </row>
    <row r="49" spans="1:3">
      <c r="A49" t="s">
        <v>197</v>
      </c>
      <c r="B49" s="16">
        <f>B44/B39</f>
        <v>2229.5156723963601</v>
      </c>
    </row>
    <row r="50" spans="1:3">
      <c r="A50" t="s">
        <v>198</v>
      </c>
      <c r="B50" s="16">
        <f>B45/B40</f>
        <v>57275.12</v>
      </c>
    </row>
    <row r="51" spans="1:3">
      <c r="A51" t="s">
        <v>199</v>
      </c>
      <c r="B51" s="16">
        <f t="shared" ref="B51:B52" si="1">B46/B41</f>
        <v>1606.2975678002583</v>
      </c>
    </row>
    <row r="52" spans="1:3">
      <c r="A52" t="s">
        <v>200</v>
      </c>
      <c r="B52" s="16">
        <f t="shared" si="1"/>
        <v>2932.4360395085523</v>
      </c>
    </row>
    <row r="53" spans="1:3">
      <c r="B53" s="16"/>
    </row>
    <row r="54" spans="1:3">
      <c r="A54" t="s">
        <v>201</v>
      </c>
      <c r="B54" s="16">
        <f>SUMPRODUCT(B39:B42,B49:B52)/SUM(B39:B42)</f>
        <v>1974.4736422180429</v>
      </c>
    </row>
    <row r="55" spans="1:3">
      <c r="B55" s="6"/>
    </row>
    <row r="56" spans="1:3">
      <c r="A56" s="4" t="s">
        <v>53</v>
      </c>
      <c r="B56" s="13">
        <v>2007</v>
      </c>
    </row>
    <row r="57" spans="1:3">
      <c r="A57" t="s">
        <v>54</v>
      </c>
      <c r="B57">
        <v>13611</v>
      </c>
    </row>
    <row r="58" spans="1:3">
      <c r="A58" s="11" t="s">
        <v>55</v>
      </c>
      <c r="B58" s="11">
        <v>17287</v>
      </c>
    </row>
    <row r="59" spans="1:3">
      <c r="A59" s="10" t="s">
        <v>56</v>
      </c>
      <c r="B59" s="7">
        <f>B58/B57</f>
        <v>1.2700756740871355</v>
      </c>
    </row>
    <row r="60" spans="1:3">
      <c r="A60" s="10"/>
    </row>
    <row r="61" spans="1:3">
      <c r="A61" s="4" t="s">
        <v>57</v>
      </c>
      <c r="B61" s="4">
        <v>2007</v>
      </c>
    </row>
    <row r="62" spans="1:3">
      <c r="A62" t="s">
        <v>58</v>
      </c>
      <c r="B62" s="11">
        <v>1670994</v>
      </c>
    </row>
    <row r="63" spans="1:3">
      <c r="A63" t="s">
        <v>59</v>
      </c>
      <c r="B63" s="6">
        <v>2640170</v>
      </c>
    </row>
    <row r="64" spans="1:3">
      <c r="A64" t="s">
        <v>60</v>
      </c>
      <c r="B64" s="7">
        <f>B63/B62</f>
        <v>1.579999688807979</v>
      </c>
      <c r="C64" s="11" t="s">
        <v>61</v>
      </c>
    </row>
    <row r="65" spans="1:3">
      <c r="B65" s="6"/>
    </row>
    <row r="66" spans="1:3">
      <c r="B66" s="6"/>
    </row>
    <row r="68" spans="1:3">
      <c r="A68" s="4" t="s">
        <v>34</v>
      </c>
      <c r="B68" s="4">
        <v>2005</v>
      </c>
    </row>
    <row r="69" spans="1:3">
      <c r="A69" t="s">
        <v>186</v>
      </c>
      <c r="B69" s="16">
        <v>2967</v>
      </c>
    </row>
    <row r="70" spans="1:3">
      <c r="A70" t="s">
        <v>187</v>
      </c>
      <c r="B70" s="16">
        <v>100</v>
      </c>
    </row>
    <row r="71" spans="1:3">
      <c r="A71" t="s">
        <v>188</v>
      </c>
      <c r="B71" s="16">
        <v>27876</v>
      </c>
      <c r="C71" t="s">
        <v>189</v>
      </c>
    </row>
    <row r="72" spans="1:3">
      <c r="A72" t="s">
        <v>190</v>
      </c>
      <c r="B72" s="16">
        <v>4151</v>
      </c>
      <c r="C72" t="s">
        <v>191</v>
      </c>
    </row>
    <row r="73" spans="1:3">
      <c r="B73" s="16"/>
      <c r="C73" t="s">
        <v>192</v>
      </c>
    </row>
    <row r="74" spans="1:3">
      <c r="A74" t="s">
        <v>193</v>
      </c>
      <c r="B74" s="16">
        <v>6614973</v>
      </c>
    </row>
    <row r="75" spans="1:3">
      <c r="A75" t="s">
        <v>194</v>
      </c>
      <c r="B75" s="16">
        <v>5727512</v>
      </c>
    </row>
    <row r="76" spans="1:3">
      <c r="A76" t="s">
        <v>195</v>
      </c>
      <c r="B76" s="16">
        <v>44777151</v>
      </c>
    </row>
    <row r="77" spans="1:3">
      <c r="A77" t="s">
        <v>196</v>
      </c>
      <c r="B77" s="16">
        <v>12172542</v>
      </c>
    </row>
    <row r="78" spans="1:3">
      <c r="B78" s="16"/>
    </row>
    <row r="79" spans="1:3">
      <c r="A79" t="s">
        <v>197</v>
      </c>
      <c r="B79" s="16">
        <f>B74/B69</f>
        <v>2229.5156723963601</v>
      </c>
    </row>
    <row r="80" spans="1:3">
      <c r="A80" t="s">
        <v>198</v>
      </c>
      <c r="B80" s="16">
        <f>B75/B70</f>
        <v>57275.12</v>
      </c>
    </row>
    <row r="81" spans="1:2">
      <c r="A81" t="s">
        <v>199</v>
      </c>
      <c r="B81" s="16">
        <f t="shared" ref="B81:B82" si="2">B76/B71</f>
        <v>1606.2975678002583</v>
      </c>
    </row>
    <row r="82" spans="1:2">
      <c r="A82" t="s">
        <v>200</v>
      </c>
      <c r="B82" s="16">
        <f t="shared" si="2"/>
        <v>2932.4360395085523</v>
      </c>
    </row>
    <row r="83" spans="1:2">
      <c r="B83" s="16"/>
    </row>
    <row r="84" spans="1:2">
      <c r="A84" t="s">
        <v>201</v>
      </c>
      <c r="B84" s="16">
        <f>SUMPRODUCT(B69:B72,B79:B82)/SUM(B69:B72)</f>
        <v>1974.4736422180429</v>
      </c>
    </row>
  </sheetData>
  <pageMargins left="0.7" right="0.7" top="0.75" bottom="0.75" header="0.3" footer="0.3"/>
  <pageSetup orientation="portrait" r:id="rId1"/>
  <ignoredErrors>
    <ignoredError sqref="B3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25.5703125" customWidth="1"/>
    <col min="2" max="2" width="25.140625" customWidth="1"/>
  </cols>
  <sheetData>
    <row r="1" spans="1:2">
      <c r="A1" s="1" t="s">
        <v>109</v>
      </c>
    </row>
    <row r="2" spans="1:2">
      <c r="A2" t="s">
        <v>125</v>
      </c>
    </row>
    <row r="3" spans="1:2">
      <c r="A3" t="s">
        <v>126</v>
      </c>
    </row>
    <row r="4" spans="1:2">
      <c r="A4" s="4" t="s">
        <v>127</v>
      </c>
      <c r="B4" s="44" t="s">
        <v>128</v>
      </c>
    </row>
    <row r="5" spans="1:2">
      <c r="A5" t="s">
        <v>129</v>
      </c>
      <c r="B5">
        <v>150</v>
      </c>
    </row>
    <row r="6" spans="1:2">
      <c r="A6" t="s">
        <v>130</v>
      </c>
      <c r="B6">
        <v>400</v>
      </c>
    </row>
    <row r="7" spans="1:2">
      <c r="A7" t="s">
        <v>131</v>
      </c>
      <c r="B7">
        <v>1604</v>
      </c>
    </row>
    <row r="8" spans="1:2">
      <c r="A8" t="s">
        <v>132</v>
      </c>
      <c r="B8">
        <v>1604</v>
      </c>
    </row>
    <row r="9" spans="1:2">
      <c r="A9" t="s">
        <v>133</v>
      </c>
      <c r="B9">
        <v>1604</v>
      </c>
    </row>
    <row r="10" spans="1:2">
      <c r="A10" t="s">
        <v>134</v>
      </c>
      <c r="B10">
        <v>300</v>
      </c>
    </row>
    <row r="11" spans="1:2">
      <c r="A11" t="s">
        <v>135</v>
      </c>
      <c r="B11">
        <v>462</v>
      </c>
    </row>
    <row r="12" spans="1:2">
      <c r="A12" t="s">
        <v>136</v>
      </c>
      <c r="B12">
        <v>200</v>
      </c>
    </row>
    <row r="13" spans="1:2">
      <c r="A13" t="s">
        <v>137</v>
      </c>
      <c r="B13">
        <v>150</v>
      </c>
    </row>
    <row r="14" spans="1:2">
      <c r="A14" t="s">
        <v>138</v>
      </c>
      <c r="B14">
        <v>269</v>
      </c>
    </row>
    <row r="15" spans="1:2">
      <c r="A15" t="s">
        <v>139</v>
      </c>
      <c r="B15">
        <v>150</v>
      </c>
    </row>
    <row r="16" spans="1:2">
      <c r="A16" t="s">
        <v>140</v>
      </c>
      <c r="B16">
        <v>400</v>
      </c>
    </row>
    <row r="17" spans="1:2">
      <c r="A17" t="s">
        <v>141</v>
      </c>
      <c r="B17">
        <v>95</v>
      </c>
    </row>
    <row r="18" spans="1:2">
      <c r="A18" t="s">
        <v>142</v>
      </c>
      <c r="B18">
        <v>150</v>
      </c>
    </row>
    <row r="19" spans="1:2">
      <c r="A19" t="s">
        <v>143</v>
      </c>
      <c r="B19">
        <v>640</v>
      </c>
    </row>
    <row r="20" spans="1:2">
      <c r="A20" t="s">
        <v>144</v>
      </c>
      <c r="B20">
        <v>638</v>
      </c>
    </row>
    <row r="21" spans="1:2">
      <c r="A21" t="s">
        <v>145</v>
      </c>
      <c r="B21">
        <v>400</v>
      </c>
    </row>
    <row r="22" spans="1:2">
      <c r="A22" t="s">
        <v>146</v>
      </c>
      <c r="B22">
        <v>150</v>
      </c>
    </row>
    <row r="23" spans="1:2">
      <c r="A23" t="s">
        <v>147</v>
      </c>
      <c r="B23">
        <v>1200</v>
      </c>
    </row>
    <row r="24" spans="1:2">
      <c r="A24" t="s">
        <v>148</v>
      </c>
      <c r="B24">
        <v>904</v>
      </c>
    </row>
    <row r="25" spans="1:2">
      <c r="A25" t="s">
        <v>149</v>
      </c>
      <c r="B25">
        <v>457</v>
      </c>
    </row>
    <row r="26" spans="1:2">
      <c r="A26" t="s">
        <v>150</v>
      </c>
      <c r="B26">
        <v>1494</v>
      </c>
    </row>
    <row r="27" spans="1:2">
      <c r="A27" t="s">
        <v>151</v>
      </c>
      <c r="B27">
        <v>1494</v>
      </c>
    </row>
    <row r="28" spans="1:2">
      <c r="A28" t="s">
        <v>152</v>
      </c>
      <c r="B28">
        <v>462</v>
      </c>
    </row>
    <row r="29" spans="1:2">
      <c r="A29" t="s">
        <v>153</v>
      </c>
      <c r="B29">
        <v>1004</v>
      </c>
    </row>
    <row r="30" spans="1:2">
      <c r="A30" t="s">
        <v>154</v>
      </c>
      <c r="B30">
        <v>1332</v>
      </c>
    </row>
    <row r="31" spans="1:2">
      <c r="A31" t="s">
        <v>155</v>
      </c>
      <c r="B31">
        <v>1494</v>
      </c>
    </row>
    <row r="32" spans="1:2">
      <c r="A32" t="s">
        <v>156</v>
      </c>
      <c r="B32">
        <v>1494</v>
      </c>
    </row>
    <row r="33" spans="1:2">
      <c r="A33" t="s">
        <v>157</v>
      </c>
      <c r="B33">
        <v>300</v>
      </c>
    </row>
    <row r="34" spans="1:2">
      <c r="A34" t="s">
        <v>158</v>
      </c>
      <c r="B34">
        <v>400</v>
      </c>
    </row>
    <row r="35" spans="1:2">
      <c r="A35" t="s">
        <v>159</v>
      </c>
      <c r="B35">
        <v>600</v>
      </c>
    </row>
    <row r="36" spans="1:2">
      <c r="A36" t="s">
        <v>160</v>
      </c>
      <c r="B36">
        <v>600</v>
      </c>
    </row>
    <row r="37" spans="1:2">
      <c r="A37" t="s">
        <v>161</v>
      </c>
      <c r="B37">
        <v>600</v>
      </c>
    </row>
    <row r="38" spans="1:2">
      <c r="A38" t="s">
        <v>162</v>
      </c>
      <c r="B38">
        <v>450</v>
      </c>
    </row>
    <row r="39" spans="1:2">
      <c r="A39" t="s">
        <v>163</v>
      </c>
      <c r="B39">
        <v>2100</v>
      </c>
    </row>
    <row r="40" spans="1:2">
      <c r="A40" t="s">
        <v>164</v>
      </c>
      <c r="B40">
        <v>2100</v>
      </c>
    </row>
    <row r="41" spans="1:2">
      <c r="A41" t="s">
        <v>165</v>
      </c>
      <c r="B41">
        <v>150</v>
      </c>
    </row>
    <row r="42" spans="1:2">
      <c r="A42" s="1" t="s">
        <v>166</v>
      </c>
      <c r="B42" s="43">
        <f>AVERAGE(B5:B41)</f>
        <v>756.78378378378375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7"/>
  <sheetViews>
    <sheetView workbookViewId="0"/>
  </sheetViews>
  <sheetFormatPr defaultRowHeight="15"/>
  <cols>
    <col min="1" max="1" width="13.140625" customWidth="1"/>
    <col min="2" max="2" width="8.7109375" customWidth="1"/>
  </cols>
  <sheetData>
    <row r="1" spans="1:37">
      <c r="A1" s="1"/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45" t="s">
        <v>13</v>
      </c>
      <c r="B3" s="6">
        <f>IESS_AvgOccupancy_ROAD_RAIL_AIR!J9</f>
        <v>45</v>
      </c>
      <c r="C3" s="6">
        <f>$B3</f>
        <v>45</v>
      </c>
      <c r="D3" s="6">
        <f t="shared" si="0"/>
        <v>45</v>
      </c>
      <c r="E3" s="6">
        <f t="shared" si="0"/>
        <v>45</v>
      </c>
      <c r="F3" s="6">
        <f t="shared" si="0"/>
        <v>45</v>
      </c>
      <c r="G3" s="6">
        <f t="shared" si="0"/>
        <v>45</v>
      </c>
      <c r="H3" s="6">
        <f t="shared" si="0"/>
        <v>45</v>
      </c>
      <c r="I3" s="6">
        <f t="shared" si="0"/>
        <v>45</v>
      </c>
      <c r="J3" s="6">
        <f t="shared" si="0"/>
        <v>45</v>
      </c>
      <c r="K3" s="6">
        <f t="shared" si="0"/>
        <v>45</v>
      </c>
      <c r="L3" s="6">
        <f t="shared" si="0"/>
        <v>45</v>
      </c>
      <c r="M3" s="6">
        <f t="shared" si="0"/>
        <v>45</v>
      </c>
      <c r="N3" s="6">
        <f t="shared" si="0"/>
        <v>45</v>
      </c>
      <c r="O3" s="6">
        <f t="shared" si="0"/>
        <v>45</v>
      </c>
      <c r="P3" s="6">
        <f t="shared" si="0"/>
        <v>45</v>
      </c>
      <c r="Q3" s="6">
        <f t="shared" si="0"/>
        <v>45</v>
      </c>
      <c r="R3" s="6">
        <f t="shared" si="0"/>
        <v>45</v>
      </c>
      <c r="S3" s="6">
        <f t="shared" si="0"/>
        <v>45</v>
      </c>
      <c r="T3" s="6">
        <f t="shared" si="0"/>
        <v>45</v>
      </c>
      <c r="U3" s="6">
        <f t="shared" si="0"/>
        <v>45</v>
      </c>
      <c r="V3" s="6">
        <f t="shared" si="0"/>
        <v>45</v>
      </c>
      <c r="W3" s="6">
        <f t="shared" si="0"/>
        <v>45</v>
      </c>
      <c r="X3" s="6">
        <f t="shared" si="0"/>
        <v>45</v>
      </c>
      <c r="Y3" s="6">
        <f t="shared" si="0"/>
        <v>45</v>
      </c>
      <c r="Z3" s="6">
        <f t="shared" si="0"/>
        <v>45</v>
      </c>
      <c r="AA3" s="6">
        <f t="shared" si="0"/>
        <v>45</v>
      </c>
      <c r="AB3" s="6">
        <f t="shared" si="0"/>
        <v>45</v>
      </c>
      <c r="AC3" s="6">
        <f t="shared" si="0"/>
        <v>45</v>
      </c>
      <c r="AD3" s="6">
        <f t="shared" si="0"/>
        <v>45</v>
      </c>
      <c r="AE3" s="6">
        <f t="shared" si="0"/>
        <v>45</v>
      </c>
      <c r="AF3" s="6">
        <f t="shared" si="0"/>
        <v>45</v>
      </c>
      <c r="AG3" s="6">
        <f t="shared" si="0"/>
        <v>45</v>
      </c>
      <c r="AH3" s="6">
        <f t="shared" si="0"/>
        <v>45</v>
      </c>
      <c r="AI3" s="6">
        <f t="shared" si="0"/>
        <v>45</v>
      </c>
      <c r="AJ3" s="6">
        <f t="shared" si="0"/>
        <v>45</v>
      </c>
      <c r="AK3" s="6">
        <f t="shared" si="0"/>
        <v>45</v>
      </c>
    </row>
    <row r="4" spans="1:37">
      <c r="A4" s="1" t="s">
        <v>14</v>
      </c>
      <c r="B4" s="6">
        <f>IESS_AvgOccupancy_ROAD_RAIL_AIR!J14</f>
        <v>180</v>
      </c>
      <c r="C4" s="6">
        <f t="shared" ref="C4:R7" si="1">$B4</f>
        <v>180</v>
      </c>
      <c r="D4" s="6">
        <f t="shared" si="1"/>
        <v>180</v>
      </c>
      <c r="E4" s="6">
        <f t="shared" si="1"/>
        <v>180</v>
      </c>
      <c r="F4" s="6">
        <f t="shared" si="1"/>
        <v>180</v>
      </c>
      <c r="G4" s="6">
        <f t="shared" si="1"/>
        <v>180</v>
      </c>
      <c r="H4" s="6">
        <f t="shared" si="1"/>
        <v>180</v>
      </c>
      <c r="I4" s="6">
        <f t="shared" si="1"/>
        <v>180</v>
      </c>
      <c r="J4" s="6">
        <f t="shared" si="1"/>
        <v>180</v>
      </c>
      <c r="K4" s="6">
        <f t="shared" si="1"/>
        <v>180</v>
      </c>
      <c r="L4" s="6">
        <f t="shared" si="1"/>
        <v>180</v>
      </c>
      <c r="M4" s="6">
        <f t="shared" si="1"/>
        <v>180</v>
      </c>
      <c r="N4" s="6">
        <f t="shared" si="1"/>
        <v>180</v>
      </c>
      <c r="O4" s="6">
        <f t="shared" si="1"/>
        <v>180</v>
      </c>
      <c r="P4" s="6">
        <f t="shared" si="1"/>
        <v>180</v>
      </c>
      <c r="Q4" s="6">
        <f t="shared" si="1"/>
        <v>180</v>
      </c>
      <c r="R4" s="6">
        <f t="shared" si="1"/>
        <v>180</v>
      </c>
      <c r="S4" s="6">
        <f t="shared" si="0"/>
        <v>180</v>
      </c>
      <c r="T4" s="6">
        <f t="shared" si="0"/>
        <v>180</v>
      </c>
      <c r="U4" s="6">
        <f t="shared" si="0"/>
        <v>180</v>
      </c>
      <c r="V4" s="6">
        <f t="shared" si="0"/>
        <v>180</v>
      </c>
      <c r="W4" s="6">
        <f t="shared" si="0"/>
        <v>180</v>
      </c>
      <c r="X4" s="6">
        <f t="shared" si="0"/>
        <v>180</v>
      </c>
      <c r="Y4" s="6">
        <f t="shared" si="0"/>
        <v>180</v>
      </c>
      <c r="Z4" s="6">
        <f t="shared" si="0"/>
        <v>180</v>
      </c>
      <c r="AA4" s="6">
        <f t="shared" si="0"/>
        <v>180</v>
      </c>
      <c r="AB4" s="6">
        <f t="shared" si="0"/>
        <v>180</v>
      </c>
      <c r="AC4" s="6">
        <f t="shared" si="0"/>
        <v>180</v>
      </c>
      <c r="AD4" s="6">
        <f t="shared" si="0"/>
        <v>180</v>
      </c>
      <c r="AE4" s="6">
        <f t="shared" si="0"/>
        <v>180</v>
      </c>
      <c r="AF4" s="6">
        <f t="shared" si="0"/>
        <v>180</v>
      </c>
      <c r="AG4" s="6">
        <f t="shared" si="0"/>
        <v>180</v>
      </c>
      <c r="AH4" s="6">
        <f t="shared" si="0"/>
        <v>180</v>
      </c>
      <c r="AI4" s="6">
        <f t="shared" si="0"/>
        <v>180</v>
      </c>
      <c r="AJ4" s="6">
        <f t="shared" si="0"/>
        <v>180</v>
      </c>
      <c r="AK4" s="6">
        <f t="shared" si="0"/>
        <v>180</v>
      </c>
    </row>
    <row r="5" spans="1:37">
      <c r="A5" s="45" t="s">
        <v>15</v>
      </c>
      <c r="B5" s="6">
        <f>IESS_AvgOccupancy_ROAD_RAIL_AIR!J17</f>
        <v>1000</v>
      </c>
      <c r="C5" s="6">
        <f t="shared" si="1"/>
        <v>1000</v>
      </c>
      <c r="D5" s="6">
        <f t="shared" si="0"/>
        <v>1000</v>
      </c>
      <c r="E5" s="6">
        <f t="shared" si="0"/>
        <v>1000</v>
      </c>
      <c r="F5" s="6">
        <f t="shared" si="0"/>
        <v>1000</v>
      </c>
      <c r="G5" s="6">
        <f t="shared" si="0"/>
        <v>1000</v>
      </c>
      <c r="H5" s="6">
        <f t="shared" si="0"/>
        <v>1000</v>
      </c>
      <c r="I5" s="6">
        <f t="shared" si="0"/>
        <v>1000</v>
      </c>
      <c r="J5" s="6">
        <f t="shared" si="0"/>
        <v>1000</v>
      </c>
      <c r="K5" s="6">
        <f t="shared" si="0"/>
        <v>1000</v>
      </c>
      <c r="L5" s="6">
        <f t="shared" si="0"/>
        <v>1000</v>
      </c>
      <c r="M5" s="6">
        <f t="shared" si="0"/>
        <v>1000</v>
      </c>
      <c r="N5" s="6">
        <f t="shared" si="0"/>
        <v>1000</v>
      </c>
      <c r="O5" s="6">
        <f t="shared" si="0"/>
        <v>1000</v>
      </c>
      <c r="P5" s="6">
        <f t="shared" si="0"/>
        <v>1000</v>
      </c>
      <c r="Q5" s="6">
        <f t="shared" si="0"/>
        <v>1000</v>
      </c>
      <c r="R5" s="6">
        <f t="shared" si="0"/>
        <v>1000</v>
      </c>
      <c r="S5" s="6">
        <f t="shared" si="0"/>
        <v>1000</v>
      </c>
      <c r="T5" s="6">
        <f t="shared" si="0"/>
        <v>1000</v>
      </c>
      <c r="U5" s="6">
        <f t="shared" si="0"/>
        <v>1000</v>
      </c>
      <c r="V5" s="6">
        <f t="shared" si="0"/>
        <v>1000</v>
      </c>
      <c r="W5" s="6">
        <f t="shared" si="0"/>
        <v>1000</v>
      </c>
      <c r="X5" s="6">
        <f t="shared" si="0"/>
        <v>1000</v>
      </c>
      <c r="Y5" s="6">
        <f t="shared" si="0"/>
        <v>1000</v>
      </c>
      <c r="Z5" s="6">
        <f t="shared" si="0"/>
        <v>1000</v>
      </c>
      <c r="AA5" s="6">
        <f t="shared" si="0"/>
        <v>1000</v>
      </c>
      <c r="AB5" s="6">
        <f t="shared" si="0"/>
        <v>1000</v>
      </c>
      <c r="AC5" s="6">
        <f t="shared" si="0"/>
        <v>1000</v>
      </c>
      <c r="AD5" s="6">
        <f t="shared" si="0"/>
        <v>1000</v>
      </c>
      <c r="AE5" s="6">
        <f t="shared" si="0"/>
        <v>1000</v>
      </c>
      <c r="AF5" s="6">
        <f t="shared" si="0"/>
        <v>1000</v>
      </c>
      <c r="AG5" s="6">
        <f t="shared" si="0"/>
        <v>1000</v>
      </c>
      <c r="AH5" s="6">
        <f t="shared" si="0"/>
        <v>1000</v>
      </c>
      <c r="AI5" s="6">
        <f t="shared" si="0"/>
        <v>1000</v>
      </c>
      <c r="AJ5" s="6">
        <f t="shared" si="0"/>
        <v>1000</v>
      </c>
      <c r="AK5" s="6">
        <f t="shared" si="0"/>
        <v>1000</v>
      </c>
    </row>
    <row r="6" spans="1:37">
      <c r="A6" s="17" t="s">
        <v>16</v>
      </c>
      <c r="B6" s="6">
        <f>'CAN Psgr Ships'!B42</f>
        <v>756.78378378378375</v>
      </c>
      <c r="C6" s="6">
        <f t="shared" si="1"/>
        <v>756.78378378378375</v>
      </c>
      <c r="D6" s="6">
        <f t="shared" si="0"/>
        <v>756.78378378378375</v>
      </c>
      <c r="E6" s="6">
        <f t="shared" si="0"/>
        <v>756.78378378378375</v>
      </c>
      <c r="F6" s="6">
        <f t="shared" si="0"/>
        <v>756.78378378378375</v>
      </c>
      <c r="G6" s="6">
        <f t="shared" si="0"/>
        <v>756.78378378378375</v>
      </c>
      <c r="H6" s="6">
        <f t="shared" si="0"/>
        <v>756.78378378378375</v>
      </c>
      <c r="I6" s="6">
        <f t="shared" si="0"/>
        <v>756.78378378378375</v>
      </c>
      <c r="J6" s="6">
        <f t="shared" si="0"/>
        <v>756.78378378378375</v>
      </c>
      <c r="K6" s="6">
        <f t="shared" si="0"/>
        <v>756.78378378378375</v>
      </c>
      <c r="L6" s="6">
        <f t="shared" si="0"/>
        <v>756.78378378378375</v>
      </c>
      <c r="M6" s="6">
        <f t="shared" si="0"/>
        <v>756.78378378378375</v>
      </c>
      <c r="N6" s="6">
        <f t="shared" si="0"/>
        <v>756.78378378378375</v>
      </c>
      <c r="O6" s="6">
        <f t="shared" si="0"/>
        <v>756.78378378378375</v>
      </c>
      <c r="P6" s="6">
        <f t="shared" si="0"/>
        <v>756.78378378378375</v>
      </c>
      <c r="Q6" s="6">
        <f t="shared" si="0"/>
        <v>756.78378378378375</v>
      </c>
      <c r="R6" s="6">
        <f t="shared" si="0"/>
        <v>756.78378378378375</v>
      </c>
      <c r="S6" s="6">
        <f t="shared" si="0"/>
        <v>756.78378378378375</v>
      </c>
      <c r="T6" s="6">
        <f t="shared" si="0"/>
        <v>756.78378378378375</v>
      </c>
      <c r="U6" s="6">
        <f t="shared" si="0"/>
        <v>756.78378378378375</v>
      </c>
      <c r="V6" s="6">
        <f t="shared" si="0"/>
        <v>756.78378378378375</v>
      </c>
      <c r="W6" s="6">
        <f t="shared" si="0"/>
        <v>756.78378378378375</v>
      </c>
      <c r="X6" s="6">
        <f t="shared" si="0"/>
        <v>756.78378378378375</v>
      </c>
      <c r="Y6" s="6">
        <f t="shared" si="0"/>
        <v>756.78378378378375</v>
      </c>
      <c r="Z6" s="6">
        <f t="shared" si="0"/>
        <v>756.78378378378375</v>
      </c>
      <c r="AA6" s="6">
        <f t="shared" si="0"/>
        <v>756.78378378378375</v>
      </c>
      <c r="AB6" s="6">
        <f t="shared" si="0"/>
        <v>756.78378378378375</v>
      </c>
      <c r="AC6" s="6">
        <f t="shared" si="0"/>
        <v>756.78378378378375</v>
      </c>
      <c r="AD6" s="6">
        <f t="shared" si="0"/>
        <v>756.78378378378375</v>
      </c>
      <c r="AE6" s="6">
        <f t="shared" si="0"/>
        <v>756.78378378378375</v>
      </c>
      <c r="AF6" s="6">
        <f t="shared" si="0"/>
        <v>756.78378378378375</v>
      </c>
      <c r="AG6" s="6">
        <f t="shared" si="0"/>
        <v>756.78378378378375</v>
      </c>
      <c r="AH6" s="6">
        <f t="shared" si="0"/>
        <v>756.78378378378375</v>
      </c>
      <c r="AI6" s="6">
        <f t="shared" si="0"/>
        <v>756.78378378378375</v>
      </c>
      <c r="AJ6" s="6">
        <f t="shared" si="0"/>
        <v>756.78378378378375</v>
      </c>
      <c r="AK6" s="6">
        <f t="shared" si="0"/>
        <v>756.78378378378375</v>
      </c>
    </row>
    <row r="7" spans="1:37">
      <c r="A7" s="1" t="s">
        <v>17</v>
      </c>
      <c r="B7" s="7">
        <f>'US_BTS NTS Modal Profile Data'!B59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5"/>
  <cols>
    <col min="1" max="1" width="11.85546875" customWidth="1"/>
  </cols>
  <sheetData>
    <row r="1" spans="1:36" s="1" customFormat="1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40">
        <f>IESS_Freight!D49/1000</f>
        <v>1.7</v>
      </c>
      <c r="C2">
        <f t="shared" ref="C2:R7" si="0">$B2</f>
        <v>1.7</v>
      </c>
      <c r="D2">
        <f t="shared" si="0"/>
        <v>1.7</v>
      </c>
      <c r="E2">
        <f t="shared" si="0"/>
        <v>1.7</v>
      </c>
      <c r="F2">
        <f t="shared" si="0"/>
        <v>1.7</v>
      </c>
      <c r="G2">
        <f t="shared" si="0"/>
        <v>1.7</v>
      </c>
      <c r="H2">
        <f t="shared" si="0"/>
        <v>1.7</v>
      </c>
      <c r="I2">
        <f t="shared" si="0"/>
        <v>1.7</v>
      </c>
      <c r="J2">
        <f t="shared" si="0"/>
        <v>1.7</v>
      </c>
      <c r="K2">
        <f t="shared" si="0"/>
        <v>1.7</v>
      </c>
      <c r="L2">
        <f t="shared" si="0"/>
        <v>1.7</v>
      </c>
      <c r="M2">
        <f t="shared" si="0"/>
        <v>1.7</v>
      </c>
      <c r="N2">
        <f t="shared" si="0"/>
        <v>1.7</v>
      </c>
      <c r="O2">
        <f t="shared" si="0"/>
        <v>1.7</v>
      </c>
      <c r="P2">
        <f t="shared" si="0"/>
        <v>1.7</v>
      </c>
      <c r="Q2">
        <f t="shared" si="0"/>
        <v>1.7</v>
      </c>
      <c r="R2">
        <f t="shared" si="0"/>
        <v>1.7</v>
      </c>
      <c r="S2">
        <f t="shared" ref="D2:AJ7" si="1">$B2</f>
        <v>1.7</v>
      </c>
      <c r="T2">
        <f t="shared" si="1"/>
        <v>1.7</v>
      </c>
      <c r="U2">
        <f t="shared" si="1"/>
        <v>1.7</v>
      </c>
      <c r="V2">
        <f t="shared" si="1"/>
        <v>1.7</v>
      </c>
      <c r="W2">
        <f t="shared" si="1"/>
        <v>1.7</v>
      </c>
      <c r="X2">
        <f t="shared" si="1"/>
        <v>1.7</v>
      </c>
      <c r="Y2">
        <f t="shared" si="1"/>
        <v>1.7</v>
      </c>
      <c r="Z2">
        <f t="shared" si="1"/>
        <v>1.7</v>
      </c>
      <c r="AA2">
        <f t="shared" si="1"/>
        <v>1.7</v>
      </c>
      <c r="AB2">
        <f t="shared" si="1"/>
        <v>1.7</v>
      </c>
      <c r="AC2">
        <f t="shared" si="1"/>
        <v>1.7</v>
      </c>
      <c r="AD2">
        <f t="shared" si="1"/>
        <v>1.7</v>
      </c>
      <c r="AE2">
        <f t="shared" si="1"/>
        <v>1.7</v>
      </c>
      <c r="AF2">
        <f t="shared" si="1"/>
        <v>1.7</v>
      </c>
      <c r="AG2">
        <f t="shared" si="1"/>
        <v>1.7</v>
      </c>
      <c r="AH2">
        <f t="shared" si="1"/>
        <v>1.7</v>
      </c>
      <c r="AI2">
        <f t="shared" si="1"/>
        <v>1.7</v>
      </c>
      <c r="AJ2">
        <f t="shared" si="1"/>
        <v>1.7</v>
      </c>
    </row>
    <row r="3" spans="1:36">
      <c r="A3" s="1" t="s">
        <v>13</v>
      </c>
      <c r="B3" s="9">
        <f>IESS_Freight!D50/1000</f>
        <v>6.0999999999999979</v>
      </c>
      <c r="C3">
        <f t="shared" si="0"/>
        <v>6.0999999999999979</v>
      </c>
      <c r="D3">
        <f t="shared" si="0"/>
        <v>6.0999999999999979</v>
      </c>
      <c r="E3">
        <f t="shared" si="0"/>
        <v>6.0999999999999979</v>
      </c>
      <c r="F3">
        <f t="shared" si="0"/>
        <v>6.0999999999999979</v>
      </c>
      <c r="G3">
        <f t="shared" si="0"/>
        <v>6.0999999999999979</v>
      </c>
      <c r="H3">
        <f t="shared" si="0"/>
        <v>6.0999999999999979</v>
      </c>
      <c r="I3">
        <f t="shared" si="0"/>
        <v>6.0999999999999979</v>
      </c>
      <c r="J3">
        <f t="shared" si="0"/>
        <v>6.0999999999999979</v>
      </c>
      <c r="K3">
        <f t="shared" si="0"/>
        <v>6.0999999999999979</v>
      </c>
      <c r="L3">
        <f t="shared" si="0"/>
        <v>6.0999999999999979</v>
      </c>
      <c r="M3">
        <f t="shared" si="0"/>
        <v>6.0999999999999979</v>
      </c>
      <c r="N3">
        <f t="shared" si="0"/>
        <v>6.0999999999999979</v>
      </c>
      <c r="O3">
        <f t="shared" si="0"/>
        <v>6.0999999999999979</v>
      </c>
      <c r="P3">
        <f t="shared" si="0"/>
        <v>6.0999999999999979</v>
      </c>
      <c r="Q3">
        <f t="shared" si="0"/>
        <v>6.0999999999999979</v>
      </c>
      <c r="R3">
        <f t="shared" si="0"/>
        <v>6.0999999999999979</v>
      </c>
      <c r="S3">
        <f t="shared" si="1"/>
        <v>6.0999999999999979</v>
      </c>
      <c r="T3">
        <f t="shared" si="1"/>
        <v>6.0999999999999979</v>
      </c>
      <c r="U3">
        <f t="shared" si="1"/>
        <v>6.0999999999999979</v>
      </c>
      <c r="V3">
        <f t="shared" si="1"/>
        <v>6.0999999999999979</v>
      </c>
      <c r="W3">
        <f t="shared" si="1"/>
        <v>6.0999999999999979</v>
      </c>
      <c r="X3">
        <f t="shared" si="1"/>
        <v>6.0999999999999979</v>
      </c>
      <c r="Y3">
        <f t="shared" si="1"/>
        <v>6.0999999999999979</v>
      </c>
      <c r="Z3">
        <f t="shared" si="1"/>
        <v>6.0999999999999979</v>
      </c>
      <c r="AA3">
        <f t="shared" si="1"/>
        <v>6.0999999999999979</v>
      </c>
      <c r="AB3">
        <f t="shared" si="1"/>
        <v>6.0999999999999979</v>
      </c>
      <c r="AC3">
        <f t="shared" si="1"/>
        <v>6.0999999999999979</v>
      </c>
      <c r="AD3">
        <f t="shared" si="1"/>
        <v>6.0999999999999979</v>
      </c>
      <c r="AE3">
        <f t="shared" si="1"/>
        <v>6.0999999999999979</v>
      </c>
      <c r="AF3">
        <f t="shared" si="1"/>
        <v>6.0999999999999979</v>
      </c>
      <c r="AG3">
        <f t="shared" si="1"/>
        <v>6.0999999999999979</v>
      </c>
      <c r="AH3">
        <f t="shared" si="1"/>
        <v>6.0999999999999979</v>
      </c>
      <c r="AI3">
        <f t="shared" si="1"/>
        <v>6.0999999999999979</v>
      </c>
      <c r="AJ3">
        <f t="shared" si="1"/>
        <v>6.0999999999999979</v>
      </c>
    </row>
    <row r="4" spans="1:36">
      <c r="A4" s="1" t="s">
        <v>14</v>
      </c>
      <c r="B4" s="6">
        <f>'US_BTS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'US_BTS NTS Modal Profile Data'!C20</f>
        <v>1400</v>
      </c>
      <c r="C5" s="6">
        <f t="shared" si="0"/>
        <v>1400</v>
      </c>
      <c r="D5" s="6">
        <f t="shared" si="1"/>
        <v>1400</v>
      </c>
      <c r="E5" s="6">
        <f t="shared" si="1"/>
        <v>1400</v>
      </c>
      <c r="F5" s="6">
        <f t="shared" si="1"/>
        <v>1400</v>
      </c>
      <c r="G5" s="6">
        <f t="shared" si="1"/>
        <v>1400</v>
      </c>
      <c r="H5" s="6">
        <f t="shared" si="1"/>
        <v>1400</v>
      </c>
      <c r="I5" s="6">
        <f t="shared" si="1"/>
        <v>1400</v>
      </c>
      <c r="J5" s="6">
        <f t="shared" si="1"/>
        <v>1400</v>
      </c>
      <c r="K5" s="6">
        <f t="shared" si="1"/>
        <v>1400</v>
      </c>
      <c r="L5" s="6">
        <f t="shared" si="1"/>
        <v>1400</v>
      </c>
      <c r="M5" s="6">
        <f t="shared" si="1"/>
        <v>1400</v>
      </c>
      <c r="N5" s="6">
        <f t="shared" si="1"/>
        <v>1400</v>
      </c>
      <c r="O5" s="6">
        <f t="shared" si="1"/>
        <v>1400</v>
      </c>
      <c r="P5" s="6">
        <f t="shared" si="1"/>
        <v>1400</v>
      </c>
      <c r="Q5" s="6">
        <f t="shared" si="1"/>
        <v>1400</v>
      </c>
      <c r="R5" s="6">
        <f t="shared" si="1"/>
        <v>1400</v>
      </c>
      <c r="S5" s="6">
        <f t="shared" si="1"/>
        <v>1400</v>
      </c>
      <c r="T5" s="6">
        <f t="shared" si="1"/>
        <v>1400</v>
      </c>
      <c r="U5" s="6">
        <f t="shared" si="1"/>
        <v>1400</v>
      </c>
      <c r="V5" s="6">
        <f t="shared" si="1"/>
        <v>1400</v>
      </c>
      <c r="W5" s="6">
        <f t="shared" si="1"/>
        <v>1400</v>
      </c>
      <c r="X5" s="6">
        <f t="shared" si="1"/>
        <v>1400</v>
      </c>
      <c r="Y5" s="6">
        <f t="shared" si="1"/>
        <v>1400</v>
      </c>
      <c r="Z5" s="6">
        <f t="shared" si="1"/>
        <v>1400</v>
      </c>
      <c r="AA5" s="6">
        <f t="shared" si="1"/>
        <v>1400</v>
      </c>
      <c r="AB5" s="6">
        <f t="shared" si="1"/>
        <v>1400</v>
      </c>
      <c r="AC5" s="6">
        <f t="shared" si="1"/>
        <v>1400</v>
      </c>
      <c r="AD5" s="6">
        <f t="shared" si="1"/>
        <v>1400</v>
      </c>
      <c r="AE5" s="6">
        <f t="shared" si="1"/>
        <v>1400</v>
      </c>
      <c r="AF5" s="6">
        <f t="shared" si="1"/>
        <v>1400</v>
      </c>
      <c r="AG5" s="6">
        <f t="shared" si="1"/>
        <v>1400</v>
      </c>
      <c r="AH5" s="6">
        <f t="shared" si="1"/>
        <v>1400</v>
      </c>
      <c r="AI5" s="6">
        <f t="shared" si="1"/>
        <v>1400</v>
      </c>
      <c r="AJ5" s="6">
        <f t="shared" si="1"/>
        <v>1400</v>
      </c>
    </row>
    <row r="6" spans="1:36">
      <c r="A6" s="1" t="s">
        <v>16</v>
      </c>
      <c r="B6" s="6">
        <f>'US_BTS NTS Modal Profile Data'!B54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f>IESS_Freight!D57/1000</f>
        <v>0.42499999999999999</v>
      </c>
      <c r="C7">
        <f t="shared" si="0"/>
        <v>0.42499999999999999</v>
      </c>
      <c r="D7">
        <f t="shared" si="1"/>
        <v>0.42499999999999999</v>
      </c>
      <c r="E7">
        <f t="shared" si="1"/>
        <v>0.42499999999999999</v>
      </c>
      <c r="F7">
        <f t="shared" si="1"/>
        <v>0.42499999999999999</v>
      </c>
      <c r="G7">
        <f t="shared" si="1"/>
        <v>0.42499999999999999</v>
      </c>
      <c r="H7">
        <f t="shared" si="1"/>
        <v>0.42499999999999999</v>
      </c>
      <c r="I7">
        <f t="shared" si="1"/>
        <v>0.42499999999999999</v>
      </c>
      <c r="J7">
        <f t="shared" si="1"/>
        <v>0.42499999999999999</v>
      </c>
      <c r="K7">
        <f t="shared" si="1"/>
        <v>0.42499999999999999</v>
      </c>
      <c r="L7">
        <f t="shared" si="1"/>
        <v>0.42499999999999999</v>
      </c>
      <c r="M7">
        <f t="shared" si="1"/>
        <v>0.42499999999999999</v>
      </c>
      <c r="N7">
        <f t="shared" si="1"/>
        <v>0.42499999999999999</v>
      </c>
      <c r="O7">
        <f t="shared" si="1"/>
        <v>0.42499999999999999</v>
      </c>
      <c r="P7">
        <f t="shared" si="1"/>
        <v>0.42499999999999999</v>
      </c>
      <c r="Q7">
        <f t="shared" si="1"/>
        <v>0.42499999999999999</v>
      </c>
      <c r="R7">
        <f t="shared" si="1"/>
        <v>0.42499999999999999</v>
      </c>
      <c r="S7">
        <f t="shared" si="1"/>
        <v>0.42499999999999999</v>
      </c>
      <c r="T7">
        <f t="shared" si="1"/>
        <v>0.42499999999999999</v>
      </c>
      <c r="U7">
        <f t="shared" si="1"/>
        <v>0.42499999999999999</v>
      </c>
      <c r="V7">
        <f t="shared" si="1"/>
        <v>0.42499999999999999</v>
      </c>
      <c r="W7">
        <f t="shared" si="1"/>
        <v>0.42499999999999999</v>
      </c>
      <c r="X7">
        <f t="shared" si="1"/>
        <v>0.42499999999999999</v>
      </c>
      <c r="Y7">
        <f t="shared" si="1"/>
        <v>0.42499999999999999</v>
      </c>
      <c r="Z7">
        <f t="shared" si="1"/>
        <v>0.42499999999999999</v>
      </c>
      <c r="AA7">
        <f t="shared" si="1"/>
        <v>0.42499999999999999</v>
      </c>
      <c r="AB7">
        <f t="shared" si="1"/>
        <v>0.42499999999999999</v>
      </c>
      <c r="AC7">
        <f t="shared" si="1"/>
        <v>0.42499999999999999</v>
      </c>
      <c r="AD7">
        <f t="shared" si="1"/>
        <v>0.42499999999999999</v>
      </c>
      <c r="AE7">
        <f t="shared" si="1"/>
        <v>0.42499999999999999</v>
      </c>
      <c r="AF7">
        <f t="shared" si="1"/>
        <v>0.42499999999999999</v>
      </c>
      <c r="AG7">
        <f t="shared" si="1"/>
        <v>0.42499999999999999</v>
      </c>
      <c r="AH7">
        <f t="shared" si="1"/>
        <v>0.42499999999999999</v>
      </c>
      <c r="AI7">
        <f t="shared" si="1"/>
        <v>0.42499999999999999</v>
      </c>
      <c r="AJ7">
        <f t="shared" si="1"/>
        <v>0.42499999999999999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IESS_AvgOccupancy_ROAD_RAIL_AIR</vt:lpstr>
      <vt:lpstr>IESS_Freight</vt:lpstr>
      <vt:lpstr>US_BTS NTS Modal Profile Data</vt:lpstr>
      <vt:lpstr>CAN Psgr Ships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2015-06-16T22:55:39Z</dcterms:created>
  <dcterms:modified xsi:type="dcterms:W3CDTF">2018-09-07T01:23:19Z</dcterms:modified>
</cp:coreProperties>
</file>