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ropbox (Energy Innovation)\India EPS\InputData UPDATE FOR INDIA\trans\FoVObE\"/>
    </mc:Choice>
  </mc:AlternateContent>
  <bookViews>
    <workbookView xWindow="240" yWindow="132" windowWidth="23952" windowHeight="12276"/>
  </bookViews>
  <sheets>
    <sheet name="About" sheetId="1" r:id="rId1"/>
    <sheet name="Results" sheetId="10" r:id="rId2"/>
    <sheet name="FoVObE-passengers" sheetId="11" r:id="rId3"/>
    <sheet name="FoVObE-freight" sheetId="12" r:id="rId4"/>
    <sheet name="Air India Data" sheetId="14" r:id="rId5"/>
    <sheet name="NTS 1-11" sheetId="13" r:id="rId6"/>
    <sheet name="Federal Govt" sheetId="4" r:id="rId7"/>
    <sheet name="Fire Departments" sheetId="6" r:id="rId8"/>
    <sheet name="Police Departments" sheetId="7" r:id="rId9"/>
    <sheet name="Taxis and Limos" sheetId="8" r:id="rId10"/>
    <sheet name="Population" sheetId="9" r:id="rId11"/>
  </sheets>
  <calcPr calcId="162913"/>
</workbook>
</file>

<file path=xl/calcChain.xml><?xml version="1.0" encoding="utf-8"?>
<calcChain xmlns="http://schemas.openxmlformats.org/spreadsheetml/2006/main">
  <c r="C10" i="10" l="1"/>
  <c r="D10" i="10"/>
  <c r="D4" i="10"/>
  <c r="C4" i="10"/>
  <c r="C7" i="10" l="1"/>
  <c r="D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D3" i="12" l="1"/>
  <c r="B4" i="12"/>
  <c r="C4" i="12"/>
  <c r="D4" i="12"/>
  <c r="B5" i="12"/>
  <c r="C5" i="12"/>
  <c r="D5" i="12"/>
  <c r="B6" i="12"/>
  <c r="C6" i="12"/>
  <c r="D6" i="12"/>
  <c r="B7" i="12"/>
  <c r="C7" i="12"/>
  <c r="D7" i="12"/>
  <c r="C2" i="12"/>
  <c r="D2" i="12"/>
  <c r="B2" i="12"/>
  <c r="B3" i="11"/>
  <c r="D3" i="11"/>
  <c r="B4" i="11"/>
  <c r="C4" i="11"/>
  <c r="D4" i="11"/>
  <c r="B5" i="11"/>
  <c r="C5" i="11"/>
  <c r="D5" i="11"/>
  <c r="B6" i="11"/>
  <c r="C6" i="11"/>
  <c r="D6" i="11"/>
  <c r="B7" i="11"/>
  <c r="C7" i="11"/>
  <c r="C2" i="11"/>
  <c r="B9" i="7"/>
  <c r="B8" i="7"/>
  <c r="A8" i="6"/>
  <c r="E7" i="10"/>
  <c r="D7" i="11" s="1"/>
  <c r="C3" i="11"/>
  <c r="B16" i="9"/>
  <c r="B13" i="7" l="1"/>
  <c r="C13" i="7"/>
  <c r="A13" i="7"/>
  <c r="C2" i="10" s="1"/>
  <c r="B2" i="11" s="1"/>
  <c r="E2" i="10" l="1"/>
  <c r="D2" i="11" s="1"/>
  <c r="C5" i="6"/>
  <c r="A11" i="6" s="1"/>
  <c r="B3" i="12" l="1"/>
  <c r="D9" i="10" l="1"/>
  <c r="C3" i="12" s="1"/>
</calcChain>
</file>

<file path=xl/sharedStrings.xml><?xml version="1.0" encoding="utf-8"?>
<sst xmlns="http://schemas.openxmlformats.org/spreadsheetml/2006/main" count="467" uniqueCount="303">
  <si>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</si>
  <si>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</si>
  <si>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</si>
  <si>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</si>
  <si>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</si>
  <si>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</si>
  <si>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</si>
  <si>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</si>
  <si>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</si>
  <si>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</si>
  <si>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</si>
  <si>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</si>
  <si>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</si>
  <si>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</si>
  <si>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</si>
  <si>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</si>
  <si>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</si>
  <si>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</si>
  <si>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</si>
  <si>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</si>
  <si>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</si>
  <si>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</si>
  <si>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</si>
  <si>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</si>
  <si>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</si>
  <si>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</si>
  <si>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</si>
  <si>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</si>
  <si>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</si>
  <si>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</si>
  <si>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</si>
  <si>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</si>
  <si>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</si>
  <si>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</si>
  <si>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</si>
  <si>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</si>
  <si>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</si>
  <si>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</si>
  <si>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</si>
  <si>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</si>
  <si>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</si>
  <si>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</si>
  <si>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</si>
  <si>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</si>
  <si>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</si>
  <si>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</si>
  <si>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</si>
  <si>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</si>
  <si>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</si>
  <si>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</si>
  <si>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</si>
  <si>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</si>
  <si>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</si>
  <si>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</si>
  <si>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</si>
  <si>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</si>
  <si>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</si>
  <si>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</si>
  <si>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</si>
  <si>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</si>
  <si>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</si>
  <si>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</si>
  <si>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</si>
  <si>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</si>
  <si>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</si>
  <si>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</si>
  <si>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</si>
  <si>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</si>
  <si>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</si>
  <si>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</si>
  <si>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</si>
  <si>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</si>
  <si>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</si>
  <si>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</si>
  <si>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</si>
  <si>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</si>
  <si>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</si>
  <si>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</si>
  <si>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</si>
  <si>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</si>
  <si>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</si>
  <si>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</si>
  <si>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</si>
  <si>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</si>
  <si>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</si>
  <si>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</si>
  <si>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</si>
  <si>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</si>
  <si>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</si>
  <si>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</si>
  <si>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</si>
  <si>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</si>
  <si>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</si>
  <si>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</si>
  <si>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</si>
  <si>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</si>
  <si>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</si>
  <si>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</si>
  <si>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</si>
  <si>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</si>
  <si>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</si>
  <si>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</si>
  <si>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</si>
  <si>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</si>
  <si>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</si>
  <si>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</si>
  <si>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</si>
  <si>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</si>
  <si>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</si>
  <si>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</si>
  <si>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</si>
  <si>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</si>
  <si>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</si>
  <si>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</si>
  <si>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</si>
  <si>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</si>
  <si>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</si>
  <si>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</si>
  <si>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</si>
  <si>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</si>
  <si>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</si>
  <si>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</si>
  <si>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</si>
  <si>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</si>
  <si>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</si>
  <si>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</si>
  <si>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</si>
  <si>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</si>
  <si>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</si>
  <si>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</si>
  <si>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</si>
  <si>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</si>
  <si>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</si>
  <si>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</si>
  <si>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</si>
  <si>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</si>
  <si>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</si>
  <si>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</si>
  <si>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</si>
  <si>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</si>
  <si>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</si>
  <si>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</si>
  <si>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</si>
  <si>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</si>
  <si>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</si>
  <si>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</si>
  <si>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</si>
  <si>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</si>
  <si>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</si>
  <si>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We assume industry owns all freight ships.</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</si>
  <si>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</si>
  <si>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</si>
  <si>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</si>
  <si>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</si>
  <si>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</si>
  <si>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</si>
  <si>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</si>
  <si>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</si>
  <si>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</si>
  <si>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</si>
  <si>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not used in model</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</si>
  <si>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</si>
  <si>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</si>
  <si>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</si>
  <si>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</si>
  <si>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</si>
  <si>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</si>
  <si>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</si>
  <si>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</si>
  <si>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</si>
  <si>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</si>
  <si>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</si>
  <si>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</si>
  <si>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</si>
  <si>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</si>
  <si>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</si>
  <si>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</si>
  <si>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</si>
  <si>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</si>
  <si>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</si>
  <si>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</si>
  <si>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</si>
  <si>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</si>
  <si>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Vehicle type</t>
  </si>
  <si>
    <t>LDVs</t>
  </si>
  <si>
    <t>HDVs</t>
  </si>
  <si>
    <t>aircraft</t>
  </si>
  <si>
    <t>rail</t>
  </si>
  <si>
    <t>ships</t>
  </si>
  <si>
    <t>motorbikes</t>
  </si>
  <si>
    <t>government</t>
  </si>
  <si>
    <t>industry</t>
  </si>
  <si>
    <t>consumers</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</si>
  <si>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</si>
  <si>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</si>
  <si>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</si>
  <si>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</si>
  <si>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</si>
  <si>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</si>
  <si>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</si>
  <si>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</si>
  <si>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</si>
  <si>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</si>
  <si>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</si>
  <si>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</si>
  <si>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</si>
  <si>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</si>
  <si>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</si>
  <si>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</si>
  <si>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</si>
  <si>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</si>
  <si>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</si>
  <si>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</si>
  <si>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</si>
  <si>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</si>
  <si>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</si>
  <si>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</si>
  <si>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</si>
  <si>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</si>
  <si>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</si>
  <si>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</si>
  <si>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</si>
  <si>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</si>
  <si>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</si>
  <si>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</si>
  <si>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</si>
  <si>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</si>
  <si>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</si>
  <si>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</si>
  <si>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</si>
  <si>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</si>
  <si>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</si>
  <si>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</si>
  <si>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</si>
  <si>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</si>
  <si>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</si>
  <si>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</si>
  <si>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</si>
  <si>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</si>
  <si>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</si>
  <si>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</si>
  <si>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</si>
  <si>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</si>
  <si>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</si>
  <si>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</si>
  <si>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</si>
  <si>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</si>
  <si>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</si>
  <si>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</si>
  <si>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</si>
  <si>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</si>
  <si>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</si>
  <si>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</si>
  <si>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</si>
  <si>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</si>
  <si>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</si>
  <si>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</si>
  <si>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</si>
  <si>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</si>
  <si>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</si>
  <si>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</si>
  <si>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</si>
  <si>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</si>
  <si>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</si>
  <si>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</si>
  <si>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</si>
  <si>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</si>
  <si>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</si>
  <si>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</si>
  <si>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</si>
  <si>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</si>
  <si>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</si>
  <si>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</si>
  <si>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</si>
  <si>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</si>
  <si>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</si>
  <si>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</si>
  <si>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</si>
  <si>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</si>
  <si>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</si>
  <si>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</si>
  <si>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</si>
  <si>
    <t>We assume government owns 75% of buses and industry owns the rest.</t>
  </si>
  <si>
    <t>Air India share of domestic air travel market</t>
  </si>
  <si>
    <t>Other airlines share</t>
  </si>
  <si>
    <t>Air India (and Air India Express) are government-owned, while all other airlines are private.</t>
  </si>
  <si>
    <t>passenger ferries</t>
  </si>
  <si>
    <t>We assume government ownes 65% of ferries and industry owns the rest.</t>
  </si>
  <si>
    <t>We retain U.S. data.</t>
  </si>
  <si>
    <t>We assume all passenger rail is government-owned.</t>
  </si>
  <si>
    <t>We assume all light freight trucks are owned by industry.</t>
  </si>
  <si>
    <t>We assume that government owns 10% of heavy trucks (fire trucks, garbage trucks, etc.) and industry owns the rest.</t>
  </si>
  <si>
    <t>We assume all freight rail is government-owned.</t>
  </si>
  <si>
    <t>We assume 80% of three-wheelers are owned by consumers and used for paid passenger transport, and 20% are owned by companies and used for small freight transport.</t>
  </si>
  <si>
    <t>Air India market share</t>
  </si>
  <si>
    <t>We generally make new assumptions for India, as documented on the "Results" tab.</t>
  </si>
  <si>
    <t>We have Air India data for aircraft, and we retain U.S. values in some cases, so U.S.</t>
  </si>
  <si>
    <t>bibliographic info is also retained below.</t>
  </si>
  <si>
    <t>Chart 4</t>
  </si>
  <si>
    <t>Handbook on Civil Aviation Statistics 2016-17</t>
  </si>
  <si>
    <t>Directorate General of Civil Aviation</t>
  </si>
  <si>
    <t>http://dgca.nic.in/pub/Handbook_2016-17.pdf</t>
  </si>
  <si>
    <t>Excluded vehicle types include: general aviation, military vehicles, non-truck construction vehicles, non-truck agricultural vehicles, small electric craft (scooters, golf carts,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</si>
</sst>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
    <numFmt numFmtId="165" formatCode="\(\R\)\ #,##0"/>
    <numFmt numFmtId="166" formatCode="&quot;(R)&quot;\ #,##0;&quot;(R) -&quot;#,##0;&quot;(R) &quot;\ 0"/>
    <numFmt numFmtId="167" formatCode="0.000"/>
  </numFmts>
  <fonts count="22" x14ac:knownFonts="1">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s>
  <borders count="42">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82">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8" xfId="0" applyFill="1" applyBorder="1"/>
    <xf numFmtId="0" fontId="0" fillId="0" borderId="30" xfId="0" applyFill="1" applyBorder="1"/>
    <xf numFmtId="167" fontId="0" fillId="4" borderId="39" xfId="0" applyNumberFormat="1" applyFill="1" applyBorder="1"/>
    <xf numFmtId="167"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167" fontId="0" fillId="0" borderId="0" xfId="0" applyNumberFormat="1"/>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65" fontId="7" fillId="0" borderId="0" xfId="5" applyNumberFormat="1" applyFont="1" applyFill="1" applyBorder="1" applyAlignment="1">
      <alignment horizontal="right"/>
    </xf>
    <xf numFmtId="165"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65"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7" fillId="0" borderId="0" xfId="0" applyFont="1" applyFill="1" applyAlignment="1"/>
    <xf numFmtId="167" fontId="0" fillId="3" borderId="11" xfId="0" applyNumberFormat="1" applyFill="1" applyBorder="1"/>
    <xf numFmtId="167" fontId="0" fillId="3" borderId="31" xfId="0" applyNumberFormat="1" applyFill="1" applyBorder="1"/>
    <xf numFmtId="0" fontId="0" fillId="4" borderId="11" xfId="0" applyFill="1" applyBorder="1"/>
    <xf numFmtId="0" fontId="0" fillId="4" borderId="31" xfId="0" applyFill="1" applyBorder="1"/>
    <xf numFmtId="0" fontId="0" fillId="3" borderId="38" xfId="0" applyFill="1" applyBorder="1"/>
    <xf numFmtId="0" fontId="0" fillId="3" borderId="39" xfId="0" applyFill="1" applyBorder="1"/>
    <xf numFmtId="0" fontId="14" fillId="0" borderId="0" xfId="0" applyFont="1" applyFill="1" applyAlignment="1">
      <alignment horizontal="left" wrapText="1"/>
    </xf>
    <xf numFmtId="49" fontId="19" fillId="0" borderId="0" xfId="0" applyNumberFormat="1" applyFont="1" applyFill="1" applyAlignment="1">
      <alignment vertical="center" wrapText="1"/>
    </xf>
    <xf numFmtId="49" fontId="14" fillId="0" borderId="0" xfId="0" applyNumberFormat="1" applyFont="1" applyFill="1" applyAlignment="1">
      <alignment vertical="center" wrapText="1"/>
    </xf>
    <xf numFmtId="49" fontId="13" fillId="0" borderId="0" xfId="0" applyNumberFormat="1" applyFont="1" applyFill="1" applyAlignment="1">
      <alignment vertical="center" wrapText="1"/>
    </xf>
    <xf numFmtId="0" fontId="14" fillId="0" borderId="0" xfId="0" applyNumberFormat="1" applyFont="1" applyFill="1" applyAlignment="1">
      <alignment vertical="center" wrapText="1"/>
    </xf>
    <xf numFmtId="49" fontId="14" fillId="0" borderId="0" xfId="0" applyNumberFormat="1" applyFont="1" applyFill="1" applyAlignment="1">
      <alignment horizontal="left" wrapText="1"/>
    </xf>
    <xf numFmtId="49" fontId="14" fillId="0" borderId="0" xfId="0" applyNumberFormat="1" applyFont="1" applyFill="1" applyAlignment="1">
      <alignment wrapText="1"/>
    </xf>
    <xf numFmtId="49" fontId="19" fillId="0" borderId="0" xfId="0" applyNumberFormat="1" applyFont="1" applyFill="1" applyAlignment="1">
      <alignment wrapText="1"/>
    </xf>
    <xf numFmtId="0" fontId="13" fillId="0" borderId="0" xfId="7" applyFont="1" applyFill="1" applyAlignment="1">
      <alignment vertical="center" wrapText="1"/>
    </xf>
    <xf numFmtId="0" fontId="14"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4" fillId="0" borderId="0" xfId="0" applyNumberFormat="1" applyFont="1" applyFill="1" applyAlignment="1">
      <alignment horizontal="left" vertical="center" wrapText="1"/>
    </xf>
    <xf numFmtId="0" fontId="15" fillId="0" borderId="0" xfId="0" applyFont="1" applyFill="1" applyAlignment="1">
      <alignment horizontal="center" vertical="center"/>
    </xf>
    <xf numFmtId="0" fontId="18" fillId="0" borderId="0" xfId="7" applyFont="1" applyFill="1" applyAlignment="1">
      <alignment vertical="center" wrapText="1"/>
    </xf>
    <xf numFmtId="0" fontId="18" fillId="0" borderId="0" xfId="7" applyNumberFormat="1" applyFont="1" applyFill="1" applyAlignment="1">
      <alignment vertical="center" wrapText="1"/>
    </xf>
    <xf numFmtId="0" fontId="18" fillId="0" borderId="0" xfId="7" applyNumberFormat="1" applyFont="1" applyFill="1" applyAlignment="1">
      <alignment horizontal="left" vertical="center" wrapText="1"/>
    </xf>
    <xf numFmtId="0" fontId="6" fillId="0" borderId="30" xfId="2" applyFont="1" applyFill="1" applyBorder="1" applyAlignment="1">
      <alignment horizontal="left" wrapText="1"/>
    </xf>
    <xf numFmtId="0" fontId="13" fillId="0" borderId="33" xfId="0" applyFont="1" applyFill="1" applyBorder="1" applyAlignment="1">
      <alignment vertical="center" wrapText="1"/>
    </xf>
    <xf numFmtId="0" fontId="13" fillId="0" borderId="0" xfId="0" applyFont="1" applyFill="1" applyBorder="1" applyAlignment="1">
      <alignment vertical="center" wrapText="1"/>
    </xf>
    <xf numFmtId="0" fontId="18" fillId="0" borderId="0" xfId="4" applyNumberFormat="1" applyFont="1" applyFill="1" applyBorder="1" applyAlignment="1">
      <alignment vertical="center"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cellXfs>
  <cellStyles count="8">
    <cellStyle name="Data_Sheet1 (2)_1" xfId="5"/>
    <cellStyle name="Hed Side" xfId="3"/>
    <cellStyle name="Hed Side_Sheet1 (2)_1" xfId="4"/>
    <cellStyle name="Hyperlink" xfId="6" builtinId="8"/>
    <cellStyle name="Normal" xfId="0" builtinId="0"/>
    <cellStyle name="Source Text" xfId="7"/>
    <cellStyle name="Table Title" xfId="1"/>
    <cellStyle name="Title-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6" Type="http://schemas.openxmlformats.org/officeDocument/2006/relationships/printerSettings" Target="../printerSettings/printerSettings1.bin"/><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1"/>
  <sheetViews>
    <sheetView tabSelected="1" workbookViewId="0"/>
  </sheetViews>
  <sheetFormatPr defaultRowHeight="14.4" x14ac:dyDescent="0.3"/>
  <cols>
    <col min="1" max="1" width="10.109375" customWidth="1"/>
    <col min="2" max="2" width="100.6640625" customWidth="1"/>
  </cols>
  <sheetData>
    <row r="1" spans="1:2" x14ac:dyDescent="0.3">
      <c r="A1" s="1" t="s">
        <v>182</v>
      </c>
    </row>
    <row r="2" spans="1:2" x14ac:dyDescent="0.3">
      <c r="A2" s="1"/>
    </row>
    <row r="3" spans="1:2" x14ac:dyDescent="0.3">
      <c r="A3" s="1" t="s">
        <v>115</v>
      </c>
      <c r="B3" t="s">
        <v>295</v>
      </c>
    </row>
    <row r="4" spans="1:2" x14ac:dyDescent="0.3">
      <c r="A4" s="1"/>
      <c r="B4" t="s">
        <v>296</v>
      </c>
    </row>
    <row r="5" spans="1:2" x14ac:dyDescent="0.3">
      <c r="A5" s="1"/>
      <c r="B5" t="s">
        <v>297</v>
      </c>
    </row>
    <row r="6" spans="1:2" x14ac:dyDescent="0.3">
      <c r="A6" s="1"/>
    </row>
    <row r="7" spans="1:2" x14ac:dyDescent="0.3">
      <c r="A7" s="1"/>
      <c r="B7" s="72" t="s">
        <v>294</v>
      </c>
    </row>
    <row r="8" spans="1:2" x14ac:dyDescent="0.3">
      <c r="A8" s="1"/>
      <c r="B8" t="s">
        <v>300</v>
      </c>
    </row>
    <row r="9" spans="1:2" x14ac:dyDescent="0.3">
      <c r="A9" s="1"/>
      <c r="B9" s="73">
        <v>2017</v>
      </c>
    </row>
    <row r="10" spans="1:2" x14ac:dyDescent="0.3">
      <c r="A10" s="1"/>
      <c r="B10" t="s">
        <v>299</v>
      </c>
    </row>
    <row r="11" spans="1:2" x14ac:dyDescent="0.3">
      <c r="A11" s="1"/>
      <c r="B11" t="s">
        <v>301</v>
      </c>
    </row>
    <row r="12" spans="1:2" x14ac:dyDescent="0.3">
      <c r="A12" s="1"/>
      <c r="B12" t="s">
        <v>298</v>
      </c>
    </row>
    <row r="13" spans="1:2" x14ac:dyDescent="0.3">
      <c r="A13" s="1"/>
    </row>
    <row r="14" spans="1:2" x14ac:dyDescent="0.3">
      <c r="B14" s="2" t="s">
        <v>154</v>
      </c>
    </row>
    <row r="15" spans="1:2" x14ac:dyDescent="0.3">
      <c r="A15" s="1"/>
      <c r="B15" t="s">
        <v>155</v>
      </c>
    </row>
    <row r="16" spans="1:2" x14ac:dyDescent="0.3">
      <c r="A16" s="1"/>
      <c r="B16" s="73">
        <v>2016</v>
      </c>
    </row>
    <row r="17" spans="1:2" x14ac:dyDescent="0.3">
      <c r="A17" s="1"/>
      <c r="B17" t="s">
        <v>193</v>
      </c>
    </row>
    <row r="18" spans="1:2" x14ac:dyDescent="0.3">
      <c r="A18" s="1"/>
      <c r="B18" s="76" t="s">
        <v>194</v>
      </c>
    </row>
    <row r="19" spans="1:2" x14ac:dyDescent="0.3">
      <c r="A19" s="1"/>
      <c r="B19" t="s">
        <v>156</v>
      </c>
    </row>
    <row r="21" spans="1:2" x14ac:dyDescent="0.3">
      <c r="B21" s="2" t="s">
        <v>174</v>
      </c>
    </row>
    <row r="22" spans="1:2" x14ac:dyDescent="0.3">
      <c r="B22" t="s">
        <v>67</v>
      </c>
    </row>
    <row r="23" spans="1:2" x14ac:dyDescent="0.3">
      <c r="B23" s="73">
        <v>2011</v>
      </c>
    </row>
    <row r="24" spans="1:2" x14ac:dyDescent="0.3">
      <c r="B24" t="s">
        <v>151</v>
      </c>
    </row>
    <row r="25" spans="1:2" x14ac:dyDescent="0.3">
      <c r="B25" s="76" t="s">
        <v>152</v>
      </c>
    </row>
    <row r="26" spans="1:2" x14ac:dyDescent="0.3">
      <c r="B26" t="s">
        <v>153</v>
      </c>
    </row>
    <row r="28" spans="1:2" x14ac:dyDescent="0.3">
      <c r="B28" s="2" t="s">
        <v>175</v>
      </c>
    </row>
    <row r="29" spans="1:2" x14ac:dyDescent="0.3">
      <c r="B29" t="s">
        <v>125</v>
      </c>
    </row>
    <row r="30" spans="1:2" x14ac:dyDescent="0.3">
      <c r="B30" s="73">
        <v>2013</v>
      </c>
    </row>
    <row r="31" spans="1:2" x14ac:dyDescent="0.3">
      <c r="B31" t="s">
        <v>124</v>
      </c>
    </row>
    <row r="32" spans="1:2" x14ac:dyDescent="0.3">
      <c r="B32" s="76" t="s">
        <v>123</v>
      </c>
    </row>
    <row r="33" spans="2:2" x14ac:dyDescent="0.3">
      <c r="B33" t="s">
        <v>122</v>
      </c>
    </row>
    <row r="35" spans="2:2" x14ac:dyDescent="0.3">
      <c r="B35" s="2" t="s">
        <v>176</v>
      </c>
    </row>
    <row r="36" spans="2:2" x14ac:dyDescent="0.3">
      <c r="B36" t="s">
        <v>131</v>
      </c>
    </row>
    <row r="37" spans="2:2" x14ac:dyDescent="0.3">
      <c r="B37" s="73">
        <v>2010</v>
      </c>
    </row>
    <row r="38" spans="2:2" x14ac:dyDescent="0.3">
      <c r="B38" t="s">
        <v>133</v>
      </c>
    </row>
    <row r="39" spans="2:2" x14ac:dyDescent="0.3">
      <c r="B39" s="76" t="s">
        <v>132</v>
      </c>
    </row>
    <row r="40" spans="2:2" x14ac:dyDescent="0.3">
      <c r="B40" t="s">
        <v>130</v>
      </c>
    </row>
    <row r="42" spans="2:2" x14ac:dyDescent="0.3">
      <c r="B42" s="2" t="s">
        <v>177</v>
      </c>
    </row>
    <row r="43" spans="2:2" x14ac:dyDescent="0.3">
      <c r="B43" t="s">
        <v>141</v>
      </c>
    </row>
    <row r="44" spans="2:2" x14ac:dyDescent="0.3">
      <c r="B44" s="73">
        <v>2013</v>
      </c>
    </row>
    <row r="45" spans="2:2" x14ac:dyDescent="0.3">
      <c r="B45" t="s">
        <v>142</v>
      </c>
    </row>
    <row r="46" spans="2:2" x14ac:dyDescent="0.3">
      <c r="B46" s="76" t="s">
        <v>143</v>
      </c>
    </row>
    <row r="47" spans="2:2" x14ac:dyDescent="0.3">
      <c r="B47" t="s">
        <v>147</v>
      </c>
    </row>
    <row r="49" spans="2:2" x14ac:dyDescent="0.3">
      <c r="B49" s="72" t="s">
        <v>178</v>
      </c>
    </row>
    <row r="50" spans="2:2" x14ac:dyDescent="0.3">
      <c r="B50" s="73" t="s">
        <v>164</v>
      </c>
    </row>
    <row r="51" spans="2:2" x14ac:dyDescent="0.3">
      <c r="B51" s="73">
        <v>2009</v>
      </c>
    </row>
    <row r="52" spans="2:2" x14ac:dyDescent="0.3">
      <c r="B52" s="73" t="s">
        <v>165</v>
      </c>
    </row>
    <row r="53" spans="2:2" x14ac:dyDescent="0.3">
      <c r="B53" s="113" t="s">
        <v>166</v>
      </c>
    </row>
    <row r="54" spans="2:2" x14ac:dyDescent="0.3">
      <c r="B54" s="73"/>
    </row>
    <row r="55" spans="2:2" x14ac:dyDescent="0.3">
      <c r="B55" s="72" t="s">
        <v>179</v>
      </c>
    </row>
    <row r="56" spans="2:2" x14ac:dyDescent="0.3">
      <c r="B56" s="73" t="s">
        <v>164</v>
      </c>
    </row>
    <row r="57" spans="2:2" x14ac:dyDescent="0.3">
      <c r="B57" s="73">
        <v>2013</v>
      </c>
    </row>
    <row r="58" spans="2:2" x14ac:dyDescent="0.3">
      <c r="B58" s="73" t="s">
        <v>167</v>
      </c>
    </row>
    <row r="59" spans="2:2" x14ac:dyDescent="0.3">
      <c r="B59" s="113" t="s">
        <v>168</v>
      </c>
    </row>
    <row r="60" spans="2:2" x14ac:dyDescent="0.3">
      <c r="B60" s="73"/>
    </row>
    <row r="61" spans="2:2" x14ac:dyDescent="0.3">
      <c r="B61" s="72" t="s">
        <v>180</v>
      </c>
    </row>
    <row r="62" spans="2:2" x14ac:dyDescent="0.3">
      <c r="B62" s="73" t="s">
        <v>164</v>
      </c>
    </row>
    <row r="63" spans="2:2" x14ac:dyDescent="0.3">
      <c r="B63" s="73">
        <v>2012</v>
      </c>
    </row>
    <row r="64" spans="2:2" x14ac:dyDescent="0.3">
      <c r="B64" s="73" t="s">
        <v>171</v>
      </c>
    </row>
    <row r="65" spans="1:2" x14ac:dyDescent="0.3">
      <c r="B65" s="113" t="s">
        <v>172</v>
      </c>
    </row>
    <row r="67" spans="1:2" x14ac:dyDescent="0.3">
      <c r="A67" s="1" t="s">
        <v>181</v>
      </c>
    </row>
    <row r="68" spans="1:2" x14ac:dyDescent="0.3">
      <c r="A68" t="s">
        <v>302</v>
      </c>
    </row>
    <row r="70" spans="1:2" x14ac:dyDescent="0.3">
      <c r="A70" t="s">
        <v>280</v>
      </c>
    </row>
    <row r="71" spans="1:2" x14ac:dyDescent="0.3">
      <c r="A71" t="s">
        <v>281</v>
      </c>
    </row>
  </sheetData>
  <hyperlinks>
    <hyperlink ref="B32" r:id="rId1"/>
    <hyperlink ref="B46" r:id="rId2"/>
    <hyperlink ref="B59" r:id="rId3"/>
    <hyperlink ref="B65" r:id="rId4"/>
    <hyperlink ref="B53" r:id="rId5"/>
  </hyperlinks>
  <pageMargins left="0.7" right="0.7" top="0.75" bottom="0.75" header="0.3" footer="0.3"/>
  <pageSetup orientation="portrait" horizontalDpi="1200" verticalDpi="1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4.4" x14ac:dyDescent="0.3"/>
  <cols>
    <col min="2" max="2" width="87.5546875" customWidth="1"/>
  </cols>
  <sheetData>
    <row r="1" spans="1:2" x14ac:dyDescent="0.3">
      <c r="A1" s="1" t="s">
        <v>139</v>
      </c>
    </row>
    <row r="3" spans="1:2" x14ac:dyDescent="0.3">
      <c r="A3" s="1" t="s">
        <v>148</v>
      </c>
    </row>
    <row r="4" spans="1:2" x14ac:dyDescent="0.3">
      <c r="A4" t="s">
        <v>140</v>
      </c>
    </row>
    <row r="5" spans="1:2" x14ac:dyDescent="0.3">
      <c r="A5" t="s">
        <v>146</v>
      </c>
    </row>
    <row r="6" spans="1:2" x14ac:dyDescent="0.3">
      <c r="A6" t="s">
        <v>145</v>
      </c>
    </row>
    <row r="8" spans="1:2" x14ac:dyDescent="0.3">
      <c r="A8" s="2" t="s">
        <v>144</v>
      </c>
      <c r="B8" s="70"/>
    </row>
    <row r="9" spans="1:2" x14ac:dyDescent="0.3">
      <c r="A9" s="73">
        <v>233000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workbookViewId="0"/>
  </sheetViews>
  <sheetFormatPr defaultRowHeight="14.4" x14ac:dyDescent="0.3"/>
  <cols>
    <col min="2" max="2" width="25.5546875" customWidth="1"/>
    <col min="3" max="3" width="22.6640625" style="115" customWidth="1"/>
  </cols>
  <sheetData>
    <row r="1" spans="1:3" x14ac:dyDescent="0.3">
      <c r="A1" s="1" t="s">
        <v>136</v>
      </c>
      <c r="B1" s="108" t="s">
        <v>161</v>
      </c>
      <c r="C1" s="109" t="s">
        <v>162</v>
      </c>
    </row>
    <row r="2" spans="1:3" x14ac:dyDescent="0.3">
      <c r="A2" s="110">
        <v>2000</v>
      </c>
      <c r="B2" s="111">
        <v>282171957</v>
      </c>
      <c r="C2" s="112" t="s">
        <v>163</v>
      </c>
    </row>
    <row r="3" spans="1:3" x14ac:dyDescent="0.3">
      <c r="A3">
        <v>2001</v>
      </c>
      <c r="B3" s="111">
        <v>285081556</v>
      </c>
      <c r="C3" s="112" t="s">
        <v>163</v>
      </c>
    </row>
    <row r="4" spans="1:3" x14ac:dyDescent="0.3">
      <c r="A4" s="110">
        <v>2002</v>
      </c>
      <c r="B4" s="111">
        <v>287803914</v>
      </c>
      <c r="C4" s="112" t="s">
        <v>163</v>
      </c>
    </row>
    <row r="5" spans="1:3" x14ac:dyDescent="0.3">
      <c r="A5">
        <v>2003</v>
      </c>
      <c r="B5" s="111">
        <v>290326418</v>
      </c>
      <c r="C5" s="112" t="s">
        <v>163</v>
      </c>
    </row>
    <row r="6" spans="1:3" x14ac:dyDescent="0.3">
      <c r="A6" s="110">
        <v>2004</v>
      </c>
      <c r="B6" s="111">
        <v>293045739</v>
      </c>
      <c r="C6" s="112" t="s">
        <v>163</v>
      </c>
    </row>
    <row r="7" spans="1:3" x14ac:dyDescent="0.3">
      <c r="A7">
        <v>2005</v>
      </c>
      <c r="B7" s="111">
        <v>295753151</v>
      </c>
      <c r="C7" s="112" t="s">
        <v>163</v>
      </c>
    </row>
    <row r="8" spans="1:3" x14ac:dyDescent="0.3">
      <c r="A8" s="110">
        <v>2006</v>
      </c>
      <c r="B8" s="111">
        <v>298593212</v>
      </c>
      <c r="C8" s="112" t="s">
        <v>163</v>
      </c>
    </row>
    <row r="9" spans="1:3" x14ac:dyDescent="0.3">
      <c r="A9">
        <v>2007</v>
      </c>
      <c r="B9" s="111">
        <v>301579895</v>
      </c>
      <c r="C9" s="112" t="s">
        <v>163</v>
      </c>
    </row>
    <row r="10" spans="1:3" x14ac:dyDescent="0.3">
      <c r="A10" s="110">
        <v>2008</v>
      </c>
      <c r="B10" s="111">
        <v>304374846</v>
      </c>
      <c r="C10" s="112" t="s">
        <v>163</v>
      </c>
    </row>
    <row r="11" spans="1:3" x14ac:dyDescent="0.3">
      <c r="A11">
        <v>2009</v>
      </c>
      <c r="B11" s="111">
        <v>307006550</v>
      </c>
      <c r="C11" s="112" t="s">
        <v>163</v>
      </c>
    </row>
    <row r="12" spans="1:3" x14ac:dyDescent="0.3">
      <c r="A12" s="110">
        <v>2010</v>
      </c>
      <c r="B12" s="110">
        <v>309326295</v>
      </c>
      <c r="C12" s="112" t="s">
        <v>163</v>
      </c>
    </row>
    <row r="13" spans="1:3" x14ac:dyDescent="0.3">
      <c r="A13">
        <v>2011</v>
      </c>
      <c r="B13" s="110">
        <v>311582564</v>
      </c>
      <c r="C13" s="112" t="s">
        <v>163</v>
      </c>
    </row>
    <row r="14" spans="1:3" x14ac:dyDescent="0.3">
      <c r="A14">
        <v>2012</v>
      </c>
      <c r="B14" s="110">
        <v>313873685</v>
      </c>
      <c r="C14" s="112" t="s">
        <v>163</v>
      </c>
    </row>
    <row r="15" spans="1:3" x14ac:dyDescent="0.3">
      <c r="A15">
        <v>2013</v>
      </c>
      <c r="B15" s="110">
        <v>316128839</v>
      </c>
      <c r="C15" s="112" t="s">
        <v>163</v>
      </c>
    </row>
    <row r="16" spans="1:3" x14ac:dyDescent="0.3">
      <c r="A16">
        <v>2014</v>
      </c>
      <c r="B16" s="114">
        <f>GEOMEAN(B15,B17)</f>
        <v>318735175.47888714</v>
      </c>
      <c r="C16" s="115" t="s">
        <v>169</v>
      </c>
    </row>
    <row r="17" spans="1:3" x14ac:dyDescent="0.3">
      <c r="A17">
        <v>2015</v>
      </c>
      <c r="B17">
        <v>321363000</v>
      </c>
      <c r="C17" s="115" t="s">
        <v>170</v>
      </c>
    </row>
    <row r="18" spans="1:3" x14ac:dyDescent="0.3">
      <c r="A18">
        <v>2016</v>
      </c>
      <c r="B18">
        <v>323849000</v>
      </c>
      <c r="C18" s="115" t="s">
        <v>170</v>
      </c>
    </row>
    <row r="19" spans="1:3" x14ac:dyDescent="0.3">
      <c r="A19">
        <v>2017</v>
      </c>
      <c r="B19">
        <v>326348000</v>
      </c>
      <c r="C19" s="115" t="s">
        <v>170</v>
      </c>
    </row>
    <row r="20" spans="1:3" x14ac:dyDescent="0.3">
      <c r="A20">
        <v>2018</v>
      </c>
      <c r="B20">
        <v>328857000</v>
      </c>
      <c r="C20" s="115" t="s">
        <v>170</v>
      </c>
    </row>
    <row r="21" spans="1:3" x14ac:dyDescent="0.3">
      <c r="A21">
        <v>2019</v>
      </c>
      <c r="B21">
        <v>331375000</v>
      </c>
      <c r="C21" s="115" t="s">
        <v>170</v>
      </c>
    </row>
    <row r="22" spans="1:3" x14ac:dyDescent="0.3">
      <c r="A22">
        <v>2020</v>
      </c>
      <c r="B22">
        <v>333896000</v>
      </c>
      <c r="C22" s="115" t="s">
        <v>170</v>
      </c>
    </row>
    <row r="23" spans="1:3" x14ac:dyDescent="0.3">
      <c r="A23">
        <v>2021</v>
      </c>
      <c r="B23">
        <v>336416000</v>
      </c>
      <c r="C23" s="115" t="s">
        <v>170</v>
      </c>
    </row>
    <row r="24" spans="1:3" x14ac:dyDescent="0.3">
      <c r="A24">
        <v>2022</v>
      </c>
      <c r="B24">
        <v>338930000</v>
      </c>
      <c r="C24" s="115" t="s">
        <v>170</v>
      </c>
    </row>
    <row r="25" spans="1:3" x14ac:dyDescent="0.3">
      <c r="A25">
        <v>2023</v>
      </c>
      <c r="B25">
        <v>341436000</v>
      </c>
      <c r="C25" s="115" t="s">
        <v>170</v>
      </c>
    </row>
    <row r="26" spans="1:3" x14ac:dyDescent="0.3">
      <c r="A26">
        <v>2024</v>
      </c>
      <c r="B26">
        <v>343929000</v>
      </c>
      <c r="C26" s="115" t="s">
        <v>170</v>
      </c>
    </row>
    <row r="27" spans="1:3" x14ac:dyDescent="0.3">
      <c r="A27">
        <v>2025</v>
      </c>
      <c r="B27">
        <v>346407000</v>
      </c>
      <c r="C27" s="115" t="s">
        <v>170</v>
      </c>
    </row>
    <row r="28" spans="1:3" x14ac:dyDescent="0.3">
      <c r="A28">
        <v>2026</v>
      </c>
      <c r="B28">
        <v>348867000</v>
      </c>
      <c r="C28" s="115" t="s">
        <v>170</v>
      </c>
    </row>
    <row r="29" spans="1:3" x14ac:dyDescent="0.3">
      <c r="A29">
        <v>2027</v>
      </c>
      <c r="B29">
        <v>351304000</v>
      </c>
      <c r="C29" s="115" t="s">
        <v>170</v>
      </c>
    </row>
    <row r="30" spans="1:3" x14ac:dyDescent="0.3">
      <c r="A30">
        <v>2028</v>
      </c>
      <c r="B30">
        <v>353718000</v>
      </c>
      <c r="C30" s="115" t="s">
        <v>170</v>
      </c>
    </row>
    <row r="31" spans="1:3" x14ac:dyDescent="0.3">
      <c r="A31">
        <v>2029</v>
      </c>
      <c r="B31">
        <v>356107000</v>
      </c>
      <c r="C31" s="115" t="s">
        <v>170</v>
      </c>
    </row>
    <row r="32" spans="1:3" x14ac:dyDescent="0.3">
      <c r="A32">
        <v>2030</v>
      </c>
      <c r="B32">
        <v>358471000</v>
      </c>
      <c r="C32" s="115" t="s">
        <v>170</v>
      </c>
    </row>
    <row r="33" spans="1:3" x14ac:dyDescent="0.3">
      <c r="A33">
        <v>2031</v>
      </c>
      <c r="B33">
        <v>360792000</v>
      </c>
      <c r="C33" s="115" t="s">
        <v>170</v>
      </c>
    </row>
    <row r="34" spans="1:3" x14ac:dyDescent="0.3">
      <c r="A34">
        <v>2032</v>
      </c>
      <c r="B34">
        <v>363070000</v>
      </c>
      <c r="C34" s="115" t="s">
        <v>170</v>
      </c>
    </row>
    <row r="35" spans="1:3" x14ac:dyDescent="0.3">
      <c r="A35">
        <v>2033</v>
      </c>
      <c r="B35">
        <v>365307000</v>
      </c>
      <c r="C35" s="115" t="s">
        <v>170</v>
      </c>
    </row>
    <row r="36" spans="1:3" x14ac:dyDescent="0.3">
      <c r="A36">
        <v>2034</v>
      </c>
      <c r="B36">
        <v>367503000</v>
      </c>
      <c r="C36" s="115" t="s">
        <v>170</v>
      </c>
    </row>
    <row r="37" spans="1:3" x14ac:dyDescent="0.3">
      <c r="A37">
        <v>2035</v>
      </c>
      <c r="B37">
        <v>369662000</v>
      </c>
      <c r="C37" s="115" t="s">
        <v>170</v>
      </c>
    </row>
    <row r="38" spans="1:3" x14ac:dyDescent="0.3">
      <c r="A38">
        <v>2036</v>
      </c>
      <c r="B38">
        <v>371788000</v>
      </c>
      <c r="C38" s="115" t="s">
        <v>170</v>
      </c>
    </row>
    <row r="39" spans="1:3" x14ac:dyDescent="0.3">
      <c r="A39">
        <v>2037</v>
      </c>
      <c r="B39">
        <v>373883000</v>
      </c>
      <c r="C39" s="115" t="s">
        <v>170</v>
      </c>
    </row>
    <row r="40" spans="1:3" x14ac:dyDescent="0.3">
      <c r="A40">
        <v>2038</v>
      </c>
      <c r="B40">
        <v>375950000</v>
      </c>
      <c r="C40" s="115" t="s">
        <v>170</v>
      </c>
    </row>
    <row r="41" spans="1:3" x14ac:dyDescent="0.3">
      <c r="A41">
        <v>2039</v>
      </c>
      <c r="B41">
        <v>377993000</v>
      </c>
      <c r="C41" s="115" t="s">
        <v>170</v>
      </c>
    </row>
    <row r="42" spans="1:3" x14ac:dyDescent="0.3">
      <c r="A42">
        <v>2040</v>
      </c>
      <c r="B42">
        <v>380016000</v>
      </c>
      <c r="C42" s="115" t="s">
        <v>170</v>
      </c>
    </row>
    <row r="43" spans="1:3" x14ac:dyDescent="0.3">
      <c r="A43">
        <v>2041</v>
      </c>
      <c r="B43">
        <v>382021000</v>
      </c>
      <c r="C43" s="115" t="s">
        <v>170</v>
      </c>
    </row>
    <row r="44" spans="1:3" x14ac:dyDescent="0.3">
      <c r="A44">
        <v>2042</v>
      </c>
      <c r="B44">
        <v>384012000</v>
      </c>
      <c r="C44" s="115" t="s">
        <v>170</v>
      </c>
    </row>
    <row r="45" spans="1:3" x14ac:dyDescent="0.3">
      <c r="A45">
        <v>2043</v>
      </c>
      <c r="B45">
        <v>385992000</v>
      </c>
      <c r="C45" s="115" t="s">
        <v>170</v>
      </c>
    </row>
    <row r="46" spans="1:3" x14ac:dyDescent="0.3">
      <c r="A46">
        <v>2044</v>
      </c>
      <c r="B46">
        <v>387965000</v>
      </c>
      <c r="C46" s="115" t="s">
        <v>170</v>
      </c>
    </row>
    <row r="47" spans="1:3" x14ac:dyDescent="0.3">
      <c r="A47">
        <v>2045</v>
      </c>
      <c r="B47">
        <v>389934000</v>
      </c>
      <c r="C47" s="115" t="s">
        <v>170</v>
      </c>
    </row>
    <row r="48" spans="1:3" x14ac:dyDescent="0.3">
      <c r="A48">
        <v>2046</v>
      </c>
      <c r="B48">
        <v>391902000</v>
      </c>
      <c r="C48" s="115" t="s">
        <v>170</v>
      </c>
    </row>
    <row r="49" spans="1:3" x14ac:dyDescent="0.3">
      <c r="A49">
        <v>2047</v>
      </c>
      <c r="B49">
        <v>393869000</v>
      </c>
      <c r="C49" s="115" t="s">
        <v>170</v>
      </c>
    </row>
    <row r="50" spans="1:3" x14ac:dyDescent="0.3">
      <c r="A50">
        <v>2048</v>
      </c>
      <c r="B50">
        <v>395841000</v>
      </c>
      <c r="C50" s="115" t="s">
        <v>170</v>
      </c>
    </row>
    <row r="51" spans="1:3" x14ac:dyDescent="0.3">
      <c r="A51">
        <v>2049</v>
      </c>
      <c r="B51">
        <v>397818000</v>
      </c>
      <c r="C51" s="115" t="s">
        <v>170</v>
      </c>
    </row>
    <row r="52" spans="1:3" x14ac:dyDescent="0.3">
      <c r="A52">
        <v>2050</v>
      </c>
      <c r="B52">
        <v>399803000</v>
      </c>
      <c r="C52" s="115" t="s">
        <v>170</v>
      </c>
    </row>
    <row r="53" spans="1:3" x14ac:dyDescent="0.3">
      <c r="A53">
        <v>2051</v>
      </c>
      <c r="B53">
        <v>401796000</v>
      </c>
      <c r="C53" s="115" t="s">
        <v>170</v>
      </c>
    </row>
    <row r="54" spans="1:3" x14ac:dyDescent="0.3">
      <c r="A54">
        <v>2052</v>
      </c>
      <c r="B54">
        <v>403798000</v>
      </c>
      <c r="C54" s="115" t="s">
        <v>170</v>
      </c>
    </row>
    <row r="55" spans="1:3" x14ac:dyDescent="0.3">
      <c r="A55">
        <v>2053</v>
      </c>
      <c r="B55">
        <v>405811000</v>
      </c>
      <c r="C55" s="115" t="s">
        <v>170</v>
      </c>
    </row>
    <row r="56" spans="1:3" x14ac:dyDescent="0.3">
      <c r="A56">
        <v>2054</v>
      </c>
      <c r="B56">
        <v>407835000</v>
      </c>
      <c r="C56" s="115" t="s">
        <v>170</v>
      </c>
    </row>
    <row r="57" spans="1:3" x14ac:dyDescent="0.3">
      <c r="A57">
        <v>2055</v>
      </c>
      <c r="B57">
        <v>409873000</v>
      </c>
      <c r="C57" s="115" t="s">
        <v>170</v>
      </c>
    </row>
    <row r="58" spans="1:3" x14ac:dyDescent="0.3">
      <c r="A58">
        <v>2056</v>
      </c>
      <c r="B58">
        <v>411923000</v>
      </c>
      <c r="C58" s="115" t="s">
        <v>170</v>
      </c>
    </row>
    <row r="59" spans="1:3" x14ac:dyDescent="0.3">
      <c r="A59">
        <v>2057</v>
      </c>
      <c r="B59">
        <v>413989000</v>
      </c>
      <c r="C59" s="115" t="s">
        <v>170</v>
      </c>
    </row>
    <row r="60" spans="1:3" x14ac:dyDescent="0.3">
      <c r="A60">
        <v>2058</v>
      </c>
      <c r="B60">
        <v>416068000</v>
      </c>
      <c r="C60" s="115" t="s">
        <v>170</v>
      </c>
    </row>
    <row r="61" spans="1:3" x14ac:dyDescent="0.3">
      <c r="A61">
        <v>2059</v>
      </c>
      <c r="B61">
        <v>418161000</v>
      </c>
      <c r="C61" s="115" t="s">
        <v>170</v>
      </c>
    </row>
    <row r="62" spans="1:3" x14ac:dyDescent="0.3">
      <c r="A62">
        <v>2060</v>
      </c>
      <c r="B62">
        <v>420268000</v>
      </c>
      <c r="C62" s="115" t="s">
        <v>170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F16"/>
  <sheetViews>
    <sheetView workbookViewId="0"/>
  </sheetViews>
  <sheetFormatPr defaultRowHeight="14.4" x14ac:dyDescent="0.3"/>
  <cols>
    <col min="1" max="1" width="24" customWidth="1"/>
    <col min="2" max="2" width="51.44140625" customWidth="1"/>
    <col min="3" max="4" width="16.44140625" customWidth="1"/>
    <col min="5" max="5" width="16.88671875" customWidth="1"/>
    <col min="6" max="6" width="65.6640625" customWidth="1"/>
  </cols>
  <sheetData>
    <row r="1" spans="1:6" s="122" customFormat="1" ht="29.4" thickBot="1" x14ac:dyDescent="0.35">
      <c r="A1" s="116" t="s">
        <v>1</v>
      </c>
      <c r="B1" s="117" t="s">
        <v>12</v>
      </c>
      <c r="C1" s="118" t="s">
        <v>21</v>
      </c>
      <c r="D1" s="119" t="s">
        <v>22</v>
      </c>
      <c r="E1" s="120" t="s">
        <v>23</v>
      </c>
      <c r="F1" s="121" t="s">
        <v>173</v>
      </c>
    </row>
    <row r="2" spans="1:6" x14ac:dyDescent="0.3">
      <c r="A2" s="82" t="s">
        <v>0</v>
      </c>
      <c r="B2" s="80" t="s">
        <v>2</v>
      </c>
      <c r="C2" s="88">
        <f>SUM('Federal Govt'!G56,SUM('Police Departments'!A13:B13))/SUM('NTS 1-11'!AC7,'NTS 1-11'!AC10)</f>
        <v>2.560717709316894E-3</v>
      </c>
      <c r="D2" s="89">
        <f>'Taxis and Limos'!A9/SUM('NTS 1-11'!AC7,'NTS 1-11'!AC10)</f>
        <v>9.9640174100549227E-4</v>
      </c>
      <c r="E2" s="90">
        <f>1-SUM(C2:D2)</f>
        <v>0.99644288054967767</v>
      </c>
      <c r="F2" s="83" t="s">
        <v>288</v>
      </c>
    </row>
    <row r="3" spans="1:6" x14ac:dyDescent="0.3">
      <c r="A3" s="82" t="s">
        <v>13</v>
      </c>
      <c r="B3" s="80" t="s">
        <v>5</v>
      </c>
      <c r="C3" s="146">
        <v>0.75</v>
      </c>
      <c r="D3" s="147">
        <v>0.25</v>
      </c>
      <c r="E3" s="91">
        <v>0</v>
      </c>
      <c r="F3" s="83" t="s">
        <v>282</v>
      </c>
    </row>
    <row r="4" spans="1:6" ht="28.8" x14ac:dyDescent="0.3">
      <c r="A4" s="82" t="s">
        <v>15</v>
      </c>
      <c r="B4" s="80" t="s">
        <v>7</v>
      </c>
      <c r="C4" s="148">
        <f>'Air India Data'!A1</f>
        <v>0.14000000000000001</v>
      </c>
      <c r="D4" s="149">
        <f>'Air India Data'!A2</f>
        <v>0.86</v>
      </c>
      <c r="E4" s="91">
        <v>0</v>
      </c>
      <c r="F4" s="83" t="s">
        <v>285</v>
      </c>
    </row>
    <row r="5" spans="1:6" x14ac:dyDescent="0.3">
      <c r="A5" s="82" t="s">
        <v>17</v>
      </c>
      <c r="B5" s="80" t="s">
        <v>9</v>
      </c>
      <c r="C5" s="92">
        <v>1</v>
      </c>
      <c r="D5" s="81">
        <v>0</v>
      </c>
      <c r="E5" s="91">
        <v>0</v>
      </c>
      <c r="F5" s="83" t="s">
        <v>289</v>
      </c>
    </row>
    <row r="6" spans="1:6" x14ac:dyDescent="0.3">
      <c r="A6" s="96" t="s">
        <v>19</v>
      </c>
      <c r="B6" s="97" t="s">
        <v>286</v>
      </c>
      <c r="C6" s="98">
        <v>0.65</v>
      </c>
      <c r="D6" s="99">
        <v>0.35</v>
      </c>
      <c r="E6" s="100">
        <v>0</v>
      </c>
      <c r="F6" s="101" t="s">
        <v>287</v>
      </c>
    </row>
    <row r="7" spans="1:6" ht="15" thickBot="1" x14ac:dyDescent="0.35">
      <c r="A7" s="84" t="s">
        <v>157</v>
      </c>
      <c r="B7" s="85" t="s">
        <v>158</v>
      </c>
      <c r="C7" s="107">
        <f>'Police Departments'!C5/'NTS 1-11'!Y9</f>
        <v>1.5636391206690183E-3</v>
      </c>
      <c r="D7" s="86">
        <v>0</v>
      </c>
      <c r="E7" s="106">
        <f>1-C7</f>
        <v>0.99843636087933096</v>
      </c>
      <c r="F7" s="83" t="s">
        <v>288</v>
      </c>
    </row>
    <row r="8" spans="1:6" x14ac:dyDescent="0.3">
      <c r="A8" s="102" t="s">
        <v>3</v>
      </c>
      <c r="B8" s="103" t="s">
        <v>4</v>
      </c>
      <c r="C8" s="93">
        <v>0</v>
      </c>
      <c r="D8" s="94">
        <v>1</v>
      </c>
      <c r="E8" s="95">
        <v>0</v>
      </c>
      <c r="F8" s="83" t="s">
        <v>290</v>
      </c>
    </row>
    <row r="9" spans="1:6" ht="28.8" x14ac:dyDescent="0.3">
      <c r="A9" s="82" t="s">
        <v>14</v>
      </c>
      <c r="B9" s="80" t="s">
        <v>6</v>
      </c>
      <c r="C9" s="146">
        <v>0.1</v>
      </c>
      <c r="D9" s="147">
        <f>1-C9</f>
        <v>0.9</v>
      </c>
      <c r="E9" s="91">
        <v>0</v>
      </c>
      <c r="F9" s="83" t="s">
        <v>291</v>
      </c>
    </row>
    <row r="10" spans="1:6" ht="28.8" x14ac:dyDescent="0.3">
      <c r="A10" s="82" t="s">
        <v>16</v>
      </c>
      <c r="B10" s="80" t="s">
        <v>8</v>
      </c>
      <c r="C10" s="148">
        <f>C4</f>
        <v>0.14000000000000001</v>
      </c>
      <c r="D10" s="149">
        <f>D4</f>
        <v>0.86</v>
      </c>
      <c r="E10" s="91">
        <v>0</v>
      </c>
      <c r="F10" s="83" t="s">
        <v>285</v>
      </c>
    </row>
    <row r="11" spans="1:6" x14ac:dyDescent="0.3">
      <c r="A11" s="82" t="s">
        <v>18</v>
      </c>
      <c r="B11" s="80" t="s">
        <v>10</v>
      </c>
      <c r="C11" s="92">
        <v>1</v>
      </c>
      <c r="D11" s="81">
        <v>0</v>
      </c>
      <c r="E11" s="91">
        <v>0</v>
      </c>
      <c r="F11" s="83" t="s">
        <v>292</v>
      </c>
    </row>
    <row r="12" spans="1:6" x14ac:dyDescent="0.3">
      <c r="A12" s="96" t="s">
        <v>20</v>
      </c>
      <c r="B12" s="97" t="s">
        <v>11</v>
      </c>
      <c r="C12" s="98">
        <v>0</v>
      </c>
      <c r="D12" s="99">
        <v>1</v>
      </c>
      <c r="E12" s="100">
        <v>0</v>
      </c>
      <c r="F12" s="101" t="s">
        <v>149</v>
      </c>
    </row>
    <row r="13" spans="1:6" ht="43.8" thickBot="1" x14ac:dyDescent="0.35">
      <c r="A13" s="104" t="s">
        <v>159</v>
      </c>
      <c r="B13" s="105" t="s">
        <v>160</v>
      </c>
      <c r="C13" s="150">
        <v>0</v>
      </c>
      <c r="D13" s="86">
        <v>0.2</v>
      </c>
      <c r="E13" s="151">
        <v>0.8</v>
      </c>
      <c r="F13" s="87" t="s">
        <v>293</v>
      </c>
    </row>
    <row r="15" spans="1:6" x14ac:dyDescent="0.3">
      <c r="A15" s="3" t="s">
        <v>24</v>
      </c>
    </row>
    <row r="16" spans="1:6" x14ac:dyDescent="0.3">
      <c r="A16" s="4"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7"/>
  <sheetViews>
    <sheetView workbookViewId="0"/>
  </sheetViews>
  <sheetFormatPr defaultRowHeight="14.4" x14ac:dyDescent="0.3"/>
  <cols>
    <col min="1" max="1" width="15.33203125" customWidth="1"/>
    <col min="2" max="4" width="15.6640625" customWidth="1"/>
  </cols>
  <sheetData>
    <row r="1" spans="1:4" x14ac:dyDescent="0.3">
      <c r="A1" s="1" t="s">
        <v>183</v>
      </c>
      <c r="B1" s="109" t="s">
        <v>190</v>
      </c>
      <c r="C1" s="109" t="s">
        <v>191</v>
      </c>
      <c r="D1" s="109" t="s">
        <v>192</v>
      </c>
    </row>
    <row r="2" spans="1:4" x14ac:dyDescent="0.3">
      <c r="A2" t="s">
        <v>184</v>
      </c>
      <c r="B2" s="123">
        <f>Results!C2</f>
        <v>2.560717709316894E-3</v>
      </c>
      <c r="C2" s="123">
        <f>Results!D2</f>
        <v>9.9640174100549227E-4</v>
      </c>
      <c r="D2" s="123">
        <f>Results!E2</f>
        <v>0.99644288054967767</v>
      </c>
    </row>
    <row r="3" spans="1:4" x14ac:dyDescent="0.3">
      <c r="A3" t="s">
        <v>185</v>
      </c>
      <c r="B3" s="123">
        <f>Results!C3</f>
        <v>0.75</v>
      </c>
      <c r="C3" s="123">
        <f>Results!D3</f>
        <v>0.25</v>
      </c>
      <c r="D3">
        <f>Results!E3</f>
        <v>0</v>
      </c>
    </row>
    <row r="4" spans="1:4" x14ac:dyDescent="0.3">
      <c r="A4" t="s">
        <v>186</v>
      </c>
      <c r="B4">
        <f>Results!C4</f>
        <v>0.14000000000000001</v>
      </c>
      <c r="C4">
        <f>Results!D4</f>
        <v>0.86</v>
      </c>
      <c r="D4">
        <f>Results!E4</f>
        <v>0</v>
      </c>
    </row>
    <row r="5" spans="1:4" x14ac:dyDescent="0.3">
      <c r="A5" t="s">
        <v>187</v>
      </c>
      <c r="B5">
        <f>Results!C5</f>
        <v>1</v>
      </c>
      <c r="C5">
        <f>Results!D5</f>
        <v>0</v>
      </c>
      <c r="D5">
        <f>Results!E5</f>
        <v>0</v>
      </c>
    </row>
    <row r="6" spans="1:4" x14ac:dyDescent="0.3">
      <c r="A6" t="s">
        <v>188</v>
      </c>
      <c r="B6">
        <f>Results!C6</f>
        <v>0.65</v>
      </c>
      <c r="C6">
        <f>Results!D6</f>
        <v>0.35</v>
      </c>
      <c r="D6">
        <f>Results!E6</f>
        <v>0</v>
      </c>
    </row>
    <row r="7" spans="1:4" x14ac:dyDescent="0.3">
      <c r="A7" t="s">
        <v>189</v>
      </c>
      <c r="B7" s="123">
        <f>Results!C7</f>
        <v>1.5636391206690183E-3</v>
      </c>
      <c r="C7">
        <f>Results!D7</f>
        <v>0</v>
      </c>
      <c r="D7" s="123">
        <f>Results!E7</f>
        <v>0.99843636087933096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7"/>
  <sheetViews>
    <sheetView workbookViewId="0"/>
  </sheetViews>
  <sheetFormatPr defaultRowHeight="14.4" x14ac:dyDescent="0.3"/>
  <cols>
    <col min="1" max="1" width="15.33203125" customWidth="1"/>
    <col min="2" max="4" width="15.6640625" customWidth="1"/>
  </cols>
  <sheetData>
    <row r="1" spans="1:4" x14ac:dyDescent="0.3">
      <c r="A1" s="1" t="s">
        <v>183</v>
      </c>
      <c r="B1" s="109" t="s">
        <v>190</v>
      </c>
      <c r="C1" s="109" t="s">
        <v>191</v>
      </c>
      <c r="D1" s="109" t="s">
        <v>192</v>
      </c>
    </row>
    <row r="2" spans="1:4" x14ac:dyDescent="0.3">
      <c r="A2" t="s">
        <v>184</v>
      </c>
      <c r="B2" s="75">
        <f>Results!C8</f>
        <v>0</v>
      </c>
      <c r="C2" s="75">
        <f>Results!D8</f>
        <v>1</v>
      </c>
      <c r="D2" s="75">
        <f>Results!E8</f>
        <v>0</v>
      </c>
    </row>
    <row r="3" spans="1:4" x14ac:dyDescent="0.3">
      <c r="A3" t="s">
        <v>185</v>
      </c>
      <c r="B3" s="123">
        <f>Results!C9</f>
        <v>0.1</v>
      </c>
      <c r="C3" s="123">
        <f>Results!D9</f>
        <v>0.9</v>
      </c>
      <c r="D3" s="75">
        <f>Results!E9</f>
        <v>0</v>
      </c>
    </row>
    <row r="4" spans="1:4" x14ac:dyDescent="0.3">
      <c r="A4" t="s">
        <v>186</v>
      </c>
      <c r="B4" s="75">
        <f>Results!C10</f>
        <v>0.14000000000000001</v>
      </c>
      <c r="C4" s="75">
        <f>Results!D10</f>
        <v>0.86</v>
      </c>
      <c r="D4" s="75">
        <f>Results!E10</f>
        <v>0</v>
      </c>
    </row>
    <row r="5" spans="1:4" x14ac:dyDescent="0.3">
      <c r="A5" t="s">
        <v>187</v>
      </c>
      <c r="B5" s="75">
        <f>Results!C11</f>
        <v>1</v>
      </c>
      <c r="C5" s="75">
        <f>Results!D11</f>
        <v>0</v>
      </c>
      <c r="D5" s="75">
        <f>Results!E11</f>
        <v>0</v>
      </c>
    </row>
    <row r="6" spans="1:4" x14ac:dyDescent="0.3">
      <c r="A6" t="s">
        <v>188</v>
      </c>
      <c r="B6" s="75">
        <f>Results!C12</f>
        <v>0</v>
      </c>
      <c r="C6" s="75">
        <f>Results!D12</f>
        <v>1</v>
      </c>
      <c r="D6" s="75">
        <f>Results!E12</f>
        <v>0</v>
      </c>
    </row>
    <row r="7" spans="1:4" x14ac:dyDescent="0.3">
      <c r="A7" t="s">
        <v>189</v>
      </c>
      <c r="B7" s="75">
        <f>Results!C13</f>
        <v>0</v>
      </c>
      <c r="C7" s="75">
        <f>Results!D13</f>
        <v>0.2</v>
      </c>
      <c r="D7" s="75">
        <f>Results!E13</f>
        <v>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B2"/>
  <sheetViews>
    <sheetView workbookViewId="0"/>
  </sheetViews>
  <sheetFormatPr defaultRowHeight="14.4" x14ac:dyDescent="0.3"/>
  <sheetData>
    <row r="1" spans="1:2" x14ac:dyDescent="0.3">
      <c r="A1">
        <v>0.14000000000000001</v>
      </c>
      <c r="B1" t="s">
        <v>283</v>
      </c>
    </row>
    <row r="2" spans="1:2" x14ac:dyDescent="0.3">
      <c r="A2">
        <v>0.86</v>
      </c>
      <c r="B2" t="s">
        <v>284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8"/>
  <sheetViews>
    <sheetView topLeftCell="N1" workbookViewId="0">
      <selection activeCell="A19" activeCellId="1" sqref="A16:XFD16 A19:XFD19"/>
    </sheetView>
  </sheetViews>
  <sheetFormatPr defaultColWidth="9.109375" defaultRowHeight="13.8" x14ac:dyDescent="0.3"/>
  <cols>
    <col min="1" max="1" width="50.5546875" style="124" customWidth="1"/>
    <col min="2" max="3" width="9.6640625" style="124" customWidth="1"/>
    <col min="4" max="19" width="10.6640625" style="124" customWidth="1"/>
    <col min="20" max="20" width="10.6640625" style="145" customWidth="1"/>
    <col min="21" max="31" width="10.6640625" style="124" customWidth="1"/>
    <col min="32" max="16384" width="9.109375" style="124"/>
  </cols>
  <sheetData>
    <row r="1" spans="1:31" ht="16.5" customHeight="1" thickBot="1" x14ac:dyDescent="0.35">
      <c r="A1" s="171" t="s">
        <v>95</v>
      </c>
      <c r="B1" s="171"/>
      <c r="C1" s="171"/>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row>
    <row r="2" spans="1:31" s="125" customFormat="1" ht="16.5" customHeight="1" x14ac:dyDescent="0.25">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27" customFormat="1" ht="16.5" customHeight="1" x14ac:dyDescent="0.25">
      <c r="A3" s="53" t="s">
        <v>96</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26"/>
    </row>
    <row r="4" spans="1:31" ht="16.5" customHeight="1" x14ac:dyDescent="0.25">
      <c r="A4" s="56" t="s">
        <v>97</v>
      </c>
      <c r="B4" s="54">
        <v>2135</v>
      </c>
      <c r="C4" s="54">
        <v>2125</v>
      </c>
      <c r="D4" s="54">
        <v>2679</v>
      </c>
      <c r="E4" s="54">
        <v>2495</v>
      </c>
      <c r="F4" s="54">
        <v>3808</v>
      </c>
      <c r="G4" s="54">
        <v>4678</v>
      </c>
      <c r="H4" s="54">
        <v>6083</v>
      </c>
      <c r="I4" s="54">
        <v>6054</v>
      </c>
      <c r="J4" s="54">
        <v>7320</v>
      </c>
      <c r="K4" s="54">
        <v>7297</v>
      </c>
      <c r="L4" s="54">
        <v>7370</v>
      </c>
      <c r="M4" s="128">
        <v>6865</v>
      </c>
      <c r="N4" s="128">
        <v>7077</v>
      </c>
      <c r="O4" s="128">
        <v>7043</v>
      </c>
      <c r="P4" s="128">
        <v>7451</v>
      </c>
      <c r="Q4" s="128">
        <v>7859</v>
      </c>
      <c r="R4" s="128">
        <v>7826</v>
      </c>
      <c r="S4" s="128">
        <v>7746</v>
      </c>
      <c r="T4" s="128">
        <v>7673</v>
      </c>
      <c r="U4" s="128">
        <v>7564</v>
      </c>
      <c r="V4" s="128">
        <v>7764</v>
      </c>
      <c r="W4" s="128">
        <v>7686</v>
      </c>
      <c r="X4" s="128">
        <v>7637</v>
      </c>
      <c r="Y4" s="128">
        <v>7732</v>
      </c>
      <c r="Z4" s="128">
        <v>7337</v>
      </c>
      <c r="AA4" s="128">
        <v>7169</v>
      </c>
      <c r="AB4" s="59">
        <v>7185</v>
      </c>
      <c r="AC4" s="59">
        <v>7168</v>
      </c>
      <c r="AD4" s="59">
        <v>6914</v>
      </c>
      <c r="AE4" s="129">
        <v>6733</v>
      </c>
    </row>
    <row r="5" spans="1:31" ht="16.5" customHeight="1" x14ac:dyDescent="0.25">
      <c r="A5" s="56" t="s">
        <v>98</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27" customFormat="1" ht="16.5" customHeight="1" x14ac:dyDescent="0.25">
      <c r="A6" s="53" t="s">
        <v>100</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30">
        <v>253215681</v>
      </c>
      <c r="AD6" s="58">
        <v>253639386</v>
      </c>
      <c r="AE6" s="131">
        <f>SUM(AE7,AE9,AE10,AE12,AE13,AE14)</f>
        <v>255876822.00000003</v>
      </c>
    </row>
    <row r="7" spans="1:31" ht="16.5" customHeight="1" x14ac:dyDescent="0.25">
      <c r="A7" s="56" t="s">
        <v>195</v>
      </c>
      <c r="B7" s="60" t="s">
        <v>196</v>
      </c>
      <c r="C7" s="60" t="s">
        <v>196</v>
      </c>
      <c r="D7" s="60" t="s">
        <v>196</v>
      </c>
      <c r="E7" s="60" t="s">
        <v>196</v>
      </c>
      <c r="F7" s="60" t="s">
        <v>196</v>
      </c>
      <c r="G7" s="60" t="s">
        <v>196</v>
      </c>
      <c r="H7" s="60" t="s">
        <v>196</v>
      </c>
      <c r="I7" s="60" t="s">
        <v>196</v>
      </c>
      <c r="J7" s="60" t="s">
        <v>196</v>
      </c>
      <c r="K7" s="60" t="s">
        <v>196</v>
      </c>
      <c r="L7" s="60" t="s">
        <v>196</v>
      </c>
      <c r="M7" s="60" t="s">
        <v>196</v>
      </c>
      <c r="N7" s="60" t="s">
        <v>196</v>
      </c>
      <c r="O7" s="60" t="s">
        <v>196</v>
      </c>
      <c r="P7" s="60" t="s">
        <v>196</v>
      </c>
      <c r="Q7" s="60" t="s">
        <v>196</v>
      </c>
      <c r="R7" s="60" t="s">
        <v>196</v>
      </c>
      <c r="S7" s="60" t="s">
        <v>196</v>
      </c>
      <c r="T7" s="60" t="s">
        <v>196</v>
      </c>
      <c r="U7" s="60" t="s">
        <v>196</v>
      </c>
      <c r="V7" s="60" t="s">
        <v>196</v>
      </c>
      <c r="W7" s="60" t="s">
        <v>196</v>
      </c>
      <c r="X7" s="60" t="s">
        <v>196</v>
      </c>
      <c r="Y7" s="54">
        <v>196491175.83247364</v>
      </c>
      <c r="Z7" s="54">
        <v>196762926.67732558</v>
      </c>
      <c r="AA7" s="54">
        <v>193979653.56497699</v>
      </c>
      <c r="AB7" s="57">
        <v>190202782.40511477</v>
      </c>
      <c r="AC7" s="57">
        <v>183522635</v>
      </c>
      <c r="AD7" s="57">
        <v>183171881.637086</v>
      </c>
      <c r="AE7" s="132">
        <v>184497490.31559649</v>
      </c>
    </row>
    <row r="8" spans="1:31" ht="16.5" customHeight="1" x14ac:dyDescent="0.25">
      <c r="A8" s="56" t="s">
        <v>197</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196</v>
      </c>
      <c r="Z8" s="54" t="s">
        <v>196</v>
      </c>
      <c r="AA8" s="54" t="s">
        <v>196</v>
      </c>
      <c r="AB8" s="54" t="s">
        <v>196</v>
      </c>
      <c r="AC8" s="54" t="s">
        <v>196</v>
      </c>
      <c r="AD8" s="54" t="s">
        <v>196</v>
      </c>
      <c r="AE8" s="54" t="s">
        <v>196</v>
      </c>
    </row>
    <row r="9" spans="1:31" ht="16.5" customHeight="1" x14ac:dyDescent="0.25">
      <c r="A9" s="56" t="s">
        <v>101</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32">
        <v>8404687</v>
      </c>
    </row>
    <row r="10" spans="1:31" ht="16.5" customHeight="1" x14ac:dyDescent="0.25">
      <c r="A10" s="56" t="s">
        <v>198</v>
      </c>
      <c r="B10" s="60" t="s">
        <v>196</v>
      </c>
      <c r="C10" s="60" t="s">
        <v>196</v>
      </c>
      <c r="D10" s="60" t="s">
        <v>196</v>
      </c>
      <c r="E10" s="60" t="s">
        <v>196</v>
      </c>
      <c r="F10" s="60" t="s">
        <v>196</v>
      </c>
      <c r="G10" s="60" t="s">
        <v>196</v>
      </c>
      <c r="H10" s="60" t="s">
        <v>196</v>
      </c>
      <c r="I10" s="60" t="s">
        <v>196</v>
      </c>
      <c r="J10" s="60" t="s">
        <v>196</v>
      </c>
      <c r="K10" s="60" t="s">
        <v>196</v>
      </c>
      <c r="L10" s="60" t="s">
        <v>196</v>
      </c>
      <c r="M10" s="60" t="s">
        <v>196</v>
      </c>
      <c r="N10" s="60" t="s">
        <v>196</v>
      </c>
      <c r="O10" s="60" t="s">
        <v>196</v>
      </c>
      <c r="P10" s="60" t="s">
        <v>196</v>
      </c>
      <c r="Q10" s="60" t="s">
        <v>196</v>
      </c>
      <c r="R10" s="60" t="s">
        <v>196</v>
      </c>
      <c r="S10" s="60" t="s">
        <v>196</v>
      </c>
      <c r="T10" s="60" t="s">
        <v>196</v>
      </c>
      <c r="U10" s="60" t="s">
        <v>196</v>
      </c>
      <c r="V10" s="60" t="s">
        <v>196</v>
      </c>
      <c r="W10" s="60" t="s">
        <v>196</v>
      </c>
      <c r="X10" s="60" t="s">
        <v>196</v>
      </c>
      <c r="Y10" s="60">
        <v>39186974.45205161</v>
      </c>
      <c r="Z10" s="60">
        <v>39685227.894543707</v>
      </c>
      <c r="AA10" s="60">
        <v>40488025.018209703</v>
      </c>
      <c r="AB10" s="57">
        <v>40241657.960588463</v>
      </c>
      <c r="AC10" s="57">
        <v>50318787</v>
      </c>
      <c r="AD10" s="57">
        <v>50588676</v>
      </c>
      <c r="AE10" s="132">
        <v>51512739.866532281</v>
      </c>
    </row>
    <row r="11" spans="1:31" ht="16.5" customHeight="1" x14ac:dyDescent="0.25">
      <c r="A11" s="56" t="s">
        <v>199</v>
      </c>
      <c r="B11" s="60" t="s">
        <v>99</v>
      </c>
      <c r="C11" s="60" t="s">
        <v>99</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196</v>
      </c>
      <c r="Z11" s="60" t="s">
        <v>196</v>
      </c>
      <c r="AA11" s="60" t="s">
        <v>196</v>
      </c>
      <c r="AB11" s="60" t="s">
        <v>196</v>
      </c>
      <c r="AC11" s="60" t="s">
        <v>196</v>
      </c>
      <c r="AD11" s="60" t="s">
        <v>196</v>
      </c>
      <c r="AE11" s="60" t="s">
        <v>196</v>
      </c>
    </row>
    <row r="12" spans="1:31" ht="16.5" customHeight="1" x14ac:dyDescent="0.25">
      <c r="A12" s="61" t="s">
        <v>200</v>
      </c>
      <c r="B12" s="60" t="s">
        <v>99</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32">
        <v>8126007.221129314</v>
      </c>
    </row>
    <row r="13" spans="1:31" ht="16.5" customHeight="1" x14ac:dyDescent="0.25">
      <c r="A13" s="56" t="s">
        <v>201</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32">
        <v>2471348.7033206243</v>
      </c>
    </row>
    <row r="14" spans="1:31" ht="16.5" customHeight="1" x14ac:dyDescent="0.25">
      <c r="A14" s="56" t="s">
        <v>102</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32">
        <v>864548.89342128637</v>
      </c>
    </row>
    <row r="15" spans="1:31" s="127" customFormat="1" ht="16.5" customHeight="1" x14ac:dyDescent="0.25">
      <c r="A15" s="62" t="s">
        <v>202</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31"/>
    </row>
    <row r="16" spans="1:31" ht="16.5" customHeight="1" x14ac:dyDescent="0.25">
      <c r="A16" s="56" t="s">
        <v>203</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32">
        <v>62576</v>
      </c>
    </row>
    <row r="17" spans="1:31" ht="16.5" customHeight="1" x14ac:dyDescent="0.25">
      <c r="A17" s="56" t="s">
        <v>204</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33">
        <v>2348</v>
      </c>
      <c r="AE17" s="129">
        <v>2842</v>
      </c>
    </row>
    <row r="18" spans="1:31" ht="16.5" customHeight="1" x14ac:dyDescent="0.25">
      <c r="A18" s="63" t="s">
        <v>103</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32">
        <v>10380</v>
      </c>
    </row>
    <row r="19" spans="1:31" ht="16.5" customHeight="1" x14ac:dyDescent="0.25">
      <c r="A19" s="56" t="s">
        <v>104</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32">
        <v>560</v>
      </c>
    </row>
    <row r="20" spans="1:31" ht="16.5" customHeight="1" x14ac:dyDescent="0.25">
      <c r="A20" s="56" t="s">
        <v>105</v>
      </c>
      <c r="B20" s="60" t="s">
        <v>99</v>
      </c>
      <c r="C20" s="60" t="s">
        <v>99</v>
      </c>
      <c r="D20" s="60" t="s">
        <v>99</v>
      </c>
      <c r="E20" s="60" t="s">
        <v>99</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32">
        <v>7150</v>
      </c>
    </row>
    <row r="21" spans="1:31" ht="16.5" customHeight="1" x14ac:dyDescent="0.25">
      <c r="A21" s="56" t="s">
        <v>205</v>
      </c>
      <c r="B21" s="60" t="s">
        <v>99</v>
      </c>
      <c r="C21" s="60" t="s">
        <v>99</v>
      </c>
      <c r="D21" s="60" t="s">
        <v>99</v>
      </c>
      <c r="E21" s="60" t="s">
        <v>99</v>
      </c>
      <c r="F21" s="60" t="s">
        <v>99</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33">
        <v>27796</v>
      </c>
      <c r="AE21" s="129">
        <v>27543</v>
      </c>
    </row>
    <row r="22" spans="1:31" ht="16.5" customHeight="1" x14ac:dyDescent="0.25">
      <c r="A22" s="56" t="s">
        <v>206</v>
      </c>
      <c r="B22" s="60" t="s">
        <v>99</v>
      </c>
      <c r="C22" s="60" t="s">
        <v>99</v>
      </c>
      <c r="D22" s="60" t="s">
        <v>99</v>
      </c>
      <c r="E22" s="60" t="s">
        <v>99</v>
      </c>
      <c r="F22" s="60" t="s">
        <v>99</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33">
        <v>23106</v>
      </c>
      <c r="AE22" s="129">
        <v>25930</v>
      </c>
    </row>
    <row r="23" spans="1:31" s="127" customFormat="1" ht="16.5" customHeight="1" x14ac:dyDescent="0.25">
      <c r="A23" s="53" t="s">
        <v>106</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31"/>
    </row>
    <row r="24" spans="1:31" ht="16.5" customHeight="1" x14ac:dyDescent="0.25">
      <c r="A24" s="56" t="s">
        <v>107</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32">
        <v>373838</v>
      </c>
    </row>
    <row r="25" spans="1:31" ht="16.5" customHeight="1" x14ac:dyDescent="0.25">
      <c r="A25" s="56" t="s">
        <v>108</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32">
        <v>25033</v>
      </c>
    </row>
    <row r="26" spans="1:31" ht="16.5" customHeight="1" x14ac:dyDescent="0.25">
      <c r="A26" s="56" t="s">
        <v>109</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32">
        <v>88122</v>
      </c>
    </row>
    <row r="27" spans="1:31" ht="16.5" customHeight="1" x14ac:dyDescent="0.25">
      <c r="A27" s="56" t="s">
        <v>110</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32">
        <v>873679</v>
      </c>
    </row>
    <row r="28" spans="1:31" ht="16.5" customHeight="1" x14ac:dyDescent="0.25">
      <c r="A28" s="56" t="s">
        <v>111</v>
      </c>
      <c r="B28" s="60" t="s">
        <v>99</v>
      </c>
      <c r="C28" s="60" t="s">
        <v>99</v>
      </c>
      <c r="D28" s="60" t="s">
        <v>99</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x14ac:dyDescent="0.25">
      <c r="A29" s="56" t="s">
        <v>112</v>
      </c>
      <c r="B29" s="60" t="s">
        <v>99</v>
      </c>
      <c r="C29" s="60" t="s">
        <v>99</v>
      </c>
      <c r="D29" s="60" t="s">
        <v>99</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27" customFormat="1" ht="16.5" customHeight="1" x14ac:dyDescent="0.25">
      <c r="A30" s="53" t="s">
        <v>113</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31"/>
    </row>
    <row r="31" spans="1:31" ht="16.5" customHeight="1" x14ac:dyDescent="0.25">
      <c r="A31" s="56" t="s">
        <v>207</v>
      </c>
      <c r="B31" s="54">
        <v>16777</v>
      </c>
      <c r="C31" s="54">
        <v>17033</v>
      </c>
      <c r="D31" s="54">
        <v>19377</v>
      </c>
      <c r="E31" s="54">
        <v>25515</v>
      </c>
      <c r="F31" s="54">
        <v>31662</v>
      </c>
      <c r="G31" s="54">
        <v>33597</v>
      </c>
      <c r="H31" s="54">
        <v>33597</v>
      </c>
      <c r="I31" s="54" t="s">
        <v>99</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34">
        <v>31550</v>
      </c>
      <c r="AE31" s="132">
        <v>31081</v>
      </c>
    </row>
    <row r="32" spans="1:31" ht="16.5" customHeight="1" x14ac:dyDescent="0.25">
      <c r="A32" s="56" t="s">
        <v>208</v>
      </c>
      <c r="B32" s="54">
        <v>6543</v>
      </c>
      <c r="C32" s="54">
        <v>6083</v>
      </c>
      <c r="D32" s="54">
        <v>6455</v>
      </c>
      <c r="E32" s="54">
        <v>6144</v>
      </c>
      <c r="F32" s="54">
        <v>7126</v>
      </c>
      <c r="G32" s="54">
        <v>7522</v>
      </c>
      <c r="H32" s="54">
        <v>8236</v>
      </c>
      <c r="I32" s="54" t="s">
        <v>99</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32">
        <v>8918</v>
      </c>
    </row>
    <row r="33" spans="1:31" ht="16.5" customHeight="1" x14ac:dyDescent="0.25">
      <c r="A33" s="64" t="s">
        <v>209</v>
      </c>
      <c r="B33" s="132">
        <v>2926</v>
      </c>
      <c r="C33" s="132">
        <v>2376</v>
      </c>
      <c r="D33" s="132">
        <v>1579</v>
      </c>
      <c r="E33" s="132">
        <v>857</v>
      </c>
      <c r="F33" s="132">
        <v>864</v>
      </c>
      <c r="G33" s="132">
        <v>737</v>
      </c>
      <c r="H33" s="132">
        <v>636</v>
      </c>
      <c r="I33" s="132">
        <v>619</v>
      </c>
      <c r="J33" s="132">
        <v>603</v>
      </c>
      <c r="K33" s="132">
        <v>565</v>
      </c>
      <c r="L33" s="132">
        <v>543</v>
      </c>
      <c r="M33" s="132">
        <v>509</v>
      </c>
      <c r="N33" s="132">
        <v>495</v>
      </c>
      <c r="O33" s="132">
        <v>477</v>
      </c>
      <c r="P33" s="132">
        <v>470</v>
      </c>
      <c r="Q33" s="132">
        <v>463</v>
      </c>
      <c r="R33" s="132">
        <v>282</v>
      </c>
      <c r="S33" s="132">
        <v>274</v>
      </c>
      <c r="T33" s="132">
        <v>261</v>
      </c>
      <c r="U33" s="132">
        <v>246</v>
      </c>
      <c r="V33" s="132">
        <v>233</v>
      </c>
      <c r="W33" s="132">
        <v>231</v>
      </c>
      <c r="X33" s="132">
        <v>229</v>
      </c>
      <c r="Y33" s="132">
        <v>220</v>
      </c>
      <c r="Z33" s="132">
        <v>225</v>
      </c>
      <c r="AA33" s="132">
        <v>217</v>
      </c>
      <c r="AB33" s="57">
        <v>221</v>
      </c>
      <c r="AC33" s="57">
        <v>214</v>
      </c>
      <c r="AD33" s="57">
        <v>198</v>
      </c>
      <c r="AE33" s="135">
        <v>187</v>
      </c>
    </row>
    <row r="34" spans="1:31" ht="16.5" customHeight="1" thickBot="1" x14ac:dyDescent="0.3">
      <c r="A34" s="65" t="s">
        <v>210</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36">
        <v>12013496</v>
      </c>
    </row>
    <row r="35" spans="1:31" s="69" customFormat="1" ht="12.75" customHeight="1" x14ac:dyDescent="0.25">
      <c r="A35" s="172" t="s">
        <v>211</v>
      </c>
      <c r="B35" s="172"/>
      <c r="C35" s="172"/>
      <c r="D35" s="172"/>
      <c r="E35" s="172"/>
      <c r="F35" s="172"/>
      <c r="G35" s="172"/>
      <c r="H35" s="172"/>
      <c r="I35" s="172"/>
      <c r="J35" s="172"/>
      <c r="K35" s="172"/>
      <c r="L35" s="172"/>
      <c r="M35" s="172"/>
      <c r="N35" s="172"/>
      <c r="O35" s="172"/>
      <c r="P35" s="172"/>
      <c r="Q35" s="68"/>
      <c r="R35" s="68"/>
      <c r="S35" s="68"/>
      <c r="T35" s="68"/>
      <c r="U35" s="68"/>
      <c r="V35" s="68"/>
      <c r="W35" s="68"/>
      <c r="X35" s="68"/>
      <c r="Y35" s="68"/>
      <c r="Z35" s="68"/>
      <c r="AA35" s="68"/>
      <c r="AB35" s="68"/>
      <c r="AC35" s="68"/>
      <c r="AE35" s="124"/>
    </row>
    <row r="36" spans="1:31" s="69" customFormat="1" ht="12.75" customHeight="1" x14ac:dyDescent="0.3">
      <c r="A36" s="173"/>
      <c r="B36" s="173"/>
      <c r="C36" s="173"/>
      <c r="D36" s="173"/>
      <c r="E36" s="173"/>
      <c r="F36" s="173"/>
      <c r="G36" s="173"/>
      <c r="H36" s="173"/>
      <c r="I36" s="173"/>
      <c r="J36" s="173"/>
      <c r="K36" s="173"/>
      <c r="L36" s="173"/>
      <c r="M36" s="173"/>
      <c r="N36" s="173"/>
      <c r="O36" s="173"/>
      <c r="P36" s="173"/>
      <c r="Q36" s="137"/>
      <c r="R36" s="138"/>
      <c r="S36" s="138"/>
      <c r="T36" s="139"/>
    </row>
    <row r="37" spans="1:31" s="142" customFormat="1" ht="25.5" customHeight="1" x14ac:dyDescent="0.3">
      <c r="A37" s="174" t="s">
        <v>212</v>
      </c>
      <c r="B37" s="174"/>
      <c r="C37" s="174"/>
      <c r="D37" s="174"/>
      <c r="E37" s="174"/>
      <c r="F37" s="174"/>
      <c r="G37" s="174"/>
      <c r="H37" s="174"/>
      <c r="I37" s="174"/>
      <c r="J37" s="174"/>
      <c r="K37" s="174"/>
      <c r="L37" s="174"/>
      <c r="M37" s="174"/>
      <c r="N37" s="174"/>
      <c r="O37" s="174"/>
      <c r="P37" s="174"/>
      <c r="Q37" s="140"/>
      <c r="R37" s="140"/>
      <c r="S37" s="140"/>
      <c r="T37" s="141"/>
    </row>
    <row r="38" spans="1:31" s="142" customFormat="1" ht="28.5" customHeight="1" x14ac:dyDescent="0.3">
      <c r="A38" s="169" t="s">
        <v>213</v>
      </c>
      <c r="B38" s="169"/>
      <c r="C38" s="169"/>
      <c r="D38" s="169"/>
      <c r="E38" s="169"/>
      <c r="F38" s="169"/>
      <c r="G38" s="169"/>
      <c r="H38" s="169"/>
      <c r="I38" s="169"/>
      <c r="J38" s="169"/>
      <c r="K38" s="169"/>
      <c r="L38" s="169"/>
      <c r="M38" s="169"/>
      <c r="N38" s="169"/>
      <c r="O38" s="169"/>
      <c r="P38" s="169"/>
      <c r="Q38" s="140"/>
      <c r="R38" s="140"/>
      <c r="S38" s="140"/>
      <c r="T38" s="141"/>
    </row>
    <row r="39" spans="1:31" s="142" customFormat="1" ht="12.75" customHeight="1" x14ac:dyDescent="0.3">
      <c r="A39" s="170" t="s">
        <v>214</v>
      </c>
      <c r="B39" s="170"/>
      <c r="C39" s="170"/>
      <c r="D39" s="170"/>
      <c r="E39" s="170"/>
      <c r="F39" s="170"/>
      <c r="G39" s="170"/>
      <c r="H39" s="170"/>
      <c r="I39" s="170"/>
      <c r="J39" s="170"/>
      <c r="K39" s="170"/>
      <c r="L39" s="170"/>
      <c r="M39" s="170"/>
      <c r="N39" s="170"/>
      <c r="O39" s="170"/>
      <c r="P39" s="170"/>
      <c r="Q39" s="140"/>
      <c r="R39" s="140"/>
      <c r="S39" s="140"/>
      <c r="T39" s="141"/>
    </row>
    <row r="40" spans="1:31" s="142" customFormat="1" ht="12.75" customHeight="1" x14ac:dyDescent="0.3">
      <c r="A40" s="168" t="s">
        <v>215</v>
      </c>
      <c r="B40" s="168"/>
      <c r="C40" s="168"/>
      <c r="D40" s="168"/>
      <c r="E40" s="168"/>
      <c r="F40" s="168"/>
      <c r="G40" s="168"/>
      <c r="H40" s="168"/>
      <c r="I40" s="168"/>
      <c r="J40" s="168"/>
      <c r="K40" s="168"/>
      <c r="L40" s="168"/>
      <c r="M40" s="168"/>
      <c r="N40" s="168"/>
      <c r="O40" s="168"/>
      <c r="P40" s="168"/>
      <c r="Q40" s="140"/>
      <c r="R40" s="140"/>
      <c r="S40" s="140"/>
      <c r="T40" s="141"/>
    </row>
    <row r="41" spans="1:31" s="142" customFormat="1" ht="12.75" customHeight="1" x14ac:dyDescent="0.3">
      <c r="A41" s="168" t="s">
        <v>216</v>
      </c>
      <c r="B41" s="168"/>
      <c r="C41" s="168"/>
      <c r="D41" s="168"/>
      <c r="E41" s="168"/>
      <c r="F41" s="168"/>
      <c r="G41" s="168"/>
      <c r="H41" s="168"/>
      <c r="I41" s="168"/>
      <c r="J41" s="168"/>
      <c r="K41" s="168"/>
      <c r="L41" s="168"/>
      <c r="M41" s="168"/>
      <c r="N41" s="168"/>
      <c r="O41" s="168"/>
      <c r="P41" s="168"/>
      <c r="Q41" s="140"/>
      <c r="R41" s="140"/>
      <c r="S41" s="140"/>
      <c r="T41" s="141"/>
    </row>
    <row r="42" spans="1:31" s="142" customFormat="1" ht="15.75" customHeight="1" x14ac:dyDescent="0.3">
      <c r="A42" s="169" t="s">
        <v>217</v>
      </c>
      <c r="B42" s="169"/>
      <c r="C42" s="169"/>
      <c r="D42" s="169"/>
      <c r="E42" s="169"/>
      <c r="F42" s="169"/>
      <c r="G42" s="169"/>
      <c r="H42" s="169"/>
      <c r="I42" s="169"/>
      <c r="J42" s="169"/>
      <c r="K42" s="169"/>
      <c r="L42" s="169"/>
      <c r="M42" s="169"/>
      <c r="N42" s="169"/>
      <c r="O42" s="169"/>
      <c r="P42" s="169"/>
      <c r="T42" s="141"/>
    </row>
    <row r="43" spans="1:31" s="142" customFormat="1" ht="12.75" customHeight="1" x14ac:dyDescent="0.3">
      <c r="A43" s="170" t="s">
        <v>218</v>
      </c>
      <c r="B43" s="170"/>
      <c r="C43" s="170"/>
      <c r="D43" s="170"/>
      <c r="E43" s="170"/>
      <c r="F43" s="170"/>
      <c r="G43" s="170"/>
      <c r="H43" s="170"/>
      <c r="I43" s="170"/>
      <c r="J43" s="170"/>
      <c r="K43" s="170"/>
      <c r="L43" s="170"/>
      <c r="M43" s="170"/>
      <c r="N43" s="170"/>
      <c r="O43" s="170"/>
      <c r="P43" s="170"/>
      <c r="T43" s="141"/>
    </row>
    <row r="44" spans="1:31" s="142" customFormat="1" ht="12.75" customHeight="1" x14ac:dyDescent="0.3">
      <c r="A44" s="170" t="s">
        <v>219</v>
      </c>
      <c r="B44" s="170"/>
      <c r="C44" s="170"/>
      <c r="D44" s="170"/>
      <c r="E44" s="170"/>
      <c r="F44" s="170"/>
      <c r="G44" s="170"/>
      <c r="H44" s="170"/>
      <c r="I44" s="170"/>
      <c r="J44" s="170"/>
      <c r="K44" s="170"/>
      <c r="L44" s="170"/>
      <c r="M44" s="170"/>
      <c r="N44" s="170"/>
      <c r="O44" s="170"/>
      <c r="P44" s="170"/>
      <c r="T44" s="141"/>
    </row>
    <row r="45" spans="1:31" s="142" customFormat="1" ht="12.75" customHeight="1" x14ac:dyDescent="0.3">
      <c r="A45" s="161" t="s">
        <v>220</v>
      </c>
      <c r="B45" s="161"/>
      <c r="C45" s="161"/>
      <c r="D45" s="161"/>
      <c r="E45" s="161"/>
      <c r="F45" s="161"/>
      <c r="G45" s="161"/>
      <c r="H45" s="161"/>
      <c r="I45" s="161"/>
      <c r="J45" s="161"/>
      <c r="K45" s="161"/>
      <c r="L45" s="161"/>
      <c r="M45" s="161"/>
      <c r="N45" s="161"/>
      <c r="O45" s="161"/>
      <c r="P45" s="161"/>
      <c r="T45" s="141"/>
    </row>
    <row r="46" spans="1:31" s="142" customFormat="1" ht="12.75" customHeight="1" x14ac:dyDescent="0.3">
      <c r="A46" s="168" t="s">
        <v>221</v>
      </c>
      <c r="B46" s="168"/>
      <c r="C46" s="168"/>
      <c r="D46" s="168"/>
      <c r="E46" s="168"/>
      <c r="F46" s="168"/>
      <c r="G46" s="168"/>
      <c r="H46" s="168"/>
      <c r="I46" s="168"/>
      <c r="J46" s="168"/>
      <c r="K46" s="168"/>
      <c r="L46" s="168"/>
      <c r="M46" s="168"/>
      <c r="N46" s="168"/>
      <c r="O46" s="168"/>
      <c r="P46" s="168"/>
      <c r="T46" s="141"/>
    </row>
    <row r="47" spans="1:31" s="142" customFormat="1" ht="12.75" customHeight="1" x14ac:dyDescent="0.3">
      <c r="A47" s="168" t="s">
        <v>222</v>
      </c>
      <c r="B47" s="168"/>
      <c r="C47" s="168"/>
      <c r="D47" s="168"/>
      <c r="E47" s="168"/>
      <c r="F47" s="168"/>
      <c r="G47" s="168"/>
      <c r="H47" s="168"/>
      <c r="I47" s="168"/>
      <c r="J47" s="168"/>
      <c r="K47" s="168"/>
      <c r="L47" s="168"/>
      <c r="M47" s="168"/>
      <c r="N47" s="168"/>
      <c r="O47" s="168"/>
      <c r="P47" s="168"/>
      <c r="T47" s="141"/>
    </row>
    <row r="48" spans="1:31" s="142" customFormat="1" ht="12.75" customHeight="1" x14ac:dyDescent="0.3">
      <c r="A48" s="168" t="s">
        <v>223</v>
      </c>
      <c r="B48" s="168"/>
      <c r="C48" s="168"/>
      <c r="D48" s="168"/>
      <c r="E48" s="168"/>
      <c r="F48" s="168"/>
      <c r="G48" s="168"/>
      <c r="H48" s="168"/>
      <c r="I48" s="168"/>
      <c r="J48" s="168"/>
      <c r="K48" s="168"/>
      <c r="L48" s="168"/>
      <c r="M48" s="168"/>
      <c r="N48" s="168"/>
      <c r="O48" s="168"/>
      <c r="P48" s="168"/>
      <c r="T48" s="141"/>
    </row>
    <row r="49" spans="1:20" s="142" customFormat="1" ht="25.5" customHeight="1" x14ac:dyDescent="0.3">
      <c r="A49" s="168" t="s">
        <v>224</v>
      </c>
      <c r="B49" s="168"/>
      <c r="C49" s="168"/>
      <c r="D49" s="168"/>
      <c r="E49" s="168"/>
      <c r="F49" s="168"/>
      <c r="G49" s="168"/>
      <c r="H49" s="168"/>
      <c r="I49" s="168"/>
      <c r="J49" s="168"/>
      <c r="K49" s="168"/>
      <c r="L49" s="168"/>
      <c r="M49" s="168"/>
      <c r="N49" s="168"/>
      <c r="O49" s="168"/>
      <c r="P49" s="168"/>
      <c r="T49" s="141"/>
    </row>
    <row r="50" spans="1:20" s="142" customFormat="1" ht="12.75" customHeight="1" x14ac:dyDescent="0.3">
      <c r="A50" s="168" t="s">
        <v>225</v>
      </c>
      <c r="B50" s="168"/>
      <c r="C50" s="168"/>
      <c r="D50" s="168"/>
      <c r="E50" s="168"/>
      <c r="F50" s="168"/>
      <c r="G50" s="168"/>
      <c r="H50" s="168"/>
      <c r="I50" s="168"/>
      <c r="J50" s="168"/>
      <c r="K50" s="168"/>
      <c r="L50" s="168"/>
      <c r="M50" s="168"/>
      <c r="N50" s="168"/>
      <c r="O50" s="168"/>
      <c r="P50" s="168"/>
      <c r="T50" s="141"/>
    </row>
    <row r="51" spans="1:20" s="143" customFormat="1" ht="12.75" customHeight="1" x14ac:dyDescent="0.3">
      <c r="A51" s="167"/>
      <c r="B51" s="167"/>
      <c r="C51" s="167"/>
      <c r="D51" s="167"/>
      <c r="E51" s="167"/>
      <c r="F51" s="167"/>
      <c r="G51" s="167"/>
      <c r="H51" s="167"/>
      <c r="I51" s="167"/>
      <c r="J51" s="167"/>
      <c r="K51" s="167"/>
      <c r="L51" s="167"/>
      <c r="M51" s="167"/>
      <c r="N51" s="167"/>
      <c r="O51" s="167"/>
      <c r="P51" s="167"/>
      <c r="T51" s="144"/>
    </row>
    <row r="52" spans="1:20" s="142" customFormat="1" ht="12.75" customHeight="1" x14ac:dyDescent="0.3">
      <c r="A52" s="160" t="s">
        <v>226</v>
      </c>
      <c r="B52" s="160"/>
      <c r="C52" s="160"/>
      <c r="D52" s="160"/>
      <c r="E52" s="160"/>
      <c r="F52" s="160"/>
      <c r="G52" s="160"/>
      <c r="H52" s="160"/>
      <c r="I52" s="160"/>
      <c r="J52" s="160"/>
      <c r="K52" s="160"/>
      <c r="L52" s="160"/>
      <c r="M52" s="160"/>
      <c r="N52" s="160"/>
      <c r="O52" s="160"/>
      <c r="P52" s="160"/>
      <c r="T52" s="141"/>
    </row>
    <row r="53" spans="1:20" s="142" customFormat="1" ht="42" customHeight="1" x14ac:dyDescent="0.3">
      <c r="A53" s="161" t="s">
        <v>227</v>
      </c>
      <c r="B53" s="161"/>
      <c r="C53" s="161"/>
      <c r="D53" s="161"/>
      <c r="E53" s="161"/>
      <c r="F53" s="161"/>
      <c r="G53" s="161"/>
      <c r="H53" s="161"/>
      <c r="I53" s="161"/>
      <c r="J53" s="161"/>
      <c r="K53" s="161"/>
      <c r="L53" s="161"/>
      <c r="M53" s="161"/>
      <c r="N53" s="161"/>
      <c r="O53" s="161"/>
      <c r="P53" s="161"/>
      <c r="T53" s="141"/>
    </row>
    <row r="54" spans="1:20" s="142" customFormat="1" ht="12.75" customHeight="1" x14ac:dyDescent="0.3">
      <c r="A54" s="162" t="s">
        <v>228</v>
      </c>
      <c r="B54" s="162"/>
      <c r="C54" s="162"/>
      <c r="D54" s="162"/>
      <c r="E54" s="162"/>
      <c r="F54" s="162"/>
      <c r="G54" s="162"/>
      <c r="H54" s="162"/>
      <c r="I54" s="162"/>
      <c r="J54" s="162"/>
      <c r="K54" s="162"/>
      <c r="L54" s="162"/>
      <c r="M54" s="162"/>
      <c r="N54" s="162"/>
      <c r="O54" s="162"/>
      <c r="P54" s="162"/>
      <c r="T54" s="141"/>
    </row>
    <row r="55" spans="1:20" s="142" customFormat="1" ht="39.75" customHeight="1" x14ac:dyDescent="0.3">
      <c r="A55" s="163" t="s">
        <v>229</v>
      </c>
      <c r="B55" s="163"/>
      <c r="C55" s="163"/>
      <c r="D55" s="163"/>
      <c r="E55" s="163"/>
      <c r="F55" s="163"/>
      <c r="G55" s="163"/>
      <c r="H55" s="163"/>
      <c r="I55" s="163"/>
      <c r="J55" s="163"/>
      <c r="K55" s="163"/>
      <c r="L55" s="163"/>
      <c r="M55" s="163"/>
      <c r="N55" s="163"/>
      <c r="O55" s="163"/>
      <c r="P55" s="163"/>
      <c r="T55" s="141"/>
    </row>
    <row r="56" spans="1:20" s="143" customFormat="1" ht="12.75" customHeight="1" x14ac:dyDescent="0.3">
      <c r="A56" s="162" t="s">
        <v>230</v>
      </c>
      <c r="B56" s="162"/>
      <c r="C56" s="162"/>
      <c r="D56" s="162"/>
      <c r="E56" s="162"/>
      <c r="F56" s="162"/>
      <c r="G56" s="162"/>
      <c r="H56" s="162"/>
      <c r="I56" s="162"/>
      <c r="J56" s="162"/>
      <c r="K56" s="162"/>
      <c r="L56" s="162"/>
      <c r="M56" s="162"/>
      <c r="N56" s="162"/>
      <c r="O56" s="162"/>
      <c r="P56" s="162"/>
      <c r="T56" s="144"/>
    </row>
    <row r="57" spans="1:20" s="143" customFormat="1" ht="12.75" customHeight="1" x14ac:dyDescent="0.3">
      <c r="A57" s="162" t="s">
        <v>231</v>
      </c>
      <c r="B57" s="162"/>
      <c r="C57" s="162"/>
      <c r="D57" s="162"/>
      <c r="E57" s="162"/>
      <c r="F57" s="162"/>
      <c r="G57" s="162"/>
      <c r="H57" s="162"/>
      <c r="I57" s="162"/>
      <c r="J57" s="162"/>
      <c r="K57" s="162"/>
      <c r="L57" s="162"/>
      <c r="M57" s="162"/>
      <c r="N57" s="162"/>
      <c r="O57" s="162"/>
      <c r="P57" s="162"/>
      <c r="T57" s="144"/>
    </row>
    <row r="58" spans="1:20" s="143" customFormat="1" ht="12.75" customHeight="1" x14ac:dyDescent="0.3">
      <c r="A58" s="164"/>
      <c r="B58" s="164"/>
      <c r="C58" s="164"/>
      <c r="D58" s="164"/>
      <c r="E58" s="164"/>
      <c r="F58" s="164"/>
      <c r="G58" s="164"/>
      <c r="H58" s="164"/>
      <c r="I58" s="164"/>
      <c r="J58" s="164"/>
      <c r="K58" s="164"/>
      <c r="L58" s="164"/>
      <c r="M58" s="164"/>
      <c r="N58" s="164"/>
      <c r="O58" s="164"/>
      <c r="P58" s="164"/>
      <c r="T58" s="144"/>
    </row>
    <row r="59" spans="1:20" s="143" customFormat="1" ht="12.75" customHeight="1" x14ac:dyDescent="0.3">
      <c r="A59" s="165" t="s">
        <v>232</v>
      </c>
      <c r="B59" s="165"/>
      <c r="C59" s="165"/>
      <c r="D59" s="165"/>
      <c r="E59" s="165"/>
      <c r="F59" s="165"/>
      <c r="G59" s="165"/>
      <c r="H59" s="165"/>
      <c r="I59" s="165"/>
      <c r="J59" s="165"/>
      <c r="K59" s="165"/>
      <c r="L59" s="165"/>
      <c r="M59" s="165"/>
      <c r="N59" s="165"/>
      <c r="O59" s="165"/>
      <c r="P59" s="165"/>
      <c r="T59" s="144"/>
    </row>
    <row r="60" spans="1:20" s="142" customFormat="1" ht="12.75" customHeight="1" x14ac:dyDescent="0.3">
      <c r="A60" s="165" t="s">
        <v>233</v>
      </c>
      <c r="B60" s="165"/>
      <c r="C60" s="165"/>
      <c r="D60" s="165"/>
      <c r="E60" s="165"/>
      <c r="F60" s="165"/>
      <c r="G60" s="165"/>
      <c r="H60" s="165"/>
      <c r="I60" s="165"/>
      <c r="J60" s="165"/>
      <c r="K60" s="165"/>
      <c r="L60" s="165"/>
      <c r="M60" s="165"/>
      <c r="N60" s="165"/>
      <c r="O60" s="165"/>
      <c r="P60" s="165"/>
      <c r="T60" s="141"/>
    </row>
    <row r="61" spans="1:20" s="143" customFormat="1" ht="12.75" customHeight="1" x14ac:dyDescent="0.3">
      <c r="A61" s="153" t="s">
        <v>234</v>
      </c>
      <c r="B61" s="153"/>
      <c r="C61" s="153"/>
      <c r="D61" s="153"/>
      <c r="E61" s="153"/>
      <c r="F61" s="153"/>
      <c r="G61" s="153"/>
      <c r="H61" s="153"/>
      <c r="I61" s="153"/>
      <c r="J61" s="153"/>
      <c r="K61" s="153"/>
      <c r="L61" s="153"/>
      <c r="M61" s="153"/>
      <c r="N61" s="153"/>
      <c r="O61" s="153"/>
      <c r="P61" s="153"/>
      <c r="T61" s="144"/>
    </row>
    <row r="62" spans="1:20" s="143" customFormat="1" ht="12.75" customHeight="1" x14ac:dyDescent="0.3">
      <c r="A62" s="166" t="s">
        <v>235</v>
      </c>
      <c r="B62" s="166"/>
      <c r="C62" s="166"/>
      <c r="D62" s="166"/>
      <c r="E62" s="166"/>
      <c r="F62" s="166"/>
      <c r="G62" s="166"/>
      <c r="H62" s="166"/>
      <c r="I62" s="166"/>
      <c r="J62" s="166"/>
      <c r="K62" s="166"/>
      <c r="L62" s="166"/>
      <c r="M62" s="166"/>
      <c r="N62" s="166"/>
      <c r="O62" s="166"/>
      <c r="P62" s="166"/>
      <c r="T62" s="144"/>
    </row>
    <row r="63" spans="1:20" s="143" customFormat="1" ht="12.75" customHeight="1" x14ac:dyDescent="0.3">
      <c r="A63" s="154" t="s">
        <v>236</v>
      </c>
      <c r="B63" s="154"/>
      <c r="C63" s="154"/>
      <c r="D63" s="154"/>
      <c r="E63" s="154"/>
      <c r="F63" s="154"/>
      <c r="G63" s="154"/>
      <c r="H63" s="154"/>
      <c r="I63" s="154"/>
      <c r="J63" s="154"/>
      <c r="K63" s="154"/>
      <c r="L63" s="154"/>
      <c r="M63" s="154"/>
      <c r="N63" s="154"/>
      <c r="O63" s="154"/>
      <c r="P63" s="154"/>
      <c r="T63" s="144"/>
    </row>
    <row r="64" spans="1:20" s="143" customFormat="1" ht="12.75" customHeight="1" x14ac:dyDescent="0.3">
      <c r="A64" s="154" t="s">
        <v>237</v>
      </c>
      <c r="B64" s="154"/>
      <c r="C64" s="154"/>
      <c r="D64" s="154"/>
      <c r="E64" s="154"/>
      <c r="F64" s="154"/>
      <c r="G64" s="154"/>
      <c r="H64" s="154"/>
      <c r="I64" s="154"/>
      <c r="J64" s="154"/>
      <c r="K64" s="154"/>
      <c r="L64" s="154"/>
      <c r="M64" s="154"/>
      <c r="N64" s="154"/>
      <c r="O64" s="154"/>
      <c r="P64" s="154"/>
      <c r="T64" s="144"/>
    </row>
    <row r="65" spans="1:20" s="143" customFormat="1" ht="12.75" customHeight="1" x14ac:dyDescent="0.3">
      <c r="A65" s="154" t="s">
        <v>238</v>
      </c>
      <c r="B65" s="154"/>
      <c r="C65" s="154"/>
      <c r="D65" s="154"/>
      <c r="E65" s="154"/>
      <c r="F65" s="154"/>
      <c r="G65" s="154"/>
      <c r="H65" s="154"/>
      <c r="I65" s="154"/>
      <c r="J65" s="154"/>
      <c r="K65" s="154"/>
      <c r="L65" s="154"/>
      <c r="M65" s="154"/>
      <c r="N65" s="154"/>
      <c r="O65" s="154"/>
      <c r="P65" s="154"/>
      <c r="T65" s="144"/>
    </row>
    <row r="66" spans="1:20" s="143" customFormat="1" ht="12.75" customHeight="1" x14ac:dyDescent="0.3">
      <c r="A66" s="154" t="s">
        <v>239</v>
      </c>
      <c r="B66" s="154"/>
      <c r="C66" s="154"/>
      <c r="D66" s="154"/>
      <c r="E66" s="154"/>
      <c r="F66" s="154"/>
      <c r="G66" s="154"/>
      <c r="H66" s="154"/>
      <c r="I66" s="154"/>
      <c r="J66" s="154"/>
      <c r="K66" s="154"/>
      <c r="L66" s="154"/>
      <c r="M66" s="154"/>
      <c r="N66" s="154"/>
      <c r="O66" s="154"/>
      <c r="P66" s="154"/>
      <c r="T66" s="144"/>
    </row>
    <row r="67" spans="1:20" s="143" customFormat="1" ht="12.75" customHeight="1" x14ac:dyDescent="0.3">
      <c r="A67" s="154" t="s">
        <v>240</v>
      </c>
      <c r="B67" s="154"/>
      <c r="C67" s="154"/>
      <c r="D67" s="154"/>
      <c r="E67" s="154"/>
      <c r="F67" s="154"/>
      <c r="G67" s="154"/>
      <c r="H67" s="154"/>
      <c r="I67" s="154"/>
      <c r="J67" s="154"/>
      <c r="K67" s="154"/>
      <c r="L67" s="154"/>
      <c r="M67" s="154"/>
      <c r="N67" s="154"/>
      <c r="O67" s="154"/>
      <c r="P67" s="154"/>
      <c r="T67" s="144"/>
    </row>
    <row r="68" spans="1:20" s="143" customFormat="1" ht="12.75" customHeight="1" x14ac:dyDescent="0.3">
      <c r="A68" s="153" t="s">
        <v>241</v>
      </c>
      <c r="B68" s="153"/>
      <c r="C68" s="153"/>
      <c r="D68" s="153"/>
      <c r="E68" s="153"/>
      <c r="F68" s="153"/>
      <c r="G68" s="153"/>
      <c r="H68" s="153"/>
      <c r="I68" s="153"/>
      <c r="J68" s="153"/>
      <c r="K68" s="153"/>
      <c r="L68" s="153"/>
      <c r="M68" s="153"/>
      <c r="N68" s="153"/>
      <c r="O68" s="153"/>
      <c r="P68" s="153"/>
      <c r="T68" s="144"/>
    </row>
    <row r="69" spans="1:20" s="143" customFormat="1" ht="12.75" customHeight="1" x14ac:dyDescent="0.3">
      <c r="A69" s="154" t="s">
        <v>242</v>
      </c>
      <c r="B69" s="154"/>
      <c r="C69" s="154"/>
      <c r="D69" s="154"/>
      <c r="E69" s="154"/>
      <c r="F69" s="154"/>
      <c r="G69" s="154"/>
      <c r="H69" s="154"/>
      <c r="I69" s="154"/>
      <c r="J69" s="154"/>
      <c r="K69" s="154"/>
      <c r="L69" s="154"/>
      <c r="M69" s="154"/>
      <c r="N69" s="154"/>
      <c r="O69" s="154"/>
      <c r="P69" s="154"/>
      <c r="T69" s="144"/>
    </row>
    <row r="70" spans="1:20" s="143" customFormat="1" ht="12.75" customHeight="1" x14ac:dyDescent="0.3">
      <c r="A70" s="154" t="s">
        <v>243</v>
      </c>
      <c r="B70" s="154"/>
      <c r="C70" s="154"/>
      <c r="D70" s="154"/>
      <c r="E70" s="154"/>
      <c r="F70" s="154"/>
      <c r="G70" s="154"/>
      <c r="H70" s="154"/>
      <c r="I70" s="154"/>
      <c r="J70" s="154"/>
      <c r="K70" s="154"/>
      <c r="L70" s="154"/>
      <c r="M70" s="154"/>
      <c r="N70" s="154"/>
      <c r="O70" s="154"/>
      <c r="P70" s="154"/>
      <c r="T70" s="144"/>
    </row>
    <row r="71" spans="1:20" s="143" customFormat="1" ht="12.75" customHeight="1" x14ac:dyDescent="0.3">
      <c r="A71" s="154" t="s">
        <v>244</v>
      </c>
      <c r="B71" s="154"/>
      <c r="C71" s="154"/>
      <c r="D71" s="154"/>
      <c r="E71" s="154"/>
      <c r="F71" s="154"/>
      <c r="G71" s="154"/>
      <c r="H71" s="154"/>
      <c r="I71" s="154"/>
      <c r="J71" s="154"/>
      <c r="K71" s="154"/>
      <c r="L71" s="154"/>
      <c r="M71" s="154"/>
      <c r="N71" s="154"/>
      <c r="O71" s="154"/>
      <c r="P71" s="154"/>
      <c r="T71" s="144"/>
    </row>
    <row r="72" spans="1:20" s="143" customFormat="1" ht="12.75" customHeight="1" x14ac:dyDescent="0.3">
      <c r="A72" s="154" t="s">
        <v>245</v>
      </c>
      <c r="B72" s="154"/>
      <c r="C72" s="154"/>
      <c r="D72" s="154"/>
      <c r="E72" s="154"/>
      <c r="F72" s="154"/>
      <c r="G72" s="154"/>
      <c r="H72" s="154"/>
      <c r="I72" s="154"/>
      <c r="J72" s="154"/>
      <c r="K72" s="154"/>
      <c r="L72" s="154"/>
      <c r="M72" s="154"/>
      <c r="N72" s="154"/>
      <c r="O72" s="154"/>
      <c r="P72" s="154"/>
      <c r="T72" s="144"/>
    </row>
    <row r="73" spans="1:20" s="143" customFormat="1" ht="15" customHeight="1" x14ac:dyDescent="0.3">
      <c r="A73" s="154" t="s">
        <v>246</v>
      </c>
      <c r="B73" s="154"/>
      <c r="C73" s="154"/>
      <c r="D73" s="154"/>
      <c r="E73" s="154"/>
      <c r="F73" s="154"/>
      <c r="G73" s="154"/>
      <c r="H73" s="154"/>
      <c r="I73" s="154"/>
      <c r="J73" s="154"/>
      <c r="K73" s="154"/>
      <c r="L73" s="154"/>
      <c r="M73" s="154"/>
      <c r="N73" s="154"/>
      <c r="O73" s="154"/>
      <c r="P73" s="154"/>
      <c r="T73" s="144"/>
    </row>
    <row r="74" spans="1:20" s="143" customFormat="1" ht="12.75" customHeight="1" x14ac:dyDescent="0.3">
      <c r="A74" s="155" t="s">
        <v>247</v>
      </c>
      <c r="B74" s="155"/>
      <c r="C74" s="155"/>
      <c r="D74" s="155"/>
      <c r="E74" s="155"/>
      <c r="F74" s="155"/>
      <c r="G74" s="155"/>
      <c r="H74" s="155"/>
      <c r="I74" s="155"/>
      <c r="J74" s="155"/>
      <c r="K74" s="155"/>
      <c r="L74" s="155"/>
      <c r="M74" s="155"/>
      <c r="N74" s="155"/>
      <c r="O74" s="155"/>
      <c r="P74" s="155"/>
      <c r="T74" s="144"/>
    </row>
    <row r="75" spans="1:20" s="142" customFormat="1" ht="12.75" customHeight="1" x14ac:dyDescent="0.3">
      <c r="A75" s="153" t="s">
        <v>248</v>
      </c>
      <c r="B75" s="153"/>
      <c r="C75" s="153"/>
      <c r="D75" s="153"/>
      <c r="E75" s="153"/>
      <c r="F75" s="153"/>
      <c r="G75" s="153"/>
      <c r="H75" s="153"/>
      <c r="I75" s="153"/>
      <c r="J75" s="153"/>
      <c r="K75" s="153"/>
      <c r="L75" s="153"/>
      <c r="M75" s="153"/>
      <c r="N75" s="153"/>
      <c r="O75" s="153"/>
      <c r="P75" s="153"/>
      <c r="T75" s="141"/>
    </row>
    <row r="76" spans="1:20" s="143" customFormat="1" ht="12.75" customHeight="1" x14ac:dyDescent="0.3">
      <c r="A76" s="156" t="s">
        <v>249</v>
      </c>
      <c r="B76" s="156"/>
      <c r="C76" s="156"/>
      <c r="D76" s="156"/>
      <c r="E76" s="156"/>
      <c r="F76" s="156"/>
      <c r="G76" s="156"/>
      <c r="H76" s="156"/>
      <c r="I76" s="156"/>
      <c r="J76" s="156"/>
      <c r="K76" s="156"/>
      <c r="L76" s="156"/>
      <c r="M76" s="156"/>
      <c r="N76" s="156"/>
      <c r="O76" s="156"/>
      <c r="P76" s="156"/>
      <c r="T76" s="144"/>
    </row>
    <row r="77" spans="1:20" s="143" customFormat="1" ht="12.75" customHeight="1" x14ac:dyDescent="0.2">
      <c r="A77" s="158" t="s">
        <v>250</v>
      </c>
      <c r="B77" s="158"/>
      <c r="C77" s="158"/>
      <c r="D77" s="158"/>
      <c r="E77" s="158"/>
      <c r="F77" s="158"/>
      <c r="G77" s="158"/>
      <c r="H77" s="158"/>
      <c r="I77" s="158"/>
      <c r="J77" s="158"/>
      <c r="K77" s="158"/>
      <c r="L77" s="158"/>
      <c r="M77" s="158"/>
      <c r="N77" s="158"/>
      <c r="O77" s="158"/>
      <c r="P77" s="158"/>
      <c r="T77" s="144"/>
    </row>
    <row r="78" spans="1:20" s="143" customFormat="1" ht="12.75" customHeight="1" x14ac:dyDescent="0.2">
      <c r="A78" s="159" t="s">
        <v>251</v>
      </c>
      <c r="B78" s="159"/>
      <c r="C78" s="159"/>
      <c r="D78" s="159"/>
      <c r="E78" s="159"/>
      <c r="F78" s="159"/>
      <c r="G78" s="159"/>
      <c r="H78" s="159"/>
      <c r="I78" s="159"/>
      <c r="J78" s="159"/>
      <c r="K78" s="159"/>
      <c r="L78" s="159"/>
      <c r="M78" s="159"/>
      <c r="N78" s="159"/>
      <c r="O78" s="159"/>
      <c r="P78" s="159"/>
      <c r="T78" s="144"/>
    </row>
    <row r="79" spans="1:20" s="143" customFormat="1" ht="13.5" customHeight="1" x14ac:dyDescent="0.2">
      <c r="A79" s="158" t="s">
        <v>252</v>
      </c>
      <c r="B79" s="158"/>
      <c r="C79" s="158"/>
      <c r="D79" s="158"/>
      <c r="E79" s="158"/>
      <c r="F79" s="158"/>
      <c r="G79" s="158"/>
      <c r="H79" s="158"/>
      <c r="I79" s="158"/>
      <c r="J79" s="158"/>
      <c r="K79" s="158"/>
      <c r="L79" s="158"/>
      <c r="M79" s="158"/>
      <c r="N79" s="158"/>
      <c r="O79" s="158"/>
      <c r="P79" s="158"/>
      <c r="T79" s="144"/>
    </row>
    <row r="80" spans="1:20" s="143" customFormat="1" ht="12.75" customHeight="1" x14ac:dyDescent="0.3">
      <c r="A80" s="153" t="s">
        <v>253</v>
      </c>
      <c r="B80" s="153"/>
      <c r="C80" s="153"/>
      <c r="D80" s="153"/>
      <c r="E80" s="153"/>
      <c r="F80" s="153"/>
      <c r="G80" s="153"/>
      <c r="H80" s="153"/>
      <c r="I80" s="153"/>
      <c r="J80" s="153"/>
      <c r="K80" s="153"/>
      <c r="L80" s="153"/>
      <c r="M80" s="153"/>
      <c r="N80" s="153"/>
      <c r="O80" s="153"/>
      <c r="P80" s="153"/>
      <c r="T80" s="144"/>
    </row>
    <row r="81" spans="1:20" s="143" customFormat="1" ht="12.75" customHeight="1" x14ac:dyDescent="0.3">
      <c r="A81" s="156" t="s">
        <v>254</v>
      </c>
      <c r="B81" s="156"/>
      <c r="C81" s="156"/>
      <c r="D81" s="156"/>
      <c r="E81" s="156"/>
      <c r="F81" s="156"/>
      <c r="G81" s="156"/>
      <c r="H81" s="156"/>
      <c r="I81" s="156"/>
      <c r="J81" s="156"/>
      <c r="K81" s="156"/>
      <c r="L81" s="156"/>
      <c r="M81" s="156"/>
      <c r="N81" s="156"/>
      <c r="O81" s="156"/>
      <c r="P81" s="156"/>
      <c r="T81" s="144"/>
    </row>
    <row r="82" spans="1:20" s="143" customFormat="1" ht="12.75" customHeight="1" x14ac:dyDescent="0.2">
      <c r="A82" s="158" t="s">
        <v>255</v>
      </c>
      <c r="B82" s="158"/>
      <c r="C82" s="158"/>
      <c r="D82" s="158"/>
      <c r="E82" s="158"/>
      <c r="F82" s="158"/>
      <c r="G82" s="158"/>
      <c r="H82" s="158"/>
      <c r="I82" s="158"/>
      <c r="J82" s="158"/>
      <c r="K82" s="158"/>
      <c r="L82" s="158"/>
      <c r="M82" s="158"/>
      <c r="N82" s="158"/>
      <c r="O82" s="158"/>
      <c r="P82" s="158"/>
      <c r="T82" s="144"/>
    </row>
    <row r="83" spans="1:20" s="143" customFormat="1" ht="12.75" customHeight="1" x14ac:dyDescent="0.3">
      <c r="A83" s="153" t="s">
        <v>256</v>
      </c>
      <c r="B83" s="153"/>
      <c r="C83" s="153"/>
      <c r="D83" s="153"/>
      <c r="E83" s="153"/>
      <c r="F83" s="153"/>
      <c r="G83" s="153"/>
      <c r="H83" s="153"/>
      <c r="I83" s="153"/>
      <c r="J83" s="153"/>
      <c r="K83" s="153"/>
      <c r="L83" s="153"/>
      <c r="M83" s="153"/>
      <c r="N83" s="153"/>
      <c r="O83" s="153"/>
      <c r="P83" s="153"/>
      <c r="T83" s="144"/>
    </row>
    <row r="84" spans="1:20" s="143" customFormat="1" ht="12.75" customHeight="1" x14ac:dyDescent="0.3">
      <c r="A84" s="156" t="s">
        <v>257</v>
      </c>
      <c r="B84" s="156"/>
      <c r="C84" s="156"/>
      <c r="D84" s="156"/>
      <c r="E84" s="156"/>
      <c r="F84" s="156"/>
      <c r="G84" s="156"/>
      <c r="H84" s="156"/>
      <c r="I84" s="156"/>
      <c r="J84" s="156"/>
      <c r="K84" s="156"/>
      <c r="L84" s="156"/>
      <c r="M84" s="156"/>
      <c r="N84" s="156"/>
      <c r="O84" s="156"/>
      <c r="P84" s="156"/>
      <c r="T84" s="144"/>
    </row>
    <row r="85" spans="1:20" s="143" customFormat="1" ht="12.75" customHeight="1" x14ac:dyDescent="0.2">
      <c r="A85" s="158" t="s">
        <v>250</v>
      </c>
      <c r="B85" s="158"/>
      <c r="C85" s="158"/>
      <c r="D85" s="158"/>
      <c r="E85" s="158"/>
      <c r="F85" s="158"/>
      <c r="G85" s="158"/>
      <c r="H85" s="158"/>
      <c r="I85" s="158"/>
      <c r="J85" s="158"/>
      <c r="K85" s="158"/>
      <c r="L85" s="158"/>
      <c r="M85" s="158"/>
      <c r="N85" s="158"/>
      <c r="O85" s="158"/>
      <c r="P85" s="158"/>
      <c r="T85" s="144"/>
    </row>
    <row r="86" spans="1:20" s="143" customFormat="1" ht="12.75" customHeight="1" x14ac:dyDescent="0.2">
      <c r="A86" s="159" t="s">
        <v>258</v>
      </c>
      <c r="B86" s="159"/>
      <c r="C86" s="159"/>
      <c r="D86" s="159"/>
      <c r="E86" s="159"/>
      <c r="F86" s="159"/>
      <c r="G86" s="159"/>
      <c r="H86" s="159"/>
      <c r="I86" s="159"/>
      <c r="J86" s="159"/>
      <c r="K86" s="159"/>
      <c r="L86" s="159"/>
      <c r="M86" s="159"/>
      <c r="N86" s="159"/>
      <c r="O86" s="159"/>
      <c r="P86" s="159"/>
      <c r="T86" s="144"/>
    </row>
    <row r="87" spans="1:20" s="143" customFormat="1" ht="13.5" customHeight="1" x14ac:dyDescent="0.2">
      <c r="A87" s="158" t="s">
        <v>259</v>
      </c>
      <c r="B87" s="158"/>
      <c r="C87" s="158"/>
      <c r="D87" s="158"/>
      <c r="E87" s="158"/>
      <c r="F87" s="158"/>
      <c r="G87" s="158"/>
      <c r="H87" s="158"/>
      <c r="I87" s="158"/>
      <c r="J87" s="158"/>
      <c r="K87" s="158"/>
      <c r="L87" s="158"/>
      <c r="M87" s="158"/>
      <c r="N87" s="158"/>
      <c r="O87" s="158"/>
      <c r="P87" s="158"/>
      <c r="T87" s="144"/>
    </row>
    <row r="88" spans="1:20" s="143" customFormat="1" ht="12.75" customHeight="1" x14ac:dyDescent="0.3">
      <c r="A88" s="153" t="s">
        <v>260</v>
      </c>
      <c r="B88" s="153"/>
      <c r="C88" s="153"/>
      <c r="D88" s="153"/>
      <c r="E88" s="153"/>
      <c r="F88" s="153"/>
      <c r="G88" s="153"/>
      <c r="H88" s="153"/>
      <c r="I88" s="153"/>
      <c r="J88" s="153"/>
      <c r="K88" s="153"/>
      <c r="L88" s="153"/>
      <c r="M88" s="153"/>
      <c r="N88" s="153"/>
      <c r="O88" s="153"/>
      <c r="P88" s="153"/>
      <c r="T88" s="144"/>
    </row>
    <row r="89" spans="1:20" s="143" customFormat="1" ht="12.75" customHeight="1" x14ac:dyDescent="0.3">
      <c r="A89" s="156" t="s">
        <v>261</v>
      </c>
      <c r="B89" s="156"/>
      <c r="C89" s="156"/>
      <c r="D89" s="156"/>
      <c r="E89" s="156"/>
      <c r="F89" s="156"/>
      <c r="G89" s="156"/>
      <c r="H89" s="156"/>
      <c r="I89" s="156"/>
      <c r="J89" s="156"/>
      <c r="K89" s="156"/>
      <c r="L89" s="156"/>
      <c r="M89" s="156"/>
      <c r="N89" s="156"/>
      <c r="O89" s="156"/>
      <c r="P89" s="156"/>
      <c r="T89" s="144"/>
    </row>
    <row r="90" spans="1:20" s="143" customFormat="1" ht="12.75" customHeight="1" x14ac:dyDescent="0.2">
      <c r="A90" s="158" t="s">
        <v>255</v>
      </c>
      <c r="B90" s="158"/>
      <c r="C90" s="158"/>
      <c r="D90" s="158"/>
      <c r="E90" s="158"/>
      <c r="F90" s="158"/>
      <c r="G90" s="158"/>
      <c r="H90" s="158"/>
      <c r="I90" s="158"/>
      <c r="J90" s="158"/>
      <c r="K90" s="158"/>
      <c r="L90" s="158"/>
      <c r="M90" s="158"/>
      <c r="N90" s="158"/>
      <c r="O90" s="158"/>
      <c r="P90" s="158"/>
      <c r="T90" s="144"/>
    </row>
    <row r="91" spans="1:20" s="143" customFormat="1" ht="12.75" customHeight="1" x14ac:dyDescent="0.3">
      <c r="A91" s="155" t="s">
        <v>262</v>
      </c>
      <c r="B91" s="155"/>
      <c r="C91" s="155"/>
      <c r="D91" s="155"/>
      <c r="E91" s="155"/>
      <c r="F91" s="155"/>
      <c r="G91" s="155"/>
      <c r="H91" s="155"/>
      <c r="I91" s="155"/>
      <c r="J91" s="155"/>
      <c r="K91" s="155"/>
      <c r="L91" s="155"/>
      <c r="M91" s="155"/>
      <c r="N91" s="155"/>
      <c r="O91" s="155"/>
      <c r="P91" s="155"/>
      <c r="T91" s="144"/>
    </row>
    <row r="92" spans="1:20" s="143" customFormat="1" ht="15.75" customHeight="1" x14ac:dyDescent="0.3">
      <c r="A92" s="154" t="s">
        <v>263</v>
      </c>
      <c r="B92" s="154"/>
      <c r="C92" s="154"/>
      <c r="D92" s="154"/>
      <c r="E92" s="154"/>
      <c r="F92" s="154"/>
      <c r="G92" s="154"/>
      <c r="H92" s="154"/>
      <c r="I92" s="154"/>
      <c r="J92" s="154"/>
      <c r="K92" s="154"/>
      <c r="L92" s="154"/>
      <c r="M92" s="154"/>
      <c r="N92" s="154"/>
      <c r="O92" s="154"/>
      <c r="P92" s="154"/>
      <c r="T92" s="144"/>
    </row>
    <row r="93" spans="1:20" s="143" customFormat="1" ht="15.75" customHeight="1" x14ac:dyDescent="0.3">
      <c r="A93" s="154" t="s">
        <v>264</v>
      </c>
      <c r="B93" s="154"/>
      <c r="C93" s="154"/>
      <c r="D93" s="154"/>
      <c r="E93" s="154"/>
      <c r="F93" s="154"/>
      <c r="G93" s="154"/>
      <c r="H93" s="154"/>
      <c r="I93" s="154"/>
      <c r="J93" s="154"/>
      <c r="K93" s="154"/>
      <c r="L93" s="154"/>
      <c r="M93" s="154"/>
      <c r="N93" s="154"/>
      <c r="O93" s="154"/>
      <c r="P93" s="154"/>
      <c r="T93" s="144"/>
    </row>
    <row r="94" spans="1:20" s="143" customFormat="1" ht="12.75" customHeight="1" x14ac:dyDescent="0.3">
      <c r="A94" s="155" t="s">
        <v>265</v>
      </c>
      <c r="B94" s="155"/>
      <c r="C94" s="155"/>
      <c r="D94" s="155"/>
      <c r="E94" s="155"/>
      <c r="F94" s="155"/>
      <c r="G94" s="155"/>
      <c r="H94" s="155"/>
      <c r="I94" s="155"/>
      <c r="J94" s="155"/>
      <c r="K94" s="155"/>
      <c r="L94" s="155"/>
      <c r="M94" s="155"/>
      <c r="N94" s="155"/>
      <c r="O94" s="155"/>
      <c r="P94" s="155"/>
      <c r="T94" s="144"/>
    </row>
    <row r="95" spans="1:20" s="143" customFormat="1" ht="12.75" customHeight="1" x14ac:dyDescent="0.3">
      <c r="A95" s="154" t="s">
        <v>266</v>
      </c>
      <c r="B95" s="154"/>
      <c r="C95" s="154"/>
      <c r="D95" s="154"/>
      <c r="E95" s="154"/>
      <c r="F95" s="154"/>
      <c r="G95" s="154"/>
      <c r="H95" s="154"/>
      <c r="I95" s="154"/>
      <c r="J95" s="154"/>
      <c r="K95" s="154"/>
      <c r="L95" s="154"/>
      <c r="M95" s="154"/>
      <c r="N95" s="154"/>
      <c r="O95" s="154"/>
      <c r="P95" s="154"/>
      <c r="T95" s="144"/>
    </row>
    <row r="96" spans="1:20" s="143" customFormat="1" ht="12.75" customHeight="1" x14ac:dyDescent="0.3">
      <c r="A96" s="155" t="s">
        <v>267</v>
      </c>
      <c r="B96" s="155"/>
      <c r="C96" s="155"/>
      <c r="D96" s="155"/>
      <c r="E96" s="155"/>
      <c r="F96" s="155"/>
      <c r="G96" s="155"/>
      <c r="H96" s="155"/>
      <c r="I96" s="155"/>
      <c r="J96" s="155"/>
      <c r="K96" s="155"/>
      <c r="L96" s="155"/>
      <c r="M96" s="155"/>
      <c r="N96" s="155"/>
      <c r="O96" s="155"/>
      <c r="P96" s="155"/>
      <c r="T96" s="144"/>
    </row>
    <row r="97" spans="1:20" s="143" customFormat="1" ht="12.75" customHeight="1" x14ac:dyDescent="0.3">
      <c r="A97" s="153" t="s">
        <v>268</v>
      </c>
      <c r="B97" s="153"/>
      <c r="C97" s="153"/>
      <c r="D97" s="153"/>
      <c r="E97" s="153"/>
      <c r="F97" s="153"/>
      <c r="G97" s="153"/>
      <c r="H97" s="153"/>
      <c r="I97" s="153"/>
      <c r="J97" s="153"/>
      <c r="K97" s="153"/>
      <c r="L97" s="153"/>
      <c r="M97" s="153"/>
      <c r="N97" s="153"/>
      <c r="O97" s="153"/>
      <c r="P97" s="153"/>
      <c r="T97" s="144"/>
    </row>
    <row r="98" spans="1:20" s="143" customFormat="1" ht="12.75" customHeight="1" x14ac:dyDescent="0.3">
      <c r="A98" s="154" t="s">
        <v>269</v>
      </c>
      <c r="B98" s="154"/>
      <c r="C98" s="154"/>
      <c r="D98" s="154"/>
      <c r="E98" s="154"/>
      <c r="F98" s="154"/>
      <c r="G98" s="154"/>
      <c r="H98" s="154"/>
      <c r="I98" s="154"/>
      <c r="J98" s="154"/>
      <c r="K98" s="154"/>
      <c r="L98" s="154"/>
      <c r="M98" s="154"/>
      <c r="N98" s="154"/>
      <c r="O98" s="154"/>
      <c r="P98" s="154"/>
      <c r="T98" s="144"/>
    </row>
    <row r="99" spans="1:20" s="143" customFormat="1" ht="12.75" customHeight="1" x14ac:dyDescent="0.3">
      <c r="A99" s="154" t="s">
        <v>270</v>
      </c>
      <c r="B99" s="154"/>
      <c r="C99" s="154"/>
      <c r="D99" s="154"/>
      <c r="E99" s="154"/>
      <c r="F99" s="154"/>
      <c r="G99" s="154"/>
      <c r="H99" s="154"/>
      <c r="I99" s="154"/>
      <c r="J99" s="154"/>
      <c r="K99" s="154"/>
      <c r="L99" s="154"/>
      <c r="M99" s="154"/>
      <c r="N99" s="154"/>
      <c r="O99" s="154"/>
      <c r="P99" s="154"/>
      <c r="T99" s="144"/>
    </row>
    <row r="100" spans="1:20" s="143" customFormat="1" ht="12.75" customHeight="1" x14ac:dyDescent="0.3">
      <c r="A100" s="154" t="s">
        <v>271</v>
      </c>
      <c r="B100" s="154"/>
      <c r="C100" s="154"/>
      <c r="D100" s="154"/>
      <c r="E100" s="154"/>
      <c r="F100" s="154"/>
      <c r="G100" s="154"/>
      <c r="H100" s="154"/>
      <c r="I100" s="154"/>
      <c r="J100" s="154"/>
      <c r="K100" s="154"/>
      <c r="L100" s="154"/>
      <c r="M100" s="154"/>
      <c r="N100" s="154"/>
      <c r="O100" s="154"/>
      <c r="P100" s="154"/>
      <c r="T100" s="144"/>
    </row>
    <row r="101" spans="1:20" s="143" customFormat="1" ht="12.75" customHeight="1" x14ac:dyDescent="0.3">
      <c r="A101" s="155" t="s">
        <v>272</v>
      </c>
      <c r="B101" s="155"/>
      <c r="C101" s="155"/>
      <c r="D101" s="155"/>
      <c r="E101" s="155"/>
      <c r="F101" s="155"/>
      <c r="G101" s="155"/>
      <c r="H101" s="155"/>
      <c r="I101" s="155"/>
      <c r="J101" s="155"/>
      <c r="K101" s="155"/>
      <c r="L101" s="155"/>
      <c r="M101" s="155"/>
      <c r="N101" s="155"/>
      <c r="O101" s="155"/>
      <c r="P101" s="155"/>
      <c r="T101" s="144"/>
    </row>
    <row r="102" spans="1:20" s="143" customFormat="1" ht="12.75" customHeight="1" x14ac:dyDescent="0.3">
      <c r="A102" s="153" t="s">
        <v>273</v>
      </c>
      <c r="B102" s="153"/>
      <c r="C102" s="153"/>
      <c r="D102" s="153"/>
      <c r="E102" s="153"/>
      <c r="F102" s="153"/>
      <c r="G102" s="153"/>
      <c r="H102" s="153"/>
      <c r="I102" s="153"/>
      <c r="J102" s="153"/>
      <c r="K102" s="153"/>
      <c r="L102" s="153"/>
      <c r="M102" s="153"/>
      <c r="N102" s="153"/>
      <c r="O102" s="153"/>
      <c r="P102" s="153"/>
      <c r="T102" s="144"/>
    </row>
    <row r="103" spans="1:20" s="143" customFormat="1" ht="15" customHeight="1" x14ac:dyDescent="0.3">
      <c r="A103" s="156" t="s">
        <v>274</v>
      </c>
      <c r="B103" s="156"/>
      <c r="C103" s="156"/>
      <c r="D103" s="156"/>
      <c r="E103" s="156"/>
      <c r="F103" s="156"/>
      <c r="G103" s="156"/>
      <c r="H103" s="156"/>
      <c r="I103" s="156"/>
      <c r="J103" s="156"/>
      <c r="K103" s="156"/>
      <c r="L103" s="156"/>
      <c r="M103" s="156"/>
      <c r="N103" s="156"/>
      <c r="O103" s="156"/>
      <c r="P103" s="156"/>
      <c r="T103" s="144"/>
    </row>
    <row r="104" spans="1:20" s="143" customFormat="1" ht="12.75" customHeight="1" x14ac:dyDescent="0.3">
      <c r="A104" s="153" t="s">
        <v>275</v>
      </c>
      <c r="B104" s="153"/>
      <c r="C104" s="153"/>
      <c r="D104" s="153"/>
      <c r="E104" s="153"/>
      <c r="F104" s="153"/>
      <c r="G104" s="153"/>
      <c r="H104" s="153"/>
      <c r="I104" s="153"/>
      <c r="J104" s="153"/>
      <c r="K104" s="153"/>
      <c r="L104" s="153"/>
      <c r="M104" s="153"/>
      <c r="N104" s="153"/>
      <c r="O104" s="153"/>
      <c r="P104" s="153"/>
      <c r="T104" s="144"/>
    </row>
    <row r="105" spans="1:20" s="143" customFormat="1" ht="12.75" customHeight="1" x14ac:dyDescent="0.2">
      <c r="A105" s="157" t="s">
        <v>276</v>
      </c>
      <c r="B105" s="157"/>
      <c r="C105" s="157"/>
      <c r="D105" s="157"/>
      <c r="E105" s="157"/>
      <c r="F105" s="157"/>
      <c r="G105" s="157"/>
      <c r="H105" s="157"/>
      <c r="I105" s="157"/>
      <c r="J105" s="157"/>
      <c r="K105" s="157"/>
      <c r="L105" s="157"/>
      <c r="M105" s="157"/>
      <c r="N105" s="157"/>
      <c r="O105" s="157"/>
      <c r="P105" s="157"/>
      <c r="T105" s="144"/>
    </row>
    <row r="106" spans="1:20" s="143" customFormat="1" ht="13.5" customHeight="1" x14ac:dyDescent="0.2">
      <c r="A106" s="152" t="s">
        <v>277</v>
      </c>
      <c r="B106" s="152"/>
      <c r="C106" s="152"/>
      <c r="D106" s="152"/>
      <c r="E106" s="152"/>
      <c r="F106" s="152"/>
      <c r="G106" s="152"/>
      <c r="H106" s="152"/>
      <c r="I106" s="152"/>
      <c r="J106" s="152"/>
      <c r="K106" s="152"/>
      <c r="L106" s="152"/>
      <c r="M106" s="152"/>
      <c r="N106" s="152"/>
      <c r="O106" s="152"/>
      <c r="P106" s="152"/>
      <c r="T106" s="144"/>
    </row>
    <row r="107" spans="1:20" s="143" customFormat="1" ht="12.75" customHeight="1" x14ac:dyDescent="0.3">
      <c r="A107" s="153" t="s">
        <v>278</v>
      </c>
      <c r="B107" s="153"/>
      <c r="C107" s="153"/>
      <c r="D107" s="153"/>
      <c r="E107" s="153"/>
      <c r="F107" s="153"/>
      <c r="G107" s="153"/>
      <c r="H107" s="153"/>
      <c r="I107" s="153"/>
      <c r="J107" s="153"/>
      <c r="K107" s="153"/>
      <c r="L107" s="153"/>
      <c r="M107" s="153"/>
      <c r="N107" s="153"/>
      <c r="O107" s="153"/>
      <c r="P107" s="153"/>
      <c r="T107" s="144"/>
    </row>
    <row r="108" spans="1:20" s="143" customFormat="1" ht="15.75" customHeight="1" x14ac:dyDescent="0.3">
      <c r="A108" s="154" t="s">
        <v>279</v>
      </c>
      <c r="B108" s="154"/>
      <c r="C108" s="154"/>
      <c r="D108" s="154"/>
      <c r="E108" s="154"/>
      <c r="F108" s="154"/>
      <c r="G108" s="154"/>
      <c r="H108" s="154"/>
      <c r="I108" s="154"/>
      <c r="J108" s="154"/>
      <c r="K108" s="154"/>
      <c r="L108" s="154"/>
      <c r="M108" s="154"/>
      <c r="N108" s="154"/>
      <c r="O108" s="154"/>
      <c r="P108" s="154"/>
      <c r="T108" s="144"/>
    </row>
  </sheetData>
  <mergeCells count="75">
    <mergeCell ref="A39:P39"/>
    <mergeCell ref="A1:AE1"/>
    <mergeCell ref="A35:P35"/>
    <mergeCell ref="A36:P36"/>
    <mergeCell ref="A37:P37"/>
    <mergeCell ref="A38:P38"/>
    <mergeCell ref="A51:P51"/>
    <mergeCell ref="A40:P40"/>
    <mergeCell ref="A41:P41"/>
    <mergeCell ref="A42:P42"/>
    <mergeCell ref="A43:P43"/>
    <mergeCell ref="A44:P44"/>
    <mergeCell ref="A45:P45"/>
    <mergeCell ref="A46:P46"/>
    <mergeCell ref="A47:P47"/>
    <mergeCell ref="A48:P48"/>
    <mergeCell ref="A49:P49"/>
    <mergeCell ref="A50:P50"/>
    <mergeCell ref="A63:P63"/>
    <mergeCell ref="A52:P52"/>
    <mergeCell ref="A53:P53"/>
    <mergeCell ref="A54:P54"/>
    <mergeCell ref="A55:P55"/>
    <mergeCell ref="A56:P56"/>
    <mergeCell ref="A57:P57"/>
    <mergeCell ref="A58:P58"/>
    <mergeCell ref="A59:P59"/>
    <mergeCell ref="A60:P60"/>
    <mergeCell ref="A61:P61"/>
    <mergeCell ref="A62:P62"/>
    <mergeCell ref="A75:P75"/>
    <mergeCell ref="A64:P64"/>
    <mergeCell ref="A65:P65"/>
    <mergeCell ref="A66:P66"/>
    <mergeCell ref="A67:P67"/>
    <mergeCell ref="A68:P68"/>
    <mergeCell ref="A69:P69"/>
    <mergeCell ref="A70:P70"/>
    <mergeCell ref="A71:P71"/>
    <mergeCell ref="A72:P72"/>
    <mergeCell ref="A73:P73"/>
    <mergeCell ref="A74:P74"/>
    <mergeCell ref="A87:P87"/>
    <mergeCell ref="A76:P76"/>
    <mergeCell ref="A77:P77"/>
    <mergeCell ref="A78:P78"/>
    <mergeCell ref="A79:P79"/>
    <mergeCell ref="A80:P80"/>
    <mergeCell ref="A81:P81"/>
    <mergeCell ref="A82:P82"/>
    <mergeCell ref="A83:P83"/>
    <mergeCell ref="A84:P84"/>
    <mergeCell ref="A85:P85"/>
    <mergeCell ref="A86:P86"/>
    <mergeCell ref="A99:P99"/>
    <mergeCell ref="A88:P88"/>
    <mergeCell ref="A89:P89"/>
    <mergeCell ref="A90:P90"/>
    <mergeCell ref="A91:P91"/>
    <mergeCell ref="A92:P92"/>
    <mergeCell ref="A93:P93"/>
    <mergeCell ref="A94:P94"/>
    <mergeCell ref="A95:P95"/>
    <mergeCell ref="A96:P96"/>
    <mergeCell ref="A97:P97"/>
    <mergeCell ref="A98:P98"/>
    <mergeCell ref="A106:P106"/>
    <mergeCell ref="A107:P107"/>
    <mergeCell ref="A108:P108"/>
    <mergeCell ref="A100:P100"/>
    <mergeCell ref="A101:P101"/>
    <mergeCell ref="A102:P102"/>
    <mergeCell ref="A103:P103"/>
    <mergeCell ref="A104:P104"/>
    <mergeCell ref="A105:P10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workbookViewId="0"/>
  </sheetViews>
  <sheetFormatPr defaultRowHeight="14.4" x14ac:dyDescent="0.3"/>
  <cols>
    <col min="2" max="2" width="40.44140625" customWidth="1"/>
    <col min="3" max="3" width="8.44140625" customWidth="1"/>
    <col min="4" max="4" width="9.44140625" customWidth="1"/>
    <col min="5" max="5" width="8.5546875" customWidth="1"/>
    <col min="6" max="6" width="7.44140625" customWidth="1"/>
    <col min="7" max="7" width="8.5546875" customWidth="1"/>
    <col min="8" max="8" width="8.109375" customWidth="1"/>
    <col min="9" max="10" width="8.33203125" customWidth="1"/>
    <col min="11" max="11" width="8.5546875" customWidth="1"/>
    <col min="12" max="12" width="7" customWidth="1"/>
    <col min="13" max="13" width="7.88671875" customWidth="1"/>
    <col min="14" max="14" width="8.5546875" customWidth="1"/>
    <col min="15" max="15" width="9.5546875" customWidth="1"/>
  </cols>
  <sheetData>
    <row r="1" spans="1:15" x14ac:dyDescent="0.3">
      <c r="A1" s="1" t="s">
        <v>150</v>
      </c>
    </row>
    <row r="3" spans="1:15" ht="18" thickBot="1" x14ac:dyDescent="0.35">
      <c r="B3" s="6" t="s">
        <v>26</v>
      </c>
    </row>
    <row r="4" spans="1:15" ht="15" thickBot="1" x14ac:dyDescent="0.35">
      <c r="B4" s="175" t="s">
        <v>27</v>
      </c>
      <c r="C4" s="177" t="s">
        <v>28</v>
      </c>
      <c r="D4" s="178"/>
      <c r="E4" s="178"/>
      <c r="F4" s="178"/>
      <c r="G4" s="179"/>
      <c r="H4" s="177" t="s">
        <v>29</v>
      </c>
      <c r="I4" s="178"/>
      <c r="J4" s="178"/>
      <c r="K4" s="179"/>
      <c r="L4" s="177" t="s">
        <v>30</v>
      </c>
      <c r="M4" s="178"/>
      <c r="N4" s="179"/>
      <c r="O4" s="180" t="s">
        <v>31</v>
      </c>
    </row>
    <row r="5" spans="1:15" ht="40.200000000000003" thickBot="1" x14ac:dyDescent="0.35">
      <c r="B5" s="176"/>
      <c r="C5" s="7" t="s">
        <v>32</v>
      </c>
      <c r="D5" s="8" t="s">
        <v>33</v>
      </c>
      <c r="E5" s="8" t="s">
        <v>34</v>
      </c>
      <c r="F5" s="8" t="s">
        <v>35</v>
      </c>
      <c r="G5" s="9" t="s">
        <v>36</v>
      </c>
      <c r="H5" s="7" t="s">
        <v>37</v>
      </c>
      <c r="I5" s="8" t="s">
        <v>38</v>
      </c>
      <c r="J5" s="8" t="s">
        <v>39</v>
      </c>
      <c r="K5" s="9" t="s">
        <v>40</v>
      </c>
      <c r="L5" s="7" t="s">
        <v>41</v>
      </c>
      <c r="M5" s="8" t="s">
        <v>42</v>
      </c>
      <c r="N5" s="9" t="s">
        <v>43</v>
      </c>
      <c r="O5" s="181"/>
    </row>
    <row r="6" spans="1:15" x14ac:dyDescent="0.3">
      <c r="B6" s="10" t="s">
        <v>44</v>
      </c>
      <c r="C6" s="11">
        <v>0</v>
      </c>
      <c r="D6" s="12">
        <v>28</v>
      </c>
      <c r="E6" s="12">
        <v>2</v>
      </c>
      <c r="F6" s="12">
        <v>0</v>
      </c>
      <c r="G6" s="13">
        <v>30</v>
      </c>
      <c r="H6" s="11">
        <v>9</v>
      </c>
      <c r="I6" s="12">
        <v>8</v>
      </c>
      <c r="J6" s="12">
        <v>0</v>
      </c>
      <c r="K6" s="13">
        <v>17</v>
      </c>
      <c r="L6" s="11">
        <v>0</v>
      </c>
      <c r="M6" s="12">
        <v>0</v>
      </c>
      <c r="N6" s="14">
        <v>0</v>
      </c>
      <c r="O6" s="15">
        <v>47</v>
      </c>
    </row>
    <row r="7" spans="1:15" x14ac:dyDescent="0.3">
      <c r="B7" s="16" t="s">
        <v>45</v>
      </c>
      <c r="C7" s="17">
        <v>0</v>
      </c>
      <c r="D7" s="18">
        <v>4</v>
      </c>
      <c r="E7" s="18">
        <v>20</v>
      </c>
      <c r="F7" s="18">
        <v>53</v>
      </c>
      <c r="G7" s="19">
        <v>77</v>
      </c>
      <c r="H7" s="17">
        <v>46</v>
      </c>
      <c r="I7" s="18">
        <v>26</v>
      </c>
      <c r="J7" s="18">
        <v>19</v>
      </c>
      <c r="K7" s="19">
        <v>91</v>
      </c>
      <c r="L7" s="17">
        <v>0</v>
      </c>
      <c r="M7" s="18">
        <v>10</v>
      </c>
      <c r="N7" s="20">
        <v>10</v>
      </c>
      <c r="O7" s="21">
        <v>178</v>
      </c>
    </row>
    <row r="8" spans="1:15" x14ac:dyDescent="0.3">
      <c r="B8" s="16" t="s">
        <v>46</v>
      </c>
      <c r="C8" s="17">
        <v>0</v>
      </c>
      <c r="D8" s="18">
        <v>71</v>
      </c>
      <c r="E8" s="18">
        <v>19</v>
      </c>
      <c r="F8" s="18">
        <v>8</v>
      </c>
      <c r="G8" s="19">
        <v>98</v>
      </c>
      <c r="H8" s="17">
        <v>6</v>
      </c>
      <c r="I8" s="18">
        <v>0</v>
      </c>
      <c r="J8" s="18">
        <v>0</v>
      </c>
      <c r="K8" s="19">
        <v>6</v>
      </c>
      <c r="L8" s="17">
        <v>0</v>
      </c>
      <c r="M8" s="18">
        <v>0</v>
      </c>
      <c r="N8" s="20">
        <v>0</v>
      </c>
      <c r="O8" s="21">
        <v>104</v>
      </c>
    </row>
    <row r="9" spans="1:15" x14ac:dyDescent="0.3">
      <c r="B9" s="16" t="s">
        <v>47</v>
      </c>
      <c r="C9" s="17">
        <v>0</v>
      </c>
      <c r="D9" s="18">
        <v>53</v>
      </c>
      <c r="E9" s="18">
        <v>14</v>
      </c>
      <c r="F9" s="18">
        <v>6</v>
      </c>
      <c r="G9" s="19">
        <v>73</v>
      </c>
      <c r="H9" s="17">
        <v>0</v>
      </c>
      <c r="I9" s="18">
        <v>0</v>
      </c>
      <c r="J9" s="18">
        <v>0</v>
      </c>
      <c r="K9" s="19">
        <v>0</v>
      </c>
      <c r="L9" s="17">
        <v>0</v>
      </c>
      <c r="M9" s="18">
        <v>0</v>
      </c>
      <c r="N9" s="20">
        <v>0</v>
      </c>
      <c r="O9" s="21">
        <v>73</v>
      </c>
    </row>
    <row r="10" spans="1:15" x14ac:dyDescent="0.3">
      <c r="B10" s="16" t="s">
        <v>48</v>
      </c>
      <c r="C10" s="17">
        <v>0</v>
      </c>
      <c r="D10" s="18">
        <v>5599</v>
      </c>
      <c r="E10" s="18">
        <v>1705</v>
      </c>
      <c r="F10" s="18">
        <v>7781</v>
      </c>
      <c r="G10" s="19">
        <v>15085</v>
      </c>
      <c r="H10" s="17">
        <v>17722</v>
      </c>
      <c r="I10" s="18">
        <v>8382</v>
      </c>
      <c r="J10" s="18">
        <v>2135</v>
      </c>
      <c r="K10" s="19">
        <v>28239</v>
      </c>
      <c r="L10" s="17">
        <v>0</v>
      </c>
      <c r="M10" s="18">
        <v>75</v>
      </c>
      <c r="N10" s="20">
        <v>75</v>
      </c>
      <c r="O10" s="21">
        <v>43399</v>
      </c>
    </row>
    <row r="11" spans="1:15" x14ac:dyDescent="0.3">
      <c r="B11" s="16" t="s">
        <v>49</v>
      </c>
      <c r="C11" s="17">
        <v>0</v>
      </c>
      <c r="D11" s="18">
        <v>314</v>
      </c>
      <c r="E11" s="18">
        <v>391</v>
      </c>
      <c r="F11" s="18">
        <v>659</v>
      </c>
      <c r="G11" s="19">
        <v>1364</v>
      </c>
      <c r="H11" s="17">
        <v>369</v>
      </c>
      <c r="I11" s="18">
        <v>375</v>
      </c>
      <c r="J11" s="18">
        <v>44</v>
      </c>
      <c r="K11" s="19">
        <v>788</v>
      </c>
      <c r="L11" s="17">
        <v>1</v>
      </c>
      <c r="M11" s="18">
        <v>7</v>
      </c>
      <c r="N11" s="20">
        <v>8</v>
      </c>
      <c r="O11" s="21">
        <v>2160</v>
      </c>
    </row>
    <row r="12" spans="1:15" x14ac:dyDescent="0.3">
      <c r="B12" s="16" t="s">
        <v>50</v>
      </c>
      <c r="C12" s="17">
        <v>0</v>
      </c>
      <c r="D12" s="18">
        <v>71</v>
      </c>
      <c r="E12" s="18">
        <v>14</v>
      </c>
      <c r="F12" s="18">
        <v>17</v>
      </c>
      <c r="G12" s="19">
        <v>102</v>
      </c>
      <c r="H12" s="17">
        <v>0</v>
      </c>
      <c r="I12" s="18">
        <v>0</v>
      </c>
      <c r="J12" s="18">
        <v>0</v>
      </c>
      <c r="K12" s="19">
        <v>0</v>
      </c>
      <c r="L12" s="17">
        <v>1</v>
      </c>
      <c r="M12" s="18">
        <v>1</v>
      </c>
      <c r="N12" s="20">
        <v>2</v>
      </c>
      <c r="O12" s="21">
        <v>104</v>
      </c>
    </row>
    <row r="13" spans="1:15" x14ac:dyDescent="0.3">
      <c r="B13" s="16" t="s">
        <v>51</v>
      </c>
      <c r="C13" s="17">
        <v>86</v>
      </c>
      <c r="D13" s="18">
        <v>768</v>
      </c>
      <c r="E13" s="18">
        <v>1977</v>
      </c>
      <c r="F13" s="18">
        <v>1981</v>
      </c>
      <c r="G13" s="19">
        <v>4812</v>
      </c>
      <c r="H13" s="17">
        <v>3568</v>
      </c>
      <c r="I13" s="18">
        <v>3952</v>
      </c>
      <c r="J13" s="18">
        <v>2083</v>
      </c>
      <c r="K13" s="19">
        <v>9603</v>
      </c>
      <c r="L13" s="17">
        <v>61</v>
      </c>
      <c r="M13" s="18">
        <v>168</v>
      </c>
      <c r="N13" s="20">
        <v>229</v>
      </c>
      <c r="O13" s="21">
        <v>14644</v>
      </c>
    </row>
    <row r="14" spans="1:15" x14ac:dyDescent="0.3">
      <c r="B14" s="16" t="s">
        <v>52</v>
      </c>
      <c r="C14" s="17">
        <v>0</v>
      </c>
      <c r="D14" s="18">
        <v>2089</v>
      </c>
      <c r="E14" s="18">
        <v>834</v>
      </c>
      <c r="F14" s="18">
        <v>829</v>
      </c>
      <c r="G14" s="19">
        <v>3752</v>
      </c>
      <c r="H14" s="17">
        <v>591</v>
      </c>
      <c r="I14" s="18">
        <v>280</v>
      </c>
      <c r="J14" s="18">
        <v>139</v>
      </c>
      <c r="K14" s="19">
        <v>1010</v>
      </c>
      <c r="L14" s="17">
        <v>55</v>
      </c>
      <c r="M14" s="18">
        <v>10</v>
      </c>
      <c r="N14" s="20">
        <v>65</v>
      </c>
      <c r="O14" s="21">
        <v>4827</v>
      </c>
    </row>
    <row r="15" spans="1:15" x14ac:dyDescent="0.3">
      <c r="B15" s="16" t="s">
        <v>53</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x14ac:dyDescent="0.3">
      <c r="B16" s="16" t="s">
        <v>54</v>
      </c>
      <c r="C16" s="17">
        <v>0</v>
      </c>
      <c r="D16" s="18">
        <v>374</v>
      </c>
      <c r="E16" s="18">
        <v>42</v>
      </c>
      <c r="F16" s="18">
        <v>30</v>
      </c>
      <c r="G16" s="19">
        <v>446</v>
      </c>
      <c r="H16" s="17">
        <v>2</v>
      </c>
      <c r="I16" s="18">
        <v>0</v>
      </c>
      <c r="J16" s="18">
        <v>0</v>
      </c>
      <c r="K16" s="19">
        <v>2</v>
      </c>
      <c r="L16" s="17">
        <v>0</v>
      </c>
      <c r="M16" s="18">
        <v>0</v>
      </c>
      <c r="N16" s="20">
        <v>0</v>
      </c>
      <c r="O16" s="21">
        <v>448</v>
      </c>
    </row>
    <row r="17" spans="2:15" x14ac:dyDescent="0.3">
      <c r="B17" s="16" t="s">
        <v>55</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x14ac:dyDescent="0.3">
      <c r="B18" s="16" t="s">
        <v>56</v>
      </c>
      <c r="C18" s="17">
        <v>80</v>
      </c>
      <c r="D18" s="18">
        <v>1200</v>
      </c>
      <c r="E18" s="18">
        <v>1137</v>
      </c>
      <c r="F18" s="18">
        <v>932</v>
      </c>
      <c r="G18" s="19">
        <v>3349</v>
      </c>
      <c r="H18" s="17">
        <v>322</v>
      </c>
      <c r="I18" s="18">
        <v>216</v>
      </c>
      <c r="J18" s="18">
        <v>30</v>
      </c>
      <c r="K18" s="19">
        <v>568</v>
      </c>
      <c r="L18" s="17">
        <v>0</v>
      </c>
      <c r="M18" s="18">
        <v>304</v>
      </c>
      <c r="N18" s="20">
        <v>304</v>
      </c>
      <c r="O18" s="21">
        <v>4221</v>
      </c>
    </row>
    <row r="19" spans="2:15" x14ac:dyDescent="0.3">
      <c r="B19" s="16" t="s">
        <v>57</v>
      </c>
      <c r="C19" s="17">
        <v>0</v>
      </c>
      <c r="D19" s="18">
        <v>2558</v>
      </c>
      <c r="E19" s="18">
        <v>1387</v>
      </c>
      <c r="F19" s="18">
        <v>4309</v>
      </c>
      <c r="G19" s="19">
        <v>8254</v>
      </c>
      <c r="H19" s="17">
        <v>1626</v>
      </c>
      <c r="I19" s="18">
        <v>1650</v>
      </c>
      <c r="J19" s="18">
        <v>594</v>
      </c>
      <c r="K19" s="19">
        <v>3870</v>
      </c>
      <c r="L19" s="17">
        <v>8</v>
      </c>
      <c r="M19" s="18">
        <v>135</v>
      </c>
      <c r="N19" s="20">
        <v>143</v>
      </c>
      <c r="O19" s="21">
        <v>12267</v>
      </c>
    </row>
    <row r="20" spans="2:15" x14ac:dyDescent="0.3">
      <c r="B20" s="16" t="s">
        <v>58</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x14ac:dyDescent="0.3">
      <c r="B21" s="16" t="s">
        <v>59</v>
      </c>
      <c r="C21" s="17">
        <v>0</v>
      </c>
      <c r="D21" s="18">
        <v>1517</v>
      </c>
      <c r="E21" s="18">
        <v>939</v>
      </c>
      <c r="F21" s="18">
        <v>1786</v>
      </c>
      <c r="G21" s="19">
        <v>4242</v>
      </c>
      <c r="H21" s="17">
        <v>804</v>
      </c>
      <c r="I21" s="18">
        <v>987</v>
      </c>
      <c r="J21" s="18">
        <v>110</v>
      </c>
      <c r="K21" s="19">
        <v>1901</v>
      </c>
      <c r="L21" s="17">
        <v>1</v>
      </c>
      <c r="M21" s="18">
        <v>3</v>
      </c>
      <c r="N21" s="20">
        <v>4</v>
      </c>
      <c r="O21" s="21">
        <v>6147</v>
      </c>
    </row>
    <row r="22" spans="2:15" x14ac:dyDescent="0.3">
      <c r="B22" s="16" t="s">
        <v>60</v>
      </c>
      <c r="C22" s="17">
        <v>0</v>
      </c>
      <c r="D22" s="18">
        <v>2583</v>
      </c>
      <c r="E22" s="18">
        <v>172</v>
      </c>
      <c r="F22" s="18">
        <v>783</v>
      </c>
      <c r="G22" s="19">
        <v>3538</v>
      </c>
      <c r="H22" s="17">
        <v>169</v>
      </c>
      <c r="I22" s="18">
        <v>9</v>
      </c>
      <c r="J22" s="18">
        <v>10</v>
      </c>
      <c r="K22" s="19">
        <v>188</v>
      </c>
      <c r="L22" s="17">
        <v>0</v>
      </c>
      <c r="M22" s="18">
        <v>1</v>
      </c>
      <c r="N22" s="20">
        <v>1</v>
      </c>
      <c r="O22" s="21">
        <v>3727</v>
      </c>
    </row>
    <row r="23" spans="2:15" x14ac:dyDescent="0.3">
      <c r="B23" s="16" t="s">
        <v>61</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x14ac:dyDescent="0.3">
      <c r="B24" s="16" t="s">
        <v>62</v>
      </c>
      <c r="C24" s="17">
        <v>0</v>
      </c>
      <c r="D24" s="18">
        <v>278</v>
      </c>
      <c r="E24" s="18">
        <v>136</v>
      </c>
      <c r="F24" s="18">
        <v>455</v>
      </c>
      <c r="G24" s="19">
        <v>869</v>
      </c>
      <c r="H24" s="17">
        <v>89</v>
      </c>
      <c r="I24" s="18">
        <v>110</v>
      </c>
      <c r="J24" s="18">
        <v>25</v>
      </c>
      <c r="K24" s="19">
        <v>224</v>
      </c>
      <c r="L24" s="17">
        <v>2</v>
      </c>
      <c r="M24" s="18">
        <v>7</v>
      </c>
      <c r="N24" s="20">
        <v>9</v>
      </c>
      <c r="O24" s="21">
        <v>1102</v>
      </c>
    </row>
    <row r="25" spans="2:15" x14ac:dyDescent="0.3">
      <c r="B25" s="16" t="s">
        <v>63</v>
      </c>
      <c r="C25" s="17">
        <v>0</v>
      </c>
      <c r="D25" s="18">
        <v>67</v>
      </c>
      <c r="E25" s="18">
        <v>6</v>
      </c>
      <c r="F25" s="18">
        <v>3</v>
      </c>
      <c r="G25" s="19">
        <v>76</v>
      </c>
      <c r="H25" s="17">
        <v>0</v>
      </c>
      <c r="I25" s="18">
        <v>0</v>
      </c>
      <c r="J25" s="18">
        <v>0</v>
      </c>
      <c r="K25" s="19">
        <v>0</v>
      </c>
      <c r="L25" s="17">
        <v>0</v>
      </c>
      <c r="M25" s="18">
        <v>0</v>
      </c>
      <c r="N25" s="20">
        <v>0</v>
      </c>
      <c r="O25" s="21">
        <v>76</v>
      </c>
    </row>
    <row r="26" spans="2:15" x14ac:dyDescent="0.3">
      <c r="B26" s="16" t="s">
        <v>64</v>
      </c>
      <c r="C26" s="17">
        <v>0</v>
      </c>
      <c r="D26" s="18">
        <v>1</v>
      </c>
      <c r="E26" s="18">
        <v>4</v>
      </c>
      <c r="F26" s="18">
        <v>98</v>
      </c>
      <c r="G26" s="19">
        <v>103</v>
      </c>
      <c r="H26" s="17">
        <v>3</v>
      </c>
      <c r="I26" s="18">
        <v>0</v>
      </c>
      <c r="J26" s="18">
        <v>0</v>
      </c>
      <c r="K26" s="19">
        <v>3</v>
      </c>
      <c r="L26" s="17">
        <v>0</v>
      </c>
      <c r="M26" s="18">
        <v>0</v>
      </c>
      <c r="N26" s="20">
        <v>0</v>
      </c>
      <c r="O26" s="21">
        <v>106</v>
      </c>
    </row>
    <row r="27" spans="2:15" x14ac:dyDescent="0.3">
      <c r="B27" s="16" t="s">
        <v>65</v>
      </c>
      <c r="C27" s="17">
        <v>0</v>
      </c>
      <c r="D27" s="18">
        <v>4</v>
      </c>
      <c r="E27" s="18">
        <v>3</v>
      </c>
      <c r="F27" s="18">
        <v>0</v>
      </c>
      <c r="G27" s="19">
        <v>7</v>
      </c>
      <c r="H27" s="17">
        <v>0</v>
      </c>
      <c r="I27" s="18">
        <v>0</v>
      </c>
      <c r="J27" s="18">
        <v>0</v>
      </c>
      <c r="K27" s="19">
        <v>0</v>
      </c>
      <c r="L27" s="17">
        <v>0</v>
      </c>
      <c r="M27" s="18">
        <v>0</v>
      </c>
      <c r="N27" s="20">
        <v>0</v>
      </c>
      <c r="O27" s="21">
        <v>7</v>
      </c>
    </row>
    <row r="28" spans="2:15" x14ac:dyDescent="0.3">
      <c r="B28" s="16" t="s">
        <v>66</v>
      </c>
      <c r="C28" s="17">
        <v>0</v>
      </c>
      <c r="D28" s="18">
        <v>1</v>
      </c>
      <c r="E28" s="18">
        <v>2</v>
      </c>
      <c r="F28" s="18">
        <v>0</v>
      </c>
      <c r="G28" s="19">
        <v>3</v>
      </c>
      <c r="H28" s="17">
        <v>0</v>
      </c>
      <c r="I28" s="18">
        <v>1</v>
      </c>
      <c r="J28" s="18">
        <v>0</v>
      </c>
      <c r="K28" s="19">
        <v>1</v>
      </c>
      <c r="L28" s="17">
        <v>0</v>
      </c>
      <c r="M28" s="18">
        <v>0</v>
      </c>
      <c r="N28" s="20">
        <v>0</v>
      </c>
      <c r="O28" s="21">
        <v>4</v>
      </c>
    </row>
    <row r="29" spans="2:15" x14ac:dyDescent="0.3">
      <c r="B29" s="16" t="s">
        <v>67</v>
      </c>
      <c r="C29" s="17">
        <v>0</v>
      </c>
      <c r="D29" s="18">
        <v>677</v>
      </c>
      <c r="E29" s="18">
        <v>216</v>
      </c>
      <c r="F29" s="18">
        <v>203</v>
      </c>
      <c r="G29" s="19">
        <v>1096</v>
      </c>
      <c r="H29" s="17">
        <v>72</v>
      </c>
      <c r="I29" s="18">
        <v>40</v>
      </c>
      <c r="J29" s="18">
        <v>7</v>
      </c>
      <c r="K29" s="19">
        <v>119</v>
      </c>
      <c r="L29" s="17">
        <v>0</v>
      </c>
      <c r="M29" s="18">
        <v>2</v>
      </c>
      <c r="N29" s="20">
        <v>2</v>
      </c>
      <c r="O29" s="21">
        <v>1217</v>
      </c>
    </row>
    <row r="30" spans="2:15" x14ac:dyDescent="0.3">
      <c r="B30" s="16" t="s">
        <v>68</v>
      </c>
      <c r="C30" s="17">
        <v>0</v>
      </c>
      <c r="D30" s="18">
        <v>8</v>
      </c>
      <c r="E30" s="18">
        <v>2</v>
      </c>
      <c r="F30" s="18">
        <v>2</v>
      </c>
      <c r="G30" s="19">
        <v>12</v>
      </c>
      <c r="H30" s="17">
        <v>19</v>
      </c>
      <c r="I30" s="18">
        <v>6</v>
      </c>
      <c r="J30" s="18">
        <v>5</v>
      </c>
      <c r="K30" s="19">
        <v>30</v>
      </c>
      <c r="L30" s="17">
        <v>0</v>
      </c>
      <c r="M30" s="18">
        <v>0</v>
      </c>
      <c r="N30" s="20">
        <v>0</v>
      </c>
      <c r="O30" s="21">
        <v>42</v>
      </c>
    </row>
    <row r="31" spans="2:15" x14ac:dyDescent="0.3">
      <c r="B31" s="16" t="s">
        <v>69</v>
      </c>
      <c r="C31" s="17">
        <v>0</v>
      </c>
      <c r="D31" s="18">
        <v>8</v>
      </c>
      <c r="E31" s="18">
        <v>7</v>
      </c>
      <c r="F31" s="18">
        <v>0</v>
      </c>
      <c r="G31" s="19">
        <v>15</v>
      </c>
      <c r="H31" s="17">
        <v>0</v>
      </c>
      <c r="I31" s="18">
        <v>1</v>
      </c>
      <c r="J31" s="18">
        <v>7</v>
      </c>
      <c r="K31" s="19">
        <v>8</v>
      </c>
      <c r="L31" s="17">
        <v>0</v>
      </c>
      <c r="M31" s="18">
        <v>2</v>
      </c>
      <c r="N31" s="20">
        <v>2</v>
      </c>
      <c r="O31" s="21">
        <v>25</v>
      </c>
    </row>
    <row r="32" spans="2:15" x14ac:dyDescent="0.3">
      <c r="B32" s="16" t="s">
        <v>70</v>
      </c>
      <c r="C32" s="17">
        <v>225</v>
      </c>
      <c r="D32" s="18">
        <v>531</v>
      </c>
      <c r="E32" s="18">
        <v>611</v>
      </c>
      <c r="F32" s="18">
        <v>291</v>
      </c>
      <c r="G32" s="19">
        <v>1658</v>
      </c>
      <c r="H32" s="17">
        <v>720</v>
      </c>
      <c r="I32" s="18">
        <v>811</v>
      </c>
      <c r="J32" s="18">
        <v>367</v>
      </c>
      <c r="K32" s="19">
        <v>1898</v>
      </c>
      <c r="L32" s="17">
        <v>18</v>
      </c>
      <c r="M32" s="18">
        <v>91</v>
      </c>
      <c r="N32" s="20">
        <v>109</v>
      </c>
      <c r="O32" s="21">
        <v>3665</v>
      </c>
    </row>
    <row r="33" spans="2:17" x14ac:dyDescent="0.3">
      <c r="B33" s="16" t="s">
        <v>71</v>
      </c>
      <c r="C33" s="17">
        <v>0</v>
      </c>
      <c r="D33" s="18">
        <v>13</v>
      </c>
      <c r="E33" s="18">
        <v>35</v>
      </c>
      <c r="F33" s="18">
        <v>3</v>
      </c>
      <c r="G33" s="19">
        <v>51</v>
      </c>
      <c r="H33" s="17">
        <v>5</v>
      </c>
      <c r="I33" s="18">
        <v>12</v>
      </c>
      <c r="J33" s="18">
        <v>8</v>
      </c>
      <c r="K33" s="19">
        <v>25</v>
      </c>
      <c r="L33" s="17">
        <v>0</v>
      </c>
      <c r="M33" s="18">
        <v>0</v>
      </c>
      <c r="N33" s="20">
        <v>0</v>
      </c>
      <c r="O33" s="21">
        <v>76</v>
      </c>
    </row>
    <row r="34" spans="2:17" x14ac:dyDescent="0.3">
      <c r="B34" s="16" t="s">
        <v>72</v>
      </c>
      <c r="C34" s="17">
        <v>0</v>
      </c>
      <c r="D34" s="18">
        <v>0</v>
      </c>
      <c r="E34" s="18">
        <v>4</v>
      </c>
      <c r="F34" s="18">
        <v>1</v>
      </c>
      <c r="G34" s="19">
        <v>5</v>
      </c>
      <c r="H34" s="17">
        <v>2</v>
      </c>
      <c r="I34" s="18">
        <v>2</v>
      </c>
      <c r="J34" s="18">
        <v>1</v>
      </c>
      <c r="K34" s="19">
        <v>5</v>
      </c>
      <c r="L34" s="17">
        <v>0</v>
      </c>
      <c r="M34" s="18">
        <v>0</v>
      </c>
      <c r="N34" s="20">
        <v>0</v>
      </c>
      <c r="O34" s="21">
        <v>10</v>
      </c>
    </row>
    <row r="35" spans="2:17" x14ac:dyDescent="0.3">
      <c r="B35" s="16" t="s">
        <v>73</v>
      </c>
      <c r="C35" s="17">
        <v>0</v>
      </c>
      <c r="D35" s="18">
        <v>35</v>
      </c>
      <c r="E35" s="18">
        <v>0</v>
      </c>
      <c r="F35" s="18">
        <v>3</v>
      </c>
      <c r="G35" s="19">
        <v>38</v>
      </c>
      <c r="H35" s="17">
        <v>0</v>
      </c>
      <c r="I35" s="18">
        <v>0</v>
      </c>
      <c r="J35" s="18">
        <v>0</v>
      </c>
      <c r="K35" s="19">
        <v>0</v>
      </c>
      <c r="L35" s="17">
        <v>0</v>
      </c>
      <c r="M35" s="18">
        <v>0</v>
      </c>
      <c r="N35" s="20">
        <v>0</v>
      </c>
      <c r="O35" s="21">
        <v>38</v>
      </c>
    </row>
    <row r="36" spans="2:17" x14ac:dyDescent="0.3">
      <c r="B36" s="16" t="s">
        <v>74</v>
      </c>
      <c r="C36" s="17">
        <v>0</v>
      </c>
      <c r="D36" s="18">
        <v>31</v>
      </c>
      <c r="E36" s="18">
        <v>51</v>
      </c>
      <c r="F36" s="18">
        <v>69</v>
      </c>
      <c r="G36" s="19">
        <v>151</v>
      </c>
      <c r="H36" s="17">
        <v>67</v>
      </c>
      <c r="I36" s="18">
        <v>139</v>
      </c>
      <c r="J36" s="18">
        <v>41</v>
      </c>
      <c r="K36" s="19">
        <v>247</v>
      </c>
      <c r="L36" s="17">
        <v>2</v>
      </c>
      <c r="M36" s="18">
        <v>9</v>
      </c>
      <c r="N36" s="20">
        <v>11</v>
      </c>
      <c r="O36" s="21">
        <v>409</v>
      </c>
    </row>
    <row r="37" spans="2:17" x14ac:dyDescent="0.3">
      <c r="B37" s="16" t="s">
        <v>75</v>
      </c>
      <c r="C37" s="17">
        <v>0</v>
      </c>
      <c r="D37" s="18">
        <v>12</v>
      </c>
      <c r="E37" s="18">
        <v>14</v>
      </c>
      <c r="F37" s="18">
        <v>12</v>
      </c>
      <c r="G37" s="19">
        <v>38</v>
      </c>
      <c r="H37" s="17">
        <v>0</v>
      </c>
      <c r="I37" s="18">
        <v>0</v>
      </c>
      <c r="J37" s="18">
        <v>5</v>
      </c>
      <c r="K37" s="19">
        <v>5</v>
      </c>
      <c r="L37" s="17">
        <v>0</v>
      </c>
      <c r="M37" s="18">
        <v>0</v>
      </c>
      <c r="N37" s="20">
        <v>0</v>
      </c>
      <c r="O37" s="21">
        <v>43</v>
      </c>
    </row>
    <row r="38" spans="2:17" x14ac:dyDescent="0.3">
      <c r="B38" s="16" t="s">
        <v>76</v>
      </c>
      <c r="C38" s="17">
        <v>0</v>
      </c>
      <c r="D38" s="18">
        <v>1564</v>
      </c>
      <c r="E38" s="18">
        <v>13</v>
      </c>
      <c r="F38" s="18">
        <v>126</v>
      </c>
      <c r="G38" s="19">
        <v>1703</v>
      </c>
      <c r="H38" s="17">
        <v>2</v>
      </c>
      <c r="I38" s="18">
        <v>2</v>
      </c>
      <c r="J38" s="18">
        <v>1</v>
      </c>
      <c r="K38" s="19">
        <v>5</v>
      </c>
      <c r="L38" s="17">
        <v>0</v>
      </c>
      <c r="M38" s="18">
        <v>0</v>
      </c>
      <c r="N38" s="20">
        <v>0</v>
      </c>
      <c r="O38" s="21">
        <v>1708</v>
      </c>
    </row>
    <row r="39" spans="2:17" x14ac:dyDescent="0.3">
      <c r="B39" s="16" t="s">
        <v>77</v>
      </c>
      <c r="C39" s="17">
        <v>0</v>
      </c>
      <c r="D39" s="18">
        <v>35</v>
      </c>
      <c r="E39" s="18">
        <v>78</v>
      </c>
      <c r="F39" s="18">
        <v>500</v>
      </c>
      <c r="G39" s="19">
        <v>613</v>
      </c>
      <c r="H39" s="17">
        <v>64</v>
      </c>
      <c r="I39" s="18">
        <v>0</v>
      </c>
      <c r="J39" s="18">
        <v>0</v>
      </c>
      <c r="K39" s="19">
        <v>64</v>
      </c>
      <c r="L39" s="17">
        <v>0</v>
      </c>
      <c r="M39" s="18">
        <v>16</v>
      </c>
      <c r="N39" s="20">
        <v>16</v>
      </c>
      <c r="O39" s="21">
        <v>693</v>
      </c>
    </row>
    <row r="40" spans="2:17" x14ac:dyDescent="0.3">
      <c r="B40" s="16" t="s">
        <v>78</v>
      </c>
      <c r="C40" s="17">
        <v>50</v>
      </c>
      <c r="D40" s="18">
        <v>137</v>
      </c>
      <c r="E40" s="18">
        <v>396</v>
      </c>
      <c r="F40" s="18">
        <v>20</v>
      </c>
      <c r="G40" s="19">
        <v>603</v>
      </c>
      <c r="H40" s="17">
        <v>1</v>
      </c>
      <c r="I40" s="18">
        <v>0</v>
      </c>
      <c r="J40" s="18">
        <v>0</v>
      </c>
      <c r="K40" s="19">
        <v>1</v>
      </c>
      <c r="L40" s="17">
        <v>0</v>
      </c>
      <c r="M40" s="18">
        <v>0</v>
      </c>
      <c r="N40" s="20">
        <v>0</v>
      </c>
      <c r="O40" s="21">
        <v>604</v>
      </c>
    </row>
    <row r="41" spans="2:17" x14ac:dyDescent="0.3">
      <c r="B41" s="16" t="s">
        <v>79</v>
      </c>
      <c r="C41" s="17">
        <v>26</v>
      </c>
      <c r="D41" s="18">
        <v>11</v>
      </c>
      <c r="E41" s="18">
        <v>113</v>
      </c>
      <c r="F41" s="18">
        <v>70</v>
      </c>
      <c r="G41" s="19">
        <v>220</v>
      </c>
      <c r="H41" s="17">
        <v>129</v>
      </c>
      <c r="I41" s="18">
        <v>85</v>
      </c>
      <c r="J41" s="18">
        <v>26</v>
      </c>
      <c r="K41" s="19">
        <v>240</v>
      </c>
      <c r="L41" s="17">
        <v>0</v>
      </c>
      <c r="M41" s="18">
        <v>8</v>
      </c>
      <c r="N41" s="20">
        <v>8</v>
      </c>
      <c r="O41" s="21">
        <v>468</v>
      </c>
    </row>
    <row r="42" spans="2:17" x14ac:dyDescent="0.3">
      <c r="B42" s="16" t="s">
        <v>80</v>
      </c>
      <c r="C42" s="17">
        <v>0</v>
      </c>
      <c r="D42" s="18">
        <v>310</v>
      </c>
      <c r="E42" s="18">
        <v>81</v>
      </c>
      <c r="F42" s="18">
        <v>59</v>
      </c>
      <c r="G42" s="19">
        <v>450</v>
      </c>
      <c r="H42" s="17">
        <v>9</v>
      </c>
      <c r="I42" s="18">
        <v>5</v>
      </c>
      <c r="J42" s="18">
        <v>28</v>
      </c>
      <c r="K42" s="19">
        <v>42</v>
      </c>
      <c r="L42" s="17">
        <v>0</v>
      </c>
      <c r="M42" s="18">
        <v>7</v>
      </c>
      <c r="N42" s="20">
        <v>7</v>
      </c>
      <c r="O42" s="21">
        <v>499</v>
      </c>
    </row>
    <row r="43" spans="2:17" x14ac:dyDescent="0.3">
      <c r="B43" s="16" t="s">
        <v>81</v>
      </c>
      <c r="C43" s="17">
        <v>0</v>
      </c>
      <c r="D43" s="18">
        <v>577</v>
      </c>
      <c r="E43" s="18">
        <v>216</v>
      </c>
      <c r="F43" s="18">
        <v>598</v>
      </c>
      <c r="G43" s="19">
        <v>1391</v>
      </c>
      <c r="H43" s="17">
        <v>831</v>
      </c>
      <c r="I43" s="18">
        <v>749</v>
      </c>
      <c r="J43" s="18">
        <v>44</v>
      </c>
      <c r="K43" s="19">
        <v>1624</v>
      </c>
      <c r="L43" s="17">
        <v>0</v>
      </c>
      <c r="M43" s="18">
        <v>0</v>
      </c>
      <c r="N43" s="20">
        <v>0</v>
      </c>
      <c r="O43" s="21">
        <v>3015</v>
      </c>
    </row>
    <row r="44" spans="2:17" x14ac:dyDescent="0.3">
      <c r="B44" s="16" t="s">
        <v>82</v>
      </c>
      <c r="C44" s="17">
        <v>0</v>
      </c>
      <c r="D44" s="18">
        <v>123</v>
      </c>
      <c r="E44" s="18">
        <v>138</v>
      </c>
      <c r="F44" s="18">
        <v>751</v>
      </c>
      <c r="G44" s="19">
        <v>1012</v>
      </c>
      <c r="H44" s="17">
        <v>109</v>
      </c>
      <c r="I44" s="18">
        <v>34</v>
      </c>
      <c r="J44" s="18">
        <v>24</v>
      </c>
      <c r="K44" s="19">
        <v>167</v>
      </c>
      <c r="L44" s="17">
        <v>8</v>
      </c>
      <c r="M44" s="18">
        <v>8</v>
      </c>
      <c r="N44" s="20">
        <v>16</v>
      </c>
      <c r="O44" s="22">
        <v>1195</v>
      </c>
      <c r="Q44" s="23"/>
    </row>
    <row r="45" spans="2:17" x14ac:dyDescent="0.3">
      <c r="B45" s="24" t="s">
        <v>83</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x14ac:dyDescent="0.3">
      <c r="B46" s="16" t="s">
        <v>84</v>
      </c>
      <c r="C46" s="17">
        <v>0</v>
      </c>
      <c r="D46" s="18">
        <v>961</v>
      </c>
      <c r="E46" s="18">
        <v>507</v>
      </c>
      <c r="F46" s="18">
        <v>1873</v>
      </c>
      <c r="G46" s="19">
        <v>3341</v>
      </c>
      <c r="H46" s="17">
        <v>2687</v>
      </c>
      <c r="I46" s="18">
        <v>1950</v>
      </c>
      <c r="J46" s="18">
        <v>655</v>
      </c>
      <c r="K46" s="19">
        <v>5292</v>
      </c>
      <c r="L46" s="17">
        <v>0</v>
      </c>
      <c r="M46" s="18">
        <v>1</v>
      </c>
      <c r="N46" s="20">
        <v>1</v>
      </c>
      <c r="O46" s="31">
        <v>8634</v>
      </c>
    </row>
    <row r="47" spans="2:17" x14ac:dyDescent="0.3">
      <c r="B47" s="16" t="s">
        <v>85</v>
      </c>
      <c r="C47" s="17">
        <v>83</v>
      </c>
      <c r="D47" s="18">
        <v>1705</v>
      </c>
      <c r="E47" s="18">
        <v>971</v>
      </c>
      <c r="F47" s="18">
        <v>798</v>
      </c>
      <c r="G47" s="19">
        <v>3557</v>
      </c>
      <c r="H47" s="17">
        <v>572</v>
      </c>
      <c r="I47" s="18">
        <v>570</v>
      </c>
      <c r="J47" s="18">
        <v>434</v>
      </c>
      <c r="K47" s="19">
        <v>1576</v>
      </c>
      <c r="L47" s="17">
        <v>3</v>
      </c>
      <c r="M47" s="18">
        <v>156</v>
      </c>
      <c r="N47" s="20">
        <v>159</v>
      </c>
      <c r="O47" s="21">
        <v>5292</v>
      </c>
    </row>
    <row r="48" spans="2:17" x14ac:dyDescent="0.3">
      <c r="B48" s="16" t="s">
        <v>86</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x14ac:dyDescent="0.3">
      <c r="B49" s="16" t="s">
        <v>87</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3.2" x14ac:dyDescent="0.25">
      <c r="B50" s="16" t="s">
        <v>88</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3.2" x14ac:dyDescent="0.25">
      <c r="B51" s="16" t="s">
        <v>89</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x14ac:dyDescent="0.3">
      <c r="B52" s="24" t="s">
        <v>90</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x14ac:dyDescent="0.3">
      <c r="B53" s="16" t="s">
        <v>91</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3.2" x14ac:dyDescent="0.25">
      <c r="B54" s="24" t="s">
        <v>92</v>
      </c>
      <c r="C54" s="25">
        <v>13</v>
      </c>
      <c r="D54" s="26">
        <v>7286</v>
      </c>
      <c r="E54" s="26">
        <v>727</v>
      </c>
      <c r="F54" s="26">
        <v>917</v>
      </c>
      <c r="G54" s="27">
        <v>8943</v>
      </c>
      <c r="H54" s="25">
        <v>189642</v>
      </c>
      <c r="I54" s="26">
        <v>7271</v>
      </c>
      <c r="J54" s="26">
        <v>4465</v>
      </c>
      <c r="K54" s="27">
        <v>201378</v>
      </c>
      <c r="L54" s="25">
        <v>1</v>
      </c>
      <c r="M54" s="26">
        <v>9</v>
      </c>
      <c r="N54" s="28">
        <v>10</v>
      </c>
      <c r="O54" s="29">
        <v>210331</v>
      </c>
    </row>
    <row r="55" spans="2:15" x14ac:dyDescent="0.3">
      <c r="B55" s="37"/>
      <c r="C55" s="38"/>
      <c r="D55" s="39"/>
      <c r="E55" s="39"/>
      <c r="F55" s="39"/>
      <c r="G55" s="40"/>
      <c r="H55" s="38"/>
      <c r="I55" s="39"/>
      <c r="J55" s="39"/>
      <c r="K55" s="40"/>
      <c r="L55" s="38"/>
      <c r="M55" s="39"/>
      <c r="N55" s="41"/>
      <c r="O55" s="42"/>
    </row>
    <row r="56" spans="2:15" s="5" customFormat="1" ht="13.8" thickBot="1" x14ac:dyDescent="0.3">
      <c r="B56" s="43" t="s">
        <v>93</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x14ac:dyDescent="0.3">
      <c r="B58" s="49" t="s">
        <v>94</v>
      </c>
    </row>
    <row r="59" spans="2:15" x14ac:dyDescent="0.3">
      <c r="B59" s="49" t="s">
        <v>94</v>
      </c>
    </row>
    <row r="60" spans="2:15" x14ac:dyDescent="0.3">
      <c r="B60" s="49" t="s">
        <v>94</v>
      </c>
    </row>
  </sheetData>
  <mergeCells count="5">
    <mergeCell ref="B4:B5"/>
    <mergeCell ref="C4:G4"/>
    <mergeCell ref="H4:K4"/>
    <mergeCell ref="L4:N4"/>
    <mergeCell ref="O4:O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heetViews>
  <sheetFormatPr defaultRowHeight="14.4" x14ac:dyDescent="0.3"/>
  <cols>
    <col min="1" max="1" width="12.88671875" customWidth="1"/>
    <col min="2" max="2" width="30.88671875" customWidth="1"/>
    <col min="3" max="3" width="23.109375" customWidth="1"/>
  </cols>
  <sheetData>
    <row r="1" spans="1:5" x14ac:dyDescent="0.3">
      <c r="A1" s="1" t="s">
        <v>114</v>
      </c>
    </row>
    <row r="3" spans="1:5" x14ac:dyDescent="0.3">
      <c r="A3" s="71" t="s">
        <v>116</v>
      </c>
      <c r="B3" s="71"/>
      <c r="C3" s="71"/>
      <c r="D3" s="74"/>
      <c r="E3" s="74"/>
    </row>
    <row r="4" spans="1:5" x14ac:dyDescent="0.3">
      <c r="A4" s="72" t="s">
        <v>117</v>
      </c>
      <c r="B4" s="72" t="s">
        <v>118</v>
      </c>
      <c r="C4" s="72" t="s">
        <v>119</v>
      </c>
      <c r="D4" s="74"/>
      <c r="E4" s="74"/>
    </row>
    <row r="5" spans="1:5" x14ac:dyDescent="0.3">
      <c r="A5" s="73">
        <v>0.21299999999999999</v>
      </c>
      <c r="B5" s="73">
        <v>0.23599999999999999</v>
      </c>
      <c r="C5" s="73">
        <f>SUM(A5:B5)</f>
        <v>0.44899999999999995</v>
      </c>
    </row>
    <row r="7" spans="1:5" x14ac:dyDescent="0.3">
      <c r="A7" s="2" t="s">
        <v>120</v>
      </c>
      <c r="B7" s="70"/>
    </row>
    <row r="8" spans="1:5" x14ac:dyDescent="0.3">
      <c r="A8">
        <f>Population!B13</f>
        <v>311582564</v>
      </c>
    </row>
    <row r="10" spans="1:5" x14ac:dyDescent="0.3">
      <c r="A10" s="2" t="s">
        <v>121</v>
      </c>
      <c r="B10" s="70"/>
    </row>
    <row r="11" spans="1:5" x14ac:dyDescent="0.3">
      <c r="A11" s="75">
        <f>A8/1000*C5</f>
        <v>139900.57123599999</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heetViews>
  <sheetFormatPr defaultRowHeight="14.4" x14ac:dyDescent="0.3"/>
  <cols>
    <col min="1" max="1" width="11.88671875" customWidth="1"/>
    <col min="2" max="2" width="29.33203125" customWidth="1"/>
    <col min="3" max="3" width="16.6640625" customWidth="1"/>
    <col min="4" max="4" width="18.33203125" customWidth="1"/>
  </cols>
  <sheetData>
    <row r="1" spans="1:4" x14ac:dyDescent="0.3">
      <c r="A1" s="1" t="s">
        <v>126</v>
      </c>
    </row>
    <row r="3" spans="1:4" x14ac:dyDescent="0.3">
      <c r="A3" s="77" t="s">
        <v>134</v>
      </c>
      <c r="B3" s="78"/>
      <c r="C3" s="78"/>
      <c r="D3" s="78"/>
    </row>
    <row r="4" spans="1:4" x14ac:dyDescent="0.3">
      <c r="A4" s="2" t="s">
        <v>127</v>
      </c>
      <c r="B4" s="2" t="s">
        <v>128</v>
      </c>
      <c r="C4" s="2" t="s">
        <v>129</v>
      </c>
      <c r="D4" s="70"/>
    </row>
    <row r="5" spans="1:4" x14ac:dyDescent="0.3">
      <c r="A5" s="73">
        <v>286180</v>
      </c>
      <c r="B5" s="73">
        <v>52008</v>
      </c>
      <c r="C5" s="73">
        <v>11162</v>
      </c>
    </row>
    <row r="7" spans="1:4" x14ac:dyDescent="0.3">
      <c r="A7" s="2" t="s">
        <v>136</v>
      </c>
      <c r="B7" s="2" t="s">
        <v>135</v>
      </c>
    </row>
    <row r="8" spans="1:4" x14ac:dyDescent="0.3">
      <c r="A8" s="73">
        <v>2007</v>
      </c>
      <c r="B8" s="79">
        <f>Population!B9</f>
        <v>301579895</v>
      </c>
    </row>
    <row r="9" spans="1:4" x14ac:dyDescent="0.3">
      <c r="A9" s="73">
        <v>2011</v>
      </c>
      <c r="B9" s="73">
        <f>Population!B13</f>
        <v>311582564</v>
      </c>
    </row>
    <row r="11" spans="1:4" x14ac:dyDescent="0.3">
      <c r="A11" s="77" t="s">
        <v>137</v>
      </c>
      <c r="B11" s="78"/>
      <c r="C11" s="78"/>
      <c r="D11" s="78"/>
    </row>
    <row r="12" spans="1:4" x14ac:dyDescent="0.3">
      <c r="A12" s="2" t="s">
        <v>127</v>
      </c>
      <c r="B12" s="2" t="s">
        <v>128</v>
      </c>
      <c r="C12" s="2" t="s">
        <v>129</v>
      </c>
      <c r="D12" s="70"/>
    </row>
    <row r="13" spans="1:4" x14ac:dyDescent="0.3">
      <c r="A13" s="79">
        <f>A5*($B9/$B8)</f>
        <v>295671.89207198308</v>
      </c>
      <c r="B13" s="79">
        <f t="shared" ref="B13:C13" si="0">B5*($B9/$B8)</f>
        <v>53732.978415262063</v>
      </c>
      <c r="C13" s="79">
        <f t="shared" si="0"/>
        <v>11532.216295015289</v>
      </c>
    </row>
    <row r="15" spans="1:4" x14ac:dyDescent="0.3">
      <c r="A15" t="s">
        <v>138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Results</vt:lpstr>
      <vt:lpstr>FoVObE-passengers</vt:lpstr>
      <vt:lpstr>FoVObE-freight</vt:lpstr>
      <vt:lpstr>Air India Data</vt:lpstr>
      <vt:lpstr>NTS 1-11</vt:lpstr>
      <vt:lpstr>Federal Govt</vt:lpstr>
      <vt:lpstr>Fire Departments</vt:lpstr>
      <vt:lpstr>Police Departments</vt:lpstr>
      <vt:lpstr>Taxis and Limos</vt:lpstr>
      <vt:lpstr>Population</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2014-04-12T22:49:27Z</dcterms:created>
  <dcterms:modified xsi:type="dcterms:W3CDTF">2018-04-10T00:11:10Z</dcterms:modified>
</cp:coreProperties>
</file>