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 (Energy Innovation)\India EPS\InputData UPDATE FOR INDIA\trans\SDoVPbT\"/>
    </mc:Choice>
  </mc:AlternateContent>
  <bookViews>
    <workbookView xWindow="480" yWindow="96" windowWidth="23952" windowHeight="13116"/>
  </bookViews>
  <sheets>
    <sheet name="About" sheetId="1" r:id="rId1"/>
    <sheet name="Data from BNVP" sheetId="9" r:id="rId2"/>
    <sheet name="SDoVPbT-psgr (USA)" sheetId="11" r:id="rId3"/>
    <sheet name="SDoVPbT-frgt (USA)" sheetId="12" r:id="rId4"/>
    <sheet name="SDoVPbT-psgr" sheetId="2" r:id="rId5"/>
    <sheet name="SDoVPbT-frgt" sheetId="4" r:id="rId6"/>
  </sheets>
  <externalReferences>
    <externalReference r:id="rId7"/>
  </externalReferences>
  <definedNames>
    <definedName name="cpi_2010to2012">[1]About!#REF!</definedName>
    <definedName name="cpi_2013to2012">[1]About!$A$104</definedName>
    <definedName name="cpi_2014to2012">[1]About!$A$103</definedName>
    <definedName name="cpi_2016to2012">[1]About!$A$105</definedName>
  </definedNames>
  <calcPr calcId="162913"/>
</workbook>
</file>

<file path=xl/calcChain.xml><?xml version="1.0" encoding="utf-8"?>
<calcChain xmlns="http://schemas.openxmlformats.org/spreadsheetml/2006/main">
  <c r="C7" i="4" l="1"/>
  <c r="D7" i="4"/>
  <c r="E7" i="4"/>
  <c r="F7" i="4"/>
  <c r="B7" i="4"/>
  <c r="F7" i="2" l="1"/>
  <c r="J26" i="9" l="1"/>
  <c r="L23" i="9"/>
  <c r="D7" i="2" s="1"/>
  <c r="L21" i="9"/>
  <c r="B7" i="2" s="1"/>
  <c r="K26" i="9"/>
  <c r="I26" i="9"/>
  <c r="H26" i="9"/>
  <c r="G26" i="9"/>
  <c r="F26" i="9"/>
  <c r="D25" i="9"/>
  <c r="F3" i="2" s="1"/>
  <c r="E24" i="9"/>
  <c r="E3" i="4" s="1"/>
  <c r="D24" i="9"/>
  <c r="E3" i="2" s="1"/>
  <c r="C24" i="9"/>
  <c r="E2" i="4" s="1"/>
  <c r="D23" i="9"/>
  <c r="E23" i="9" s="1"/>
  <c r="D3" i="4" s="1"/>
  <c r="D22" i="9"/>
  <c r="C3" i="2" s="1"/>
  <c r="C22" i="9"/>
  <c r="C2" i="4" s="1"/>
  <c r="D21" i="9"/>
  <c r="B3" i="2" s="1"/>
  <c r="B25" i="9"/>
  <c r="F2" i="2" s="1"/>
  <c r="B24" i="9"/>
  <c r="E2" i="2" s="1"/>
  <c r="B23" i="9"/>
  <c r="D2" i="2" s="1"/>
  <c r="B22" i="9"/>
  <c r="C2" i="2" s="1"/>
  <c r="B21" i="9"/>
  <c r="B2" i="2" s="1"/>
  <c r="E22" i="9" l="1"/>
  <c r="C3" i="4" s="1"/>
  <c r="E25" i="9"/>
  <c r="F3" i="4" s="1"/>
  <c r="C21" i="9"/>
  <c r="C23" i="9"/>
  <c r="D2" i="4" s="1"/>
  <c r="D3" i="2"/>
  <c r="E21" i="9"/>
  <c r="B3" i="4" s="1"/>
  <c r="C25" i="9" l="1"/>
  <c r="F2" i="4" s="1"/>
  <c r="B2" i="4"/>
</calcChain>
</file>

<file path=xl/sharedStrings.xml><?xml version="1.0" encoding="utf-8"?>
<sst xmlns="http://schemas.openxmlformats.org/spreadsheetml/2006/main" count="126" uniqueCount="48">
  <si>
    <t>SDoVPbT Standard Dev of Vehicle Prices by Technology</t>
  </si>
  <si>
    <t>Sources:</t>
  </si>
  <si>
    <t>About</t>
  </si>
  <si>
    <t>battery electric vehicle</t>
  </si>
  <si>
    <t>natural gas vehicle</t>
  </si>
  <si>
    <t>gasoline vehicle</t>
  </si>
  <si>
    <t>diesel vehicle</t>
  </si>
  <si>
    <t>plugin hybrid vehicle</t>
  </si>
  <si>
    <t>nonroad vehicle</t>
  </si>
  <si>
    <t>LDVs</t>
  </si>
  <si>
    <t>HDVs</t>
  </si>
  <si>
    <t>aircraft</t>
  </si>
  <si>
    <t>rail</t>
  </si>
  <si>
    <t>ships</t>
  </si>
  <si>
    <t>motorbikes</t>
  </si>
  <si>
    <t>Psgr LDVs</t>
  </si>
  <si>
    <t>Frgt LDVs</t>
  </si>
  <si>
    <t>Psgr HDVs</t>
  </si>
  <si>
    <t>Frgt HDVs</t>
  </si>
  <si>
    <t>Psgr Aircraft</t>
  </si>
  <si>
    <t>Frgt Aircraft</t>
  </si>
  <si>
    <t>Psgr Rail</t>
  </si>
  <si>
    <t>Frgt Rail</t>
  </si>
  <si>
    <t>Psgr Ships</t>
  </si>
  <si>
    <t>Frgt Ships</t>
  </si>
  <si>
    <t>Psgr Motorbikes</t>
  </si>
  <si>
    <t>Frgt Motorbikes</t>
  </si>
  <si>
    <t>U.S. Standard Deviations</t>
  </si>
  <si>
    <t>See this variable in U.S. EPS 1.3.3</t>
  </si>
  <si>
    <t>Vehicle Price Scaling Factors</t>
  </si>
  <si>
    <t>See trans/BNVP in this (India) model and in U.S. EPS 1.3.3</t>
  </si>
  <si>
    <t>We already have reasonably robust data on standard deviations of prices from the U.S.</t>
  </si>
  <si>
    <t>version of the EPS, which controls for things like car type (e.g. compact vs. mid-size vs.</t>
  </si>
  <si>
    <t>full-size sedans, etc.).  We have no reason to believe overall standard deviation</t>
  </si>
  <si>
    <t>behavior will differ much from country to country.</t>
  </si>
  <si>
    <t>However, the standard deviation is not normalized to the data mean, and on-road</t>
  </si>
  <si>
    <t>vehicles are cheaper in India than in the U.S.  Therefore, we scale the U.S. standard</t>
  </si>
  <si>
    <t>deviations by the ratio of Indian prices to U.S. prices by vehicle type.</t>
  </si>
  <si>
    <t>United States</t>
  </si>
  <si>
    <t>India</t>
  </si>
  <si>
    <t>India-to-US Ratio</t>
  </si>
  <si>
    <t>Cells in orange are exceptions due to different or lacking Indian data.  They use the most suitable alternate ratios for estimation.</t>
  </si>
  <si>
    <t>Cells in yellow are exceptions due to different or lacking U.S. data.  They use another approach for estimation.</t>
  </si>
  <si>
    <t>(The ships value does not matter, as the standard deviations are only used for on-road vehicles.)</t>
  </si>
  <si>
    <t>Where U.S. data are lacking (3-wheeled vehicles and a couple 2-wheeled motorbike</t>
  </si>
  <si>
    <t>technologies), we scale Indian standard deviations for other vehicle types by</t>
  </si>
  <si>
    <t>in the ratio.</t>
  </si>
  <si>
    <t>the ratio of the 3- or 2-wheeled vehicle price to the price of the vehicle type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</si>
</sst>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8">
    <xf numFmtId="0" fontId="0" fillId="0" borderId="0"/>
    <xf numFmtId="0" fontId="2" fillId="0" borderId="1" applyNumberFormat="0" applyFont="0" applyProtection="0">
      <alignment wrapText="1"/>
    </xf>
    <xf numFmtId="0" fontId="2" fillId="0" borderId="0" applyNumberFormat="0" applyFill="0" applyBorder="0" applyAlignment="0" applyProtection="0"/>
    <xf numFmtId="0" fontId="2" fillId="0" borderId="2" applyNumberFormat="0" applyProtection="0">
      <alignment wrapText="1"/>
    </xf>
    <xf numFmtId="0" fontId="3" fillId="0" borderId="3" applyNumberFormat="0" applyProtection="0">
      <alignment wrapText="1"/>
    </xf>
    <xf numFmtId="0" fontId="2" fillId="0" borderId="0"/>
    <xf numFmtId="0" fontId="3" fillId="0" borderId="4" applyNumberFormat="0" applyProtection="0">
      <alignment wrapText="1"/>
    </xf>
    <xf numFmtId="0" fontId="4" fillId="0" borderId="0" applyNumberFormat="0" applyProtection="0">
      <alignment horizontal="left"/>
    </xf>
  </cellStyleXfs>
  <cellXfs count="2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1" fontId="0" fillId="0" borderId="0" xfId="0" applyNumberFormat="1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 applyFill="1"/>
    <xf numFmtId="0" fontId="0" fillId="0" borderId="0" xfId="0" applyFill="1"/>
    <xf numFmtId="0" fontId="0" fillId="0" borderId="0" xfId="0" applyNumberFormat="1" applyFill="1"/>
    <xf numFmtId="0" fontId="5" fillId="0" borderId="0" xfId="0" applyFont="1"/>
    <xf numFmtId="0" fontId="0" fillId="0" borderId="0" xfId="0" applyFont="1"/>
    <xf numFmtId="0" fontId="0" fillId="2" borderId="0" xfId="0" applyFill="1"/>
    <xf numFmtId="0" fontId="0" fillId="3" borderId="0" xfId="0" applyFill="1"/>
    <xf numFmtId="167" fontId="0" fillId="0" borderId="0" xfId="0" applyNumberFormat="1" applyFill="1"/>
    <xf numFmtId="0" fontId="0" fillId="4" borderId="0" xfId="0" applyFill="1"/>
    <xf numFmtId="167" fontId="0" fillId="4" borderId="0" xfId="0" applyNumberFormat="1" applyFill="1"/>
    <xf numFmtId="167" fontId="0" fillId="3" borderId="0" xfId="0" applyNumberFormat="1" applyFill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Fill="1"/>
    <xf numFmtId="1" fontId="6" fillId="0" borderId="0" xfId="0" applyNumberFormat="1" applyFont="1" applyFill="1"/>
    <xf numFmtId="0" fontId="6" fillId="0" borderId="0" xfId="0" applyFont="1"/>
    <xf numFmtId="0" fontId="6" fillId="2" borderId="0" xfId="0" applyFont="1" applyFill="1"/>
    <xf numFmtId="0" fontId="6" fillId="0" borderId="0" xfId="0" applyNumberFormat="1" applyFont="1" applyFill="1"/>
    <xf numFmtId="0" fontId="6" fillId="3" borderId="0" xfId="0" applyNumberFormat="1" applyFont="1" applyFill="1"/>
  </cellXfs>
  <cellStyles count="8">
    <cellStyle name="Body: normal cell" xfId="1"/>
    <cellStyle name="Font: Calibri, 9pt regular" xfId="2"/>
    <cellStyle name="Footnotes: top row" xfId="3"/>
    <cellStyle name="Header: bottom row" xfId="4"/>
    <cellStyle name="Normal" xfId="0" builtinId="0"/>
    <cellStyle name="Normal 2" xfId="5"/>
    <cellStyle name="Parent row" xfId="6"/>
    <cellStyle name="Table title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eff-nonadmin/Dropbox%20(Energy%20Innovation)/EI-PlcyMdl/eps-1.3.0-us/InputData/trans/BNVP/BAU%20New%20Vehicle%20Pri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AEO 53"/>
      <sheetName val="Conventional Daycab Trucks"/>
      <sheetName val="Conventional Sleeper Trucks"/>
      <sheetName val="Passenger Aircraft"/>
      <sheetName val="Ships"/>
      <sheetName val="Motorbikes"/>
      <sheetName val="BNVP-LDVs-psgr"/>
      <sheetName val="BNVP-LDVs-frgt"/>
      <sheetName val="BNVP-HDVs-psgr"/>
      <sheetName val="BNVP-HDVs-frgt"/>
      <sheetName val="BNVP-aircraft-psgr"/>
      <sheetName val="BNVP-aircraft-frgt"/>
      <sheetName val="BNVP-rail-psgr"/>
      <sheetName val="BNVP-rail-frgt"/>
      <sheetName val="BNVP-ships-psgr"/>
      <sheetName val="BNVP-ships-frgt"/>
      <sheetName val="BNVP-motorbikes-psgr"/>
      <sheetName val="BNVP-motorbikes-frgt"/>
    </sheetNames>
    <sheetDataSet>
      <sheetData sheetId="0">
        <row r="103">
          <cell r="A103">
            <v>0.97099999999999997</v>
          </cell>
        </row>
        <row r="104">
          <cell r="A104">
            <v>0.98699999999999999</v>
          </cell>
        </row>
        <row r="105">
          <cell r="A105">
            <v>0.95299999999999996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/>
  </sheetViews>
  <sheetFormatPr defaultRowHeight="14.4" x14ac:dyDescent="0.3"/>
  <cols>
    <col min="2" max="2" width="64.6640625" customWidth="1"/>
  </cols>
  <sheetData>
    <row r="1" spans="1:2" x14ac:dyDescent="0.3">
      <c r="A1" s="1" t="s">
        <v>0</v>
      </c>
    </row>
    <row r="3" spans="1:2" x14ac:dyDescent="0.3">
      <c r="A3" s="1" t="s">
        <v>1</v>
      </c>
      <c r="B3" s="4" t="s">
        <v>27</v>
      </c>
    </row>
    <row r="4" spans="1:2" x14ac:dyDescent="0.3">
      <c r="B4" s="10" t="s">
        <v>28</v>
      </c>
    </row>
    <row r="5" spans="1:2" x14ac:dyDescent="0.3">
      <c r="B5" s="5"/>
    </row>
    <row r="6" spans="1:2" x14ac:dyDescent="0.3">
      <c r="B6" s="4" t="s">
        <v>29</v>
      </c>
    </row>
    <row r="7" spans="1:2" x14ac:dyDescent="0.3">
      <c r="B7" s="10" t="s">
        <v>30</v>
      </c>
    </row>
    <row r="10" spans="1:2" x14ac:dyDescent="0.3">
      <c r="A10" s="1" t="s">
        <v>2</v>
      </c>
    </row>
    <row r="11" spans="1:2" x14ac:dyDescent="0.3">
      <c r="A11" s="11" t="s">
        <v>31</v>
      </c>
    </row>
    <row r="12" spans="1:2" x14ac:dyDescent="0.3">
      <c r="A12" t="s">
        <v>32</v>
      </c>
    </row>
    <row r="13" spans="1:2" x14ac:dyDescent="0.3">
      <c r="A13" t="s">
        <v>33</v>
      </c>
    </row>
    <row r="14" spans="1:2" x14ac:dyDescent="0.3">
      <c r="A14" t="s">
        <v>34</v>
      </c>
    </row>
    <row r="16" spans="1:2" x14ac:dyDescent="0.3">
      <c r="A16" t="s">
        <v>35</v>
      </c>
    </row>
    <row r="17" spans="1:1" x14ac:dyDescent="0.3">
      <c r="A17" t="s">
        <v>36</v>
      </c>
    </row>
    <row r="18" spans="1:1" x14ac:dyDescent="0.3">
      <c r="A18" t="s">
        <v>37</v>
      </c>
    </row>
    <row r="20" spans="1:1" x14ac:dyDescent="0.3">
      <c r="A20" t="s">
        <v>44</v>
      </c>
    </row>
    <row r="21" spans="1:1" x14ac:dyDescent="0.3">
      <c r="A21" t="s">
        <v>45</v>
      </c>
    </row>
    <row r="22" spans="1:1" x14ac:dyDescent="0.3">
      <c r="A22" t="s">
        <v>47</v>
      </c>
    </row>
    <row r="23" spans="1:1" x14ac:dyDescent="0.3">
      <c r="A23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/>
  </sheetViews>
  <sheetFormatPr defaultRowHeight="14.4" x14ac:dyDescent="0.3"/>
  <cols>
    <col min="1" max="1" width="23.44140625" customWidth="1"/>
    <col min="2" max="2" width="15.44140625" customWidth="1"/>
    <col min="3" max="3" width="15.6640625" customWidth="1"/>
    <col min="4" max="11" width="14.33203125" customWidth="1"/>
    <col min="12" max="13" width="18.109375" customWidth="1"/>
  </cols>
  <sheetData>
    <row r="1" spans="1:13" x14ac:dyDescent="0.3">
      <c r="A1" s="4" t="s">
        <v>38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s="2" customFormat="1" x14ac:dyDescent="0.3">
      <c r="B2" s="2" t="s">
        <v>15</v>
      </c>
      <c r="C2" s="2" t="s">
        <v>16</v>
      </c>
      <c r="D2" s="2" t="s">
        <v>17</v>
      </c>
      <c r="E2" s="2" t="s">
        <v>18</v>
      </c>
      <c r="F2" s="18" t="s">
        <v>19</v>
      </c>
      <c r="G2" s="18" t="s">
        <v>20</v>
      </c>
      <c r="H2" s="18" t="s">
        <v>21</v>
      </c>
      <c r="I2" s="18" t="s">
        <v>22</v>
      </c>
      <c r="J2" s="18" t="s">
        <v>23</v>
      </c>
      <c r="K2" s="18" t="s">
        <v>24</v>
      </c>
      <c r="L2" s="2" t="s">
        <v>25</v>
      </c>
      <c r="M2" s="2" t="s">
        <v>26</v>
      </c>
    </row>
    <row r="3" spans="1:13" x14ac:dyDescent="0.3">
      <c r="A3" t="s">
        <v>3</v>
      </c>
      <c r="B3" s="7">
        <v>66733.274166000003</v>
      </c>
      <c r="C3" s="7">
        <v>63555.320858571446</v>
      </c>
      <c r="D3" s="7">
        <v>777558.88623342291</v>
      </c>
      <c r="E3" s="7">
        <v>215046.42741217426</v>
      </c>
      <c r="F3" s="19">
        <v>0</v>
      </c>
      <c r="G3" s="19">
        <v>0</v>
      </c>
      <c r="H3" s="19">
        <v>0</v>
      </c>
      <c r="I3" s="19">
        <v>0</v>
      </c>
      <c r="J3" s="19">
        <v>0</v>
      </c>
      <c r="K3" s="19">
        <v>0</v>
      </c>
      <c r="L3" s="7">
        <v>15992.05339289682</v>
      </c>
      <c r="M3" s="8">
        <v>0</v>
      </c>
    </row>
    <row r="4" spans="1:13" x14ac:dyDescent="0.3">
      <c r="A4" t="s">
        <v>4</v>
      </c>
      <c r="B4" s="7">
        <v>45171.020185999994</v>
      </c>
      <c r="C4" s="7">
        <v>43848.481093999995</v>
      </c>
      <c r="D4" s="7">
        <v>513514.64247010724</v>
      </c>
      <c r="E4" s="7">
        <v>142020.7411196451</v>
      </c>
      <c r="F4" s="19">
        <v>0</v>
      </c>
      <c r="G4" s="19">
        <v>0</v>
      </c>
      <c r="H4" s="19">
        <v>0</v>
      </c>
      <c r="I4" s="19">
        <v>0</v>
      </c>
      <c r="J4" s="19">
        <v>0</v>
      </c>
      <c r="K4" s="19">
        <v>0</v>
      </c>
      <c r="L4" s="8">
        <v>0</v>
      </c>
      <c r="M4" s="8">
        <v>0</v>
      </c>
    </row>
    <row r="5" spans="1:13" x14ac:dyDescent="0.3">
      <c r="A5" t="s">
        <v>5</v>
      </c>
      <c r="B5" s="7">
        <v>37472.661407999993</v>
      </c>
      <c r="C5" s="7">
        <v>35338.939199</v>
      </c>
      <c r="D5" s="7">
        <v>480637.41599999997</v>
      </c>
      <c r="E5" s="7">
        <v>132928.01486984815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19">
        <v>0</v>
      </c>
      <c r="L5" s="7">
        <v>8980</v>
      </c>
      <c r="M5" s="8">
        <v>0</v>
      </c>
    </row>
    <row r="6" spans="1:13" x14ac:dyDescent="0.3">
      <c r="A6" t="s">
        <v>6</v>
      </c>
      <c r="B6" s="7">
        <v>41250.262873</v>
      </c>
      <c r="C6" s="7">
        <v>41041.128928999999</v>
      </c>
      <c r="D6" s="7">
        <v>480637.41599999997</v>
      </c>
      <c r="E6" s="7">
        <v>132928.01486984815</v>
      </c>
      <c r="F6" s="19">
        <v>0</v>
      </c>
      <c r="G6" s="19">
        <v>0</v>
      </c>
      <c r="H6" s="19">
        <v>0</v>
      </c>
      <c r="I6" s="19">
        <v>0</v>
      </c>
      <c r="J6" s="19">
        <v>0</v>
      </c>
      <c r="K6" s="19">
        <v>0</v>
      </c>
      <c r="L6" s="8">
        <v>0</v>
      </c>
      <c r="M6" s="8">
        <v>0</v>
      </c>
    </row>
    <row r="7" spans="1:13" x14ac:dyDescent="0.3">
      <c r="A7" t="s">
        <v>7</v>
      </c>
      <c r="B7" s="7">
        <v>56853.790958999998</v>
      </c>
      <c r="C7" s="7">
        <v>51017.118906285701</v>
      </c>
      <c r="D7" s="7">
        <v>662445.69787272683</v>
      </c>
      <c r="E7" s="7">
        <v>183210.02203726224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8">
        <v>0</v>
      </c>
      <c r="M7" s="8">
        <v>0</v>
      </c>
    </row>
    <row r="8" spans="1:13" x14ac:dyDescent="0.3">
      <c r="A8" t="s">
        <v>8</v>
      </c>
      <c r="B8" s="8">
        <v>0</v>
      </c>
      <c r="C8" s="8">
        <v>0</v>
      </c>
      <c r="D8" s="8">
        <v>0</v>
      </c>
      <c r="E8" s="8">
        <v>0</v>
      </c>
      <c r="F8" s="20">
        <v>64833333.333333336</v>
      </c>
      <c r="G8" s="20">
        <v>64833333.333333336</v>
      </c>
      <c r="H8" s="20">
        <v>2500000</v>
      </c>
      <c r="I8" s="20">
        <v>2500000</v>
      </c>
      <c r="J8" s="20">
        <v>30000</v>
      </c>
      <c r="K8" s="20">
        <v>10000000</v>
      </c>
      <c r="L8" s="8">
        <v>0</v>
      </c>
      <c r="M8" s="8">
        <v>0</v>
      </c>
    </row>
    <row r="9" spans="1:13" x14ac:dyDescent="0.3">
      <c r="F9" s="21"/>
      <c r="G9" s="21"/>
      <c r="H9" s="21"/>
      <c r="I9" s="21"/>
      <c r="J9" s="21"/>
      <c r="K9" s="21"/>
    </row>
    <row r="10" spans="1:13" x14ac:dyDescent="0.3">
      <c r="A10" s="4" t="s">
        <v>39</v>
      </c>
      <c r="B10" s="12"/>
      <c r="C10" s="12"/>
      <c r="D10" s="12"/>
      <c r="E10" s="12"/>
      <c r="F10" s="22"/>
      <c r="G10" s="22"/>
      <c r="H10" s="22"/>
      <c r="I10" s="22"/>
      <c r="J10" s="22"/>
      <c r="K10" s="22"/>
      <c r="L10" s="12"/>
      <c r="M10" s="12"/>
    </row>
    <row r="11" spans="1:13" x14ac:dyDescent="0.3">
      <c r="A11" s="2"/>
      <c r="B11" s="2" t="s">
        <v>15</v>
      </c>
      <c r="C11" s="2" t="s">
        <v>16</v>
      </c>
      <c r="D11" s="2" t="s">
        <v>17</v>
      </c>
      <c r="E11" s="2" t="s">
        <v>18</v>
      </c>
      <c r="F11" s="18" t="s">
        <v>19</v>
      </c>
      <c r="G11" s="18" t="s">
        <v>20</v>
      </c>
      <c r="H11" s="18" t="s">
        <v>21</v>
      </c>
      <c r="I11" s="18" t="s">
        <v>22</v>
      </c>
      <c r="J11" s="18" t="s">
        <v>23</v>
      </c>
      <c r="K11" s="18" t="s">
        <v>24</v>
      </c>
      <c r="L11" s="2" t="s">
        <v>25</v>
      </c>
      <c r="M11" s="2" t="s">
        <v>26</v>
      </c>
    </row>
    <row r="12" spans="1:13" x14ac:dyDescent="0.3">
      <c r="A12" t="s">
        <v>3</v>
      </c>
      <c r="B12" s="7">
        <v>17893.007120686503</v>
      </c>
      <c r="C12" s="7">
        <v>0</v>
      </c>
      <c r="D12" s="7">
        <v>293956.54555413552</v>
      </c>
      <c r="E12" s="7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7">
        <v>791.14478729231325</v>
      </c>
      <c r="M12" s="7">
        <v>2026.6569289757167</v>
      </c>
    </row>
    <row r="13" spans="1:13" x14ac:dyDescent="0.3">
      <c r="A13" t="s">
        <v>4</v>
      </c>
      <c r="B13" s="7">
        <v>10545.919298886249</v>
      </c>
      <c r="C13" s="7">
        <v>13040.898301990141</v>
      </c>
      <c r="D13" s="7">
        <v>133616.61161551613</v>
      </c>
      <c r="E13" s="7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8">
        <v>0</v>
      </c>
      <c r="M13" s="7">
        <v>3834.2158115756797</v>
      </c>
    </row>
    <row r="14" spans="1:13" x14ac:dyDescent="0.3">
      <c r="A14" t="s">
        <v>5</v>
      </c>
      <c r="B14" s="7">
        <v>10671.900675552311</v>
      </c>
      <c r="C14" s="7">
        <v>0</v>
      </c>
      <c r="D14" s="7">
        <v>133616.61161551613</v>
      </c>
      <c r="E14" s="7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  <c r="L14" s="7">
        <v>1402.5251049844805</v>
      </c>
      <c r="M14" s="7">
        <v>3514.6978272777064</v>
      </c>
    </row>
    <row r="15" spans="1:13" x14ac:dyDescent="0.3">
      <c r="A15" t="s">
        <v>6</v>
      </c>
      <c r="B15" s="7">
        <v>13808.654372831843</v>
      </c>
      <c r="C15" s="7">
        <v>9870.8234434909646</v>
      </c>
      <c r="D15" s="7">
        <v>133616.61161551613</v>
      </c>
      <c r="E15" s="7">
        <v>25835.311301807556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  <c r="L15" s="8">
        <v>0</v>
      </c>
      <c r="M15" s="7">
        <v>3021.7272229322616</v>
      </c>
    </row>
    <row r="16" spans="1:13" x14ac:dyDescent="0.3">
      <c r="A16" t="s">
        <v>7</v>
      </c>
      <c r="B16" s="7">
        <v>97524.192075953979</v>
      </c>
      <c r="C16" s="7">
        <v>0</v>
      </c>
      <c r="D16" s="7">
        <v>293956.54555413552</v>
      </c>
      <c r="E16" s="7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  <c r="L16" s="8">
        <v>0</v>
      </c>
      <c r="M16" s="7">
        <v>0</v>
      </c>
    </row>
    <row r="17" spans="1:13" x14ac:dyDescent="0.3">
      <c r="A17" t="s">
        <v>8</v>
      </c>
      <c r="B17" s="8">
        <v>0</v>
      </c>
      <c r="C17" s="8">
        <v>0</v>
      </c>
      <c r="D17" s="8">
        <v>0</v>
      </c>
      <c r="E17" s="8">
        <v>0</v>
      </c>
      <c r="F17" s="20">
        <v>64833333.333333336</v>
      </c>
      <c r="G17" s="20">
        <v>64833333.333333336</v>
      </c>
      <c r="H17" s="20">
        <v>2500000</v>
      </c>
      <c r="I17" s="20">
        <v>2500000</v>
      </c>
      <c r="J17" s="20">
        <v>10000000</v>
      </c>
      <c r="K17" s="20">
        <v>10000000</v>
      </c>
      <c r="L17" s="8">
        <v>0</v>
      </c>
      <c r="M17" s="7">
        <v>0</v>
      </c>
    </row>
    <row r="18" spans="1:13" x14ac:dyDescent="0.3">
      <c r="F18" s="21"/>
      <c r="G18" s="21"/>
      <c r="H18" s="21"/>
      <c r="I18" s="21"/>
      <c r="J18" s="21"/>
      <c r="K18" s="21"/>
    </row>
    <row r="19" spans="1:13" x14ac:dyDescent="0.3">
      <c r="A19" s="4" t="s">
        <v>40</v>
      </c>
      <c r="B19" s="12"/>
      <c r="C19" s="12"/>
      <c r="D19" s="12"/>
      <c r="E19" s="12"/>
      <c r="F19" s="22"/>
      <c r="G19" s="22"/>
      <c r="H19" s="22"/>
      <c r="I19" s="22"/>
      <c r="J19" s="22"/>
      <c r="K19" s="22"/>
      <c r="L19" s="12"/>
      <c r="M19" s="12"/>
    </row>
    <row r="20" spans="1:13" x14ac:dyDescent="0.3">
      <c r="A20" s="2"/>
      <c r="B20" s="2" t="s">
        <v>15</v>
      </c>
      <c r="C20" s="2" t="s">
        <v>16</v>
      </c>
      <c r="D20" s="2" t="s">
        <v>17</v>
      </c>
      <c r="E20" s="2" t="s">
        <v>18</v>
      </c>
      <c r="F20" s="18" t="s">
        <v>19</v>
      </c>
      <c r="G20" s="18" t="s">
        <v>20</v>
      </c>
      <c r="H20" s="18" t="s">
        <v>21</v>
      </c>
      <c r="I20" s="18" t="s">
        <v>22</v>
      </c>
      <c r="J20" s="18" t="s">
        <v>23</v>
      </c>
      <c r="K20" s="18" t="s">
        <v>24</v>
      </c>
      <c r="L20" s="2" t="s">
        <v>25</v>
      </c>
      <c r="M20" s="2" t="s">
        <v>26</v>
      </c>
    </row>
    <row r="21" spans="1:13" x14ac:dyDescent="0.3">
      <c r="A21" t="s">
        <v>3</v>
      </c>
      <c r="B21" s="14">
        <f>B12/B3</f>
        <v>0.26812721755832608</v>
      </c>
      <c r="C21" s="16">
        <f>B21</f>
        <v>0.26812721755832608</v>
      </c>
      <c r="D21" s="14">
        <f t="shared" ref="D21" si="0">D12/D3</f>
        <v>0.37805052550822482</v>
      </c>
      <c r="E21" s="16">
        <f>D21</f>
        <v>0.37805052550822482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4">
        <f>L12/L3</f>
        <v>4.9471119677709154E-2</v>
      </c>
      <c r="M21" s="17"/>
    </row>
    <row r="22" spans="1:13" x14ac:dyDescent="0.3">
      <c r="A22" t="s">
        <v>4</v>
      </c>
      <c r="B22" s="14">
        <f t="shared" ref="B22:E25" si="1">B13/B4</f>
        <v>0.23346648482725171</v>
      </c>
      <c r="C22" s="14">
        <f t="shared" si="1"/>
        <v>0.29740821065235462</v>
      </c>
      <c r="D22" s="14">
        <f t="shared" si="1"/>
        <v>0.26020019793942728</v>
      </c>
      <c r="E22" s="16">
        <f>D22</f>
        <v>0.26020019793942728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  <c r="L22" s="8">
        <v>0</v>
      </c>
      <c r="M22" s="17"/>
    </row>
    <row r="23" spans="1:13" x14ac:dyDescent="0.3">
      <c r="A23" t="s">
        <v>5</v>
      </c>
      <c r="B23" s="14">
        <f t="shared" si="1"/>
        <v>0.28479163941299296</v>
      </c>
      <c r="C23" s="16">
        <f>B23</f>
        <v>0.28479163941299296</v>
      </c>
      <c r="D23" s="14">
        <f t="shared" si="1"/>
        <v>0.27799877239585552</v>
      </c>
      <c r="E23" s="16">
        <f>D23</f>
        <v>0.27799877239585552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4">
        <f>L14/L5</f>
        <v>0.15618319654615595</v>
      </c>
      <c r="M23" s="17"/>
    </row>
    <row r="24" spans="1:13" x14ac:dyDescent="0.3">
      <c r="A24" t="s">
        <v>6</v>
      </c>
      <c r="B24" s="14">
        <f t="shared" si="1"/>
        <v>0.33475312424906212</v>
      </c>
      <c r="C24" s="14">
        <f t="shared" si="1"/>
        <v>0.24051052446844753</v>
      </c>
      <c r="D24" s="14">
        <f t="shared" si="1"/>
        <v>0.27799877239585552</v>
      </c>
      <c r="E24" s="14">
        <f t="shared" si="1"/>
        <v>0.19435565427726656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8">
        <v>0</v>
      </c>
      <c r="M24" s="17"/>
    </row>
    <row r="25" spans="1:13" x14ac:dyDescent="0.3">
      <c r="A25" t="s">
        <v>7</v>
      </c>
      <c r="B25" s="14">
        <f t="shared" si="1"/>
        <v>1.7153507344177517</v>
      </c>
      <c r="C25" s="16">
        <f>AVERAGE(C21,C23)</f>
        <v>0.27645942848565952</v>
      </c>
      <c r="D25" s="14">
        <f t="shared" si="1"/>
        <v>0.44374436500697489</v>
      </c>
      <c r="E25" s="16">
        <f>D25</f>
        <v>0.44374436500697489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13"/>
      <c r="M25" s="7">
        <v>0</v>
      </c>
    </row>
    <row r="26" spans="1:13" x14ac:dyDescent="0.3">
      <c r="A26" t="s">
        <v>8</v>
      </c>
      <c r="B26" s="8">
        <v>0</v>
      </c>
      <c r="C26" s="8">
        <v>0</v>
      </c>
      <c r="D26" s="8">
        <v>0</v>
      </c>
      <c r="E26" s="8">
        <v>0</v>
      </c>
      <c r="F26" s="23">
        <f t="shared" ref="F26:K26" si="2">F17/F8</f>
        <v>1</v>
      </c>
      <c r="G26" s="23">
        <f t="shared" si="2"/>
        <v>1</v>
      </c>
      <c r="H26" s="23">
        <f t="shared" si="2"/>
        <v>1</v>
      </c>
      <c r="I26" s="23">
        <f t="shared" si="2"/>
        <v>1</v>
      </c>
      <c r="J26" s="24">
        <f>K26</f>
        <v>1</v>
      </c>
      <c r="K26" s="23">
        <f t="shared" si="2"/>
        <v>1</v>
      </c>
      <c r="L26" s="8">
        <v>0</v>
      </c>
      <c r="M26" s="7">
        <v>0</v>
      </c>
    </row>
    <row r="28" spans="1:13" x14ac:dyDescent="0.3">
      <c r="A28" s="15" t="s">
        <v>41</v>
      </c>
      <c r="B28" s="15"/>
      <c r="C28" s="15"/>
      <c r="D28" s="15"/>
      <c r="E28" s="15"/>
      <c r="F28" s="15"/>
      <c r="G28" s="15"/>
    </row>
    <row r="29" spans="1:13" x14ac:dyDescent="0.3">
      <c r="A29" s="13" t="s">
        <v>42</v>
      </c>
      <c r="B29" s="13"/>
      <c r="C29" s="13"/>
      <c r="D29" s="13"/>
      <c r="E29" s="13"/>
      <c r="F29" s="13"/>
      <c r="G29" s="13"/>
    </row>
    <row r="30" spans="1:13" x14ac:dyDescent="0.3">
      <c r="A30" t="s">
        <v>43</v>
      </c>
    </row>
  </sheetData>
  <pageMargins left="0.7" right="0.7" top="0.75" bottom="0.75" header="0.3" footer="0.3"/>
  <ignoredErrors>
    <ignoredError sqref="J26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4" x14ac:dyDescent="0.3"/>
  <cols>
    <col min="1" max="1" width="15.44140625" customWidth="1"/>
    <col min="2" max="3" width="24.33203125" customWidth="1"/>
    <col min="4" max="4" width="18.6640625" customWidth="1"/>
    <col min="5" max="5" width="17.6640625" customWidth="1"/>
    <col min="6" max="7" width="24.33203125" customWidth="1"/>
  </cols>
  <sheetData>
    <row r="1" spans="1:7" x14ac:dyDescent="0.3"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 x14ac:dyDescent="0.3">
      <c r="A2" t="s">
        <v>9</v>
      </c>
      <c r="B2" s="3">
        <v>14798.6687246375</v>
      </c>
      <c r="C2" s="3">
        <v>10017.056289246289</v>
      </c>
      <c r="D2" s="7">
        <v>8309.8800311829455</v>
      </c>
      <c r="E2" s="3">
        <v>9147.59514935892</v>
      </c>
      <c r="F2" s="3">
        <v>12607.809652035583</v>
      </c>
      <c r="G2">
        <v>0</v>
      </c>
    </row>
    <row r="3" spans="1:7" x14ac:dyDescent="0.3">
      <c r="A3" t="s">
        <v>10</v>
      </c>
      <c r="B3" s="3">
        <v>79729.496062594888</v>
      </c>
      <c r="C3" s="3">
        <v>52654.872048641708</v>
      </c>
      <c r="D3" s="7">
        <v>49283.700109375168</v>
      </c>
      <c r="E3" s="7">
        <v>49283.700109375168</v>
      </c>
      <c r="F3" s="3">
        <v>67925.995825312988</v>
      </c>
      <c r="G3">
        <v>0</v>
      </c>
    </row>
    <row r="4" spans="1:7" x14ac:dyDescent="0.3">
      <c r="A4" t="s">
        <v>11</v>
      </c>
      <c r="B4">
        <v>0</v>
      </c>
      <c r="C4">
        <v>0</v>
      </c>
      <c r="D4" s="8">
        <v>0</v>
      </c>
      <c r="E4">
        <v>0</v>
      </c>
      <c r="F4">
        <v>0</v>
      </c>
      <c r="G4" s="3">
        <v>1</v>
      </c>
    </row>
    <row r="5" spans="1:7" x14ac:dyDescent="0.3">
      <c r="A5" t="s">
        <v>12</v>
      </c>
      <c r="B5">
        <v>0</v>
      </c>
      <c r="C5">
        <v>0</v>
      </c>
      <c r="D5" s="8">
        <v>0</v>
      </c>
      <c r="E5">
        <v>0</v>
      </c>
      <c r="F5">
        <v>0</v>
      </c>
      <c r="G5" s="3">
        <v>1</v>
      </c>
    </row>
    <row r="6" spans="1:7" x14ac:dyDescent="0.3">
      <c r="A6" t="s">
        <v>13</v>
      </c>
      <c r="B6">
        <v>0</v>
      </c>
      <c r="C6">
        <v>0</v>
      </c>
      <c r="D6" s="8">
        <v>0</v>
      </c>
      <c r="E6">
        <v>0</v>
      </c>
      <c r="F6">
        <v>0</v>
      </c>
      <c r="G6" s="3">
        <v>1</v>
      </c>
    </row>
    <row r="7" spans="1:7" x14ac:dyDescent="0.3">
      <c r="A7" t="s">
        <v>14</v>
      </c>
      <c r="B7" s="3">
        <v>8250.9832391723103</v>
      </c>
      <c r="C7">
        <v>0</v>
      </c>
      <c r="D7" s="7">
        <v>4633.1654645849012</v>
      </c>
      <c r="E7">
        <v>0</v>
      </c>
      <c r="F7">
        <v>0</v>
      </c>
      <c r="G7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4" x14ac:dyDescent="0.3"/>
  <cols>
    <col min="1" max="1" width="15.44140625" customWidth="1"/>
    <col min="2" max="3" width="24.33203125" customWidth="1"/>
    <col min="4" max="4" width="18.6640625" customWidth="1"/>
    <col min="5" max="5" width="17.6640625" customWidth="1"/>
    <col min="6" max="7" width="24.33203125" customWidth="1"/>
  </cols>
  <sheetData>
    <row r="1" spans="1:7" x14ac:dyDescent="0.3"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 x14ac:dyDescent="0.3">
      <c r="A2" t="s">
        <v>9</v>
      </c>
      <c r="B2" s="3">
        <v>14093.930663951092</v>
      </c>
      <c r="C2" s="3">
        <v>9723.7720447297434</v>
      </c>
      <c r="D2" s="7">
        <v>7836.7090603888819</v>
      </c>
      <c r="E2" s="3">
        <v>9101.217926076959</v>
      </c>
      <c r="F2" s="3">
        <v>11313.478192326145</v>
      </c>
      <c r="G2">
        <v>0</v>
      </c>
    </row>
    <row r="3" spans="1:7" x14ac:dyDescent="0.3">
      <c r="A3" t="s">
        <v>10</v>
      </c>
      <c r="B3" s="3">
        <v>22050.475650389468</v>
      </c>
      <c r="C3" s="3">
        <v>14562.552522236007</v>
      </c>
      <c r="D3" s="7">
        <v>13630.200652086061</v>
      </c>
      <c r="E3" s="7">
        <v>13630.200652086061</v>
      </c>
      <c r="F3" s="3">
        <v>18786.027642751076</v>
      </c>
      <c r="G3">
        <v>0</v>
      </c>
    </row>
    <row r="4" spans="1:7" x14ac:dyDescent="0.3">
      <c r="A4" t="s">
        <v>11</v>
      </c>
      <c r="B4">
        <v>0</v>
      </c>
      <c r="C4">
        <v>0</v>
      </c>
      <c r="D4" s="8">
        <v>0</v>
      </c>
      <c r="E4">
        <v>0</v>
      </c>
      <c r="F4">
        <v>0</v>
      </c>
      <c r="G4" s="3">
        <v>1</v>
      </c>
    </row>
    <row r="5" spans="1:7" x14ac:dyDescent="0.3">
      <c r="A5" t="s">
        <v>12</v>
      </c>
      <c r="B5">
        <v>0</v>
      </c>
      <c r="C5">
        <v>0</v>
      </c>
      <c r="D5" s="8">
        <v>0</v>
      </c>
      <c r="E5">
        <v>0</v>
      </c>
      <c r="F5">
        <v>0</v>
      </c>
      <c r="G5" s="3">
        <v>1</v>
      </c>
    </row>
    <row r="6" spans="1:7" x14ac:dyDescent="0.3">
      <c r="A6" t="s">
        <v>13</v>
      </c>
      <c r="B6">
        <v>0</v>
      </c>
      <c r="C6">
        <v>0</v>
      </c>
      <c r="D6" s="8">
        <v>0</v>
      </c>
      <c r="E6">
        <v>0</v>
      </c>
      <c r="F6">
        <v>0</v>
      </c>
      <c r="G6" s="3">
        <v>1</v>
      </c>
    </row>
    <row r="7" spans="1:7" x14ac:dyDescent="0.3">
      <c r="A7" t="s">
        <v>14</v>
      </c>
      <c r="B7" s="6">
        <v>0</v>
      </c>
      <c r="C7">
        <v>0</v>
      </c>
      <c r="D7" s="9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G7"/>
  <sheetViews>
    <sheetView workbookViewId="0"/>
  </sheetViews>
  <sheetFormatPr defaultRowHeight="14.4" x14ac:dyDescent="0.3"/>
  <cols>
    <col min="1" max="1" width="15.44140625" customWidth="1"/>
    <col min="2" max="3" width="24.33203125" customWidth="1"/>
    <col min="4" max="4" width="18.6640625" customWidth="1"/>
    <col min="5" max="5" width="17.6640625" customWidth="1"/>
    <col min="6" max="7" width="24.33203125" customWidth="1"/>
  </cols>
  <sheetData>
    <row r="1" spans="1:7" x14ac:dyDescent="0.3"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 x14ac:dyDescent="0.3">
      <c r="A2" t="s">
        <v>9</v>
      </c>
      <c r="B2" s="3">
        <f>'SDoVPbT-psgr (USA)'!B2*'Data from BNVP'!B21</f>
        <v>3967.9258687044749</v>
      </c>
      <c r="C2" s="3">
        <f>'SDoVPbT-psgr (USA)'!C2*'Data from BNVP'!B22</f>
        <v>2338.6469201670452</v>
      </c>
      <c r="D2" s="7">
        <f>'SDoVPbT-psgr (USA)'!D2*'Data from BNVP'!B23</f>
        <v>2366.584357405884</v>
      </c>
      <c r="E2" s="3">
        <f>'SDoVPbT-psgr (USA)'!E2*'Data from BNVP'!B24</f>
        <v>3062.1860556134643</v>
      </c>
      <c r="F2" s="3">
        <f>'SDoVPbT-psgr (USA)'!F2*'Data from BNVP'!B25</f>
        <v>21626.815546018453</v>
      </c>
      <c r="G2">
        <v>0</v>
      </c>
    </row>
    <row r="3" spans="1:7" x14ac:dyDescent="0.3">
      <c r="A3" t="s">
        <v>10</v>
      </c>
      <c r="B3" s="3">
        <f>'SDoVPbT-psgr (USA)'!B3*'Data from BNVP'!D21</f>
        <v>30141.777884969939</v>
      </c>
      <c r="C3" s="3">
        <f>'SDoVPbT-psgr (USA)'!C3*'Data from BNVP'!D22</f>
        <v>13700.80812953179</v>
      </c>
      <c r="D3" s="7">
        <f>'SDoVPbT-psgr (USA)'!D3*'Data from BNVP'!D23</f>
        <v>13700.808129531788</v>
      </c>
      <c r="E3" s="3">
        <f>'SDoVPbT-psgr (USA)'!E3*'Data from BNVP'!D24</f>
        <v>13700.808129531788</v>
      </c>
      <c r="F3" s="3">
        <f>'SDoVPbT-psgr (USA)'!F3*'Data from BNVP'!D25</f>
        <v>30141.777884969939</v>
      </c>
      <c r="G3">
        <v>0</v>
      </c>
    </row>
    <row r="4" spans="1:7" x14ac:dyDescent="0.3">
      <c r="A4" t="s">
        <v>11</v>
      </c>
      <c r="B4">
        <v>0</v>
      </c>
      <c r="C4">
        <v>0</v>
      </c>
      <c r="D4" s="8">
        <v>0</v>
      </c>
      <c r="E4">
        <v>0</v>
      </c>
      <c r="F4">
        <v>0</v>
      </c>
      <c r="G4" s="3">
        <v>1</v>
      </c>
    </row>
    <row r="5" spans="1:7" x14ac:dyDescent="0.3">
      <c r="A5" t="s">
        <v>12</v>
      </c>
      <c r="B5">
        <v>0</v>
      </c>
      <c r="C5">
        <v>0</v>
      </c>
      <c r="D5" s="8">
        <v>0</v>
      </c>
      <c r="E5">
        <v>0</v>
      </c>
      <c r="F5">
        <v>0</v>
      </c>
      <c r="G5" s="3">
        <v>1</v>
      </c>
    </row>
    <row r="6" spans="1:7" x14ac:dyDescent="0.3">
      <c r="A6" t="s">
        <v>13</v>
      </c>
      <c r="B6">
        <v>0</v>
      </c>
      <c r="C6">
        <v>0</v>
      </c>
      <c r="D6" s="8">
        <v>0</v>
      </c>
      <c r="E6">
        <v>0</v>
      </c>
      <c r="F6">
        <v>0</v>
      </c>
      <c r="G6" s="3">
        <v>1</v>
      </c>
    </row>
    <row r="7" spans="1:7" x14ac:dyDescent="0.3">
      <c r="A7" t="s">
        <v>14</v>
      </c>
      <c r="B7" s="3">
        <f>'SDoVPbT-psgr (USA)'!B7*'Data from BNVP'!L21</f>
        <v>408.1853792838657</v>
      </c>
      <c r="C7">
        <v>0</v>
      </c>
      <c r="D7" s="7">
        <f>'SDoVPbT-psgr (USA)'!D7*'Data from BNVP'!L23</f>
        <v>723.62259238612558</v>
      </c>
      <c r="E7">
        <v>0</v>
      </c>
      <c r="F7" s="3">
        <f>D7*('Data from BNVP'!B7/'Data from BNVP'!B5)</f>
        <v>1097.8853931081439</v>
      </c>
      <c r="G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G7"/>
  <sheetViews>
    <sheetView workbookViewId="0"/>
  </sheetViews>
  <sheetFormatPr defaultRowHeight="14.4" x14ac:dyDescent="0.3"/>
  <cols>
    <col min="1" max="1" width="15.44140625" customWidth="1"/>
    <col min="2" max="3" width="24.33203125" customWidth="1"/>
    <col min="4" max="4" width="18.6640625" customWidth="1"/>
    <col min="5" max="5" width="17.6640625" customWidth="1"/>
    <col min="6" max="7" width="24.33203125" customWidth="1"/>
  </cols>
  <sheetData>
    <row r="1" spans="1:7" x14ac:dyDescent="0.3"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 x14ac:dyDescent="0.3">
      <c r="A2" t="s">
        <v>9</v>
      </c>
      <c r="B2" s="3">
        <f>'SDoVPbT-frgt (USA)'!B2*'Data from BNVP'!C21</f>
        <v>3778.9664133851775</v>
      </c>
      <c r="C2" s="3">
        <f>'SDoVPbT-frgt (USA)'!C2*'Data from BNVP'!C22</f>
        <v>2891.9296446144604</v>
      </c>
      <c r="D2" s="3">
        <f>'SDoVPbT-frgt (USA)'!D2*'Data from BNVP'!C23</f>
        <v>2231.8292209108054</v>
      </c>
      <c r="E2" s="3">
        <f>'SDoVPbT-frgt (USA)'!E2*'Data from BNVP'!C24</f>
        <v>2188.9386967024057</v>
      </c>
      <c r="F2" s="3">
        <f>'SDoVPbT-frgt (USA)'!F2*'Data from BNVP'!C25</f>
        <v>3127.7177152354584</v>
      </c>
      <c r="G2">
        <v>0</v>
      </c>
    </row>
    <row r="3" spans="1:7" x14ac:dyDescent="0.3">
      <c r="A3" t="s">
        <v>10</v>
      </c>
      <c r="B3" s="3">
        <f>'SDoVPbT-frgt (USA)'!B3*'Data from BNVP'!E21</f>
        <v>8336.1939073360536</v>
      </c>
      <c r="C3" s="3">
        <f>'SDoVPbT-frgt (USA)'!C3*'Data from BNVP'!E22</f>
        <v>3789.1790487891149</v>
      </c>
      <c r="D3" s="3">
        <f>'SDoVPbT-frgt (USA)'!D3*'Data from BNVP'!E23</f>
        <v>3789.1790487891144</v>
      </c>
      <c r="E3" s="3">
        <f>'SDoVPbT-frgt (USA)'!E3*'Data from BNVP'!E24</f>
        <v>2649.1065656666119</v>
      </c>
      <c r="F3" s="3">
        <f>'SDoVPbT-frgt (USA)'!F3*'Data from BNVP'!E25</f>
        <v>8336.1939073360536</v>
      </c>
      <c r="G3">
        <v>0</v>
      </c>
    </row>
    <row r="4" spans="1:7" x14ac:dyDescent="0.3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 s="3">
        <v>1</v>
      </c>
    </row>
    <row r="5" spans="1:7" x14ac:dyDescent="0.3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 s="3">
        <v>1</v>
      </c>
    </row>
    <row r="6" spans="1:7" x14ac:dyDescent="0.3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 s="3">
        <v>1</v>
      </c>
    </row>
    <row r="7" spans="1:7" x14ac:dyDescent="0.3">
      <c r="A7" t="s">
        <v>14</v>
      </c>
      <c r="B7" s="3">
        <f>B2*('Data from BNVP'!$M12/'Data from BNVP'!$B12)</f>
        <v>428.02578763852529</v>
      </c>
      <c r="C7" s="3">
        <f>C2*('Data from BNVP'!$M12/'Data from BNVP'!$B12)</f>
        <v>327.55529648184199</v>
      </c>
      <c r="D7" s="3">
        <f>D2*('Data from BNVP'!$M12/'Data from BNVP'!$B12)</f>
        <v>252.78881991948924</v>
      </c>
      <c r="E7" s="3">
        <f>E2*('Data from BNVP'!$M12/'Data from BNVP'!$B12)</f>
        <v>247.93081156527253</v>
      </c>
      <c r="F7" s="3">
        <f>F2*('Data from BNVP'!$M12/'Data from BNVP'!$B12)</f>
        <v>354.26190448075096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Data from BNVP</vt:lpstr>
      <vt:lpstr>SDoVPbT-psgr (USA)</vt:lpstr>
      <vt:lpstr>SDoVPbT-frgt (USA)</vt:lpstr>
      <vt:lpstr>SDoVPbT-psgr</vt:lpstr>
      <vt:lpstr>SDoVPbT-frgt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2017-07-07T00:09:52Z</dcterms:created>
  <dcterms:modified xsi:type="dcterms:W3CDTF">2018-04-11T00:09:24Z</dcterms:modified>
</cp:coreProperties>
</file>