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35" yWindow="765" windowWidth="25875" windowHeight="10545"/>
  </bookViews>
  <sheets>
    <sheet name="About" sheetId="1" r:id="rId1"/>
    <sheet name="AEO Table 73" sheetId="7" r:id="rId2"/>
    <sheet name="GREET1 Fuel_Specs" sheetId="9" r:id="rId3"/>
    <sheet name="BCF-BpLFOU" sheetId="11" r:id="rId4"/>
    <sheet name="BCF-BpSFOU" sheetId="12" r:id="rId5"/>
    <sheet name="BCF-VFEUCF" sheetId="10" r:id="rId6"/>
  </sheets>
  <definedNames>
    <definedName name="gal_per_barrel">About!$A$44</definedName>
  </definedNames>
  <calcPr calcId="145621"/>
</workbook>
</file>

<file path=xl/calcChain.xml><?xml version="1.0" encoding="utf-8"?>
<calcChain xmlns="http://schemas.openxmlformats.org/spreadsheetml/2006/main">
  <c r="D4" i="10" l="1"/>
  <c r="E4" i="10"/>
  <c r="F4" i="10"/>
  <c r="G4" i="10"/>
  <c r="H4" i="10"/>
  <c r="I4" i="10"/>
  <c r="J4" i="10"/>
  <c r="K4" i="10"/>
  <c r="L4" i="10"/>
  <c r="M4" i="10"/>
  <c r="N4" i="10"/>
  <c r="O4" i="10"/>
  <c r="P4" i="10"/>
  <c r="Q4" i="10"/>
  <c r="R4" i="10"/>
  <c r="S4" i="10"/>
  <c r="T4" i="10"/>
  <c r="U4" i="10"/>
  <c r="V4" i="10"/>
  <c r="W4" i="10"/>
  <c r="X4" i="10"/>
  <c r="Y4" i="10"/>
  <c r="Z4" i="10"/>
  <c r="D5" i="10"/>
  <c r="E5" i="10"/>
  <c r="F5" i="10"/>
  <c r="G5" i="10"/>
  <c r="H5" i="10"/>
  <c r="I5" i="10"/>
  <c r="J5" i="10"/>
  <c r="K5" i="10"/>
  <c r="L5" i="10"/>
  <c r="M5" i="10"/>
  <c r="N5" i="10"/>
  <c r="O5" i="10"/>
  <c r="P5" i="10"/>
  <c r="Q5" i="10"/>
  <c r="R5" i="10"/>
  <c r="S5" i="10"/>
  <c r="T5" i="10"/>
  <c r="U5" i="10"/>
  <c r="V5" i="10"/>
  <c r="W5" i="10"/>
  <c r="X5" i="10"/>
  <c r="Y5" i="10"/>
  <c r="Z5" i="10"/>
  <c r="D8" i="10"/>
  <c r="E8" i="10"/>
  <c r="F8" i="10"/>
  <c r="G8" i="10"/>
  <c r="H8" i="10"/>
  <c r="I8" i="10"/>
  <c r="J8" i="10"/>
  <c r="K8" i="10"/>
  <c r="L8" i="10"/>
  <c r="M8" i="10"/>
  <c r="N8" i="10"/>
  <c r="O8" i="10"/>
  <c r="P8" i="10"/>
  <c r="Q8" i="10"/>
  <c r="R8" i="10"/>
  <c r="S8" i="10"/>
  <c r="T8" i="10"/>
  <c r="U8" i="10"/>
  <c r="V8" i="10"/>
  <c r="W8" i="10"/>
  <c r="X8" i="10"/>
  <c r="Y8" i="10"/>
  <c r="Z8" i="10"/>
  <c r="C4" i="10"/>
  <c r="C5" i="10"/>
  <c r="C8" i="10"/>
  <c r="B8" i="10"/>
  <c r="B5" i="10"/>
  <c r="B4" i="10"/>
  <c r="C10" i="12" l="1"/>
  <c r="D10" i="12"/>
  <c r="E10" i="12"/>
  <c r="F10" i="12"/>
  <c r="G10" i="12"/>
  <c r="H10" i="12"/>
  <c r="I10" i="12"/>
  <c r="J10" i="12"/>
  <c r="K10" i="12"/>
  <c r="L10" i="12"/>
  <c r="M10" i="12"/>
  <c r="N10" i="12"/>
  <c r="O10" i="12"/>
  <c r="P10" i="12"/>
  <c r="Q10" i="12"/>
  <c r="R10" i="12"/>
  <c r="S10" i="12"/>
  <c r="T10" i="12"/>
  <c r="U10" i="12"/>
  <c r="V10" i="12"/>
  <c r="W10" i="12"/>
  <c r="X10" i="12"/>
  <c r="Y10" i="12"/>
  <c r="Z10" i="12"/>
  <c r="C11" i="12"/>
  <c r="D11" i="12"/>
  <c r="E11" i="12"/>
  <c r="F11" i="12"/>
  <c r="G11" i="12"/>
  <c r="H11" i="12"/>
  <c r="I11" i="12"/>
  <c r="J11" i="12"/>
  <c r="K11" i="12"/>
  <c r="L11" i="12"/>
  <c r="M11" i="12"/>
  <c r="N11" i="12"/>
  <c r="O11" i="12"/>
  <c r="P11" i="12"/>
  <c r="Q11" i="12"/>
  <c r="R11" i="12"/>
  <c r="S11" i="12"/>
  <c r="T11" i="12"/>
  <c r="U11" i="12"/>
  <c r="V11" i="12"/>
  <c r="W11" i="12"/>
  <c r="X11" i="12"/>
  <c r="Y11" i="12"/>
  <c r="Z11" i="12"/>
  <c r="C12" i="12"/>
  <c r="D12" i="12"/>
  <c r="E12" i="12"/>
  <c r="F12" i="12"/>
  <c r="G12" i="12"/>
  <c r="H12" i="12"/>
  <c r="I12" i="12"/>
  <c r="J12" i="12"/>
  <c r="K12" i="12"/>
  <c r="L12" i="12"/>
  <c r="M12" i="12"/>
  <c r="N12" i="12"/>
  <c r="O12" i="12"/>
  <c r="P12" i="12"/>
  <c r="Q12" i="12"/>
  <c r="R12" i="12"/>
  <c r="S12" i="12"/>
  <c r="T12" i="12"/>
  <c r="U12" i="12"/>
  <c r="V12" i="12"/>
  <c r="W12" i="12"/>
  <c r="X12" i="12"/>
  <c r="Y12" i="12"/>
  <c r="Z12" i="12"/>
  <c r="C13" i="12"/>
  <c r="D13" i="12"/>
  <c r="E13" i="12"/>
  <c r="F13" i="12"/>
  <c r="G13" i="12"/>
  <c r="H13" i="12"/>
  <c r="I13" i="12"/>
  <c r="J13" i="12"/>
  <c r="K13" i="12"/>
  <c r="L13" i="12"/>
  <c r="M13" i="12"/>
  <c r="N13" i="12"/>
  <c r="O13" i="12"/>
  <c r="P13" i="12"/>
  <c r="Q13" i="12"/>
  <c r="R13" i="12"/>
  <c r="S13" i="12"/>
  <c r="T13" i="12"/>
  <c r="U13" i="12"/>
  <c r="V13" i="12"/>
  <c r="W13" i="12"/>
  <c r="X13" i="12"/>
  <c r="Y13" i="12"/>
  <c r="Z13" i="12"/>
  <c r="C14" i="12"/>
  <c r="D14" i="12"/>
  <c r="E14" i="12"/>
  <c r="F14" i="12"/>
  <c r="G14" i="12"/>
  <c r="H14" i="12"/>
  <c r="I14" i="12"/>
  <c r="J14" i="12"/>
  <c r="K14" i="12"/>
  <c r="L14" i="12"/>
  <c r="M14" i="12"/>
  <c r="N14" i="12"/>
  <c r="O14" i="12"/>
  <c r="P14" i="12"/>
  <c r="Q14" i="12"/>
  <c r="R14" i="12"/>
  <c r="S14" i="12"/>
  <c r="T14" i="12"/>
  <c r="U14" i="12"/>
  <c r="V14" i="12"/>
  <c r="W14" i="12"/>
  <c r="X14" i="12"/>
  <c r="Y14" i="12"/>
  <c r="Z14" i="12"/>
  <c r="B14" i="12"/>
  <c r="B13" i="12"/>
  <c r="B12" i="12"/>
  <c r="B11" i="12"/>
  <c r="B10"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B17"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B9" i="11"/>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B5" i="12"/>
  <c r="C3" i="12"/>
  <c r="D3" i="12"/>
  <c r="E3" i="12"/>
  <c r="F3" i="12"/>
  <c r="G3" i="12"/>
  <c r="H3" i="12"/>
  <c r="I3" i="12"/>
  <c r="J3" i="12"/>
  <c r="K3" i="12"/>
  <c r="L3" i="12"/>
  <c r="M3" i="12"/>
  <c r="N3" i="12"/>
  <c r="O3" i="12"/>
  <c r="P3" i="12"/>
  <c r="Q3" i="12"/>
  <c r="R3" i="12"/>
  <c r="S3" i="12"/>
  <c r="T3" i="12"/>
  <c r="U3" i="12"/>
  <c r="V3" i="12"/>
  <c r="W3" i="12"/>
  <c r="X3" i="12"/>
  <c r="Y3" i="12"/>
  <c r="Z3" i="12"/>
  <c r="C4" i="12"/>
  <c r="D4" i="12"/>
  <c r="E4" i="12"/>
  <c r="F4" i="12"/>
  <c r="G4" i="12"/>
  <c r="H4" i="12"/>
  <c r="I4" i="12"/>
  <c r="J4" i="12"/>
  <c r="K4" i="12"/>
  <c r="L4" i="12"/>
  <c r="M4" i="12"/>
  <c r="N4" i="12"/>
  <c r="O4" i="12"/>
  <c r="P4" i="12"/>
  <c r="Q4" i="12"/>
  <c r="R4" i="12"/>
  <c r="S4" i="12"/>
  <c r="T4" i="12"/>
  <c r="U4" i="12"/>
  <c r="V4" i="12"/>
  <c r="W4" i="12"/>
  <c r="X4" i="12"/>
  <c r="Y4" i="12"/>
  <c r="Z4" i="12"/>
  <c r="B4" i="12"/>
  <c r="B3"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B5" i="11"/>
  <c r="AD13" i="12" l="1"/>
  <c r="AD10" i="12"/>
  <c r="AD14" i="12"/>
  <c r="AD12" i="12"/>
  <c r="AD11" i="12"/>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C10" i="11"/>
  <c r="D10" i="11"/>
  <c r="E10" i="11"/>
  <c r="F10" i="11"/>
  <c r="G10" i="11"/>
  <c r="H10" i="11"/>
  <c r="I10" i="11"/>
  <c r="J10" i="11"/>
  <c r="K10" i="11"/>
  <c r="L10" i="11"/>
  <c r="M10" i="11"/>
  <c r="N10" i="11"/>
  <c r="O10" i="11"/>
  <c r="P10" i="11"/>
  <c r="Q10" i="11"/>
  <c r="R10" i="11"/>
  <c r="S10" i="11"/>
  <c r="T10" i="11"/>
  <c r="U10" i="11"/>
  <c r="V10" i="11"/>
  <c r="W10" i="11"/>
  <c r="X10" i="11"/>
  <c r="Y10" i="11"/>
  <c r="Z10" i="11"/>
  <c r="C11" i="11"/>
  <c r="D11" i="11"/>
  <c r="E11" i="11"/>
  <c r="F11" i="11"/>
  <c r="G11" i="11"/>
  <c r="H11" i="11"/>
  <c r="I11" i="11"/>
  <c r="J11" i="11"/>
  <c r="K11" i="11"/>
  <c r="L11" i="11"/>
  <c r="M11" i="11"/>
  <c r="N11" i="11"/>
  <c r="O11" i="11"/>
  <c r="P11" i="11"/>
  <c r="Q11" i="11"/>
  <c r="R11" i="11"/>
  <c r="S11" i="11"/>
  <c r="T11" i="11"/>
  <c r="U11" i="11"/>
  <c r="V11" i="11"/>
  <c r="W11" i="11"/>
  <c r="X11" i="11"/>
  <c r="Y11" i="11"/>
  <c r="Z11" i="11"/>
  <c r="C12" i="11"/>
  <c r="D12" i="11"/>
  <c r="E12" i="11"/>
  <c r="F12" i="11"/>
  <c r="G12" i="11"/>
  <c r="H12" i="11"/>
  <c r="I12" i="11"/>
  <c r="J12" i="11"/>
  <c r="K12" i="11"/>
  <c r="L12" i="11"/>
  <c r="M12" i="11"/>
  <c r="N12" i="11"/>
  <c r="O12" i="11"/>
  <c r="P12" i="11"/>
  <c r="Q12" i="11"/>
  <c r="R12" i="11"/>
  <c r="S12" i="11"/>
  <c r="T12" i="11"/>
  <c r="U12" i="11"/>
  <c r="V12" i="11"/>
  <c r="W12" i="11"/>
  <c r="X12" i="11"/>
  <c r="Y12" i="11"/>
  <c r="Z12" i="11"/>
  <c r="C13" i="11"/>
  <c r="D13" i="11"/>
  <c r="E13" i="11"/>
  <c r="F13" i="11"/>
  <c r="G13" i="11"/>
  <c r="H13" i="11"/>
  <c r="I13" i="11"/>
  <c r="J13" i="11"/>
  <c r="K13" i="11"/>
  <c r="L13" i="11"/>
  <c r="M13" i="11"/>
  <c r="N13" i="11"/>
  <c r="O13" i="11"/>
  <c r="P13" i="11"/>
  <c r="Q13" i="11"/>
  <c r="R13" i="11"/>
  <c r="S13" i="11"/>
  <c r="T13" i="11"/>
  <c r="U13" i="11"/>
  <c r="V13" i="11"/>
  <c r="W13" i="11"/>
  <c r="X13" i="11"/>
  <c r="Y13" i="11"/>
  <c r="Z13" i="11"/>
  <c r="C14" i="11"/>
  <c r="D14" i="11"/>
  <c r="E14" i="11"/>
  <c r="F14" i="11"/>
  <c r="G14" i="11"/>
  <c r="H14" i="11"/>
  <c r="I14" i="11"/>
  <c r="J14" i="11"/>
  <c r="K14" i="11"/>
  <c r="L14" i="11"/>
  <c r="M14" i="11"/>
  <c r="N14" i="11"/>
  <c r="O14" i="11"/>
  <c r="P14" i="11"/>
  <c r="Q14" i="11"/>
  <c r="R14" i="11"/>
  <c r="S14" i="11"/>
  <c r="T14" i="11"/>
  <c r="U14" i="11"/>
  <c r="V14" i="11"/>
  <c r="W14" i="11"/>
  <c r="X14" i="11"/>
  <c r="Y14" i="11"/>
  <c r="Z14" i="11"/>
  <c r="B14" i="11"/>
  <c r="B13" i="11"/>
  <c r="B12" i="11"/>
  <c r="B11" i="11"/>
  <c r="B10" i="11"/>
  <c r="C4" i="11"/>
  <c r="D4" i="11"/>
  <c r="E4" i="11"/>
  <c r="F4" i="11"/>
  <c r="G4" i="11"/>
  <c r="H4" i="11"/>
  <c r="I4" i="11"/>
  <c r="J4" i="11"/>
  <c r="K4" i="11"/>
  <c r="L4" i="11"/>
  <c r="M4" i="11"/>
  <c r="N4" i="11"/>
  <c r="O4" i="11"/>
  <c r="P4" i="11"/>
  <c r="Q4" i="11"/>
  <c r="R4" i="11"/>
  <c r="S4" i="11"/>
  <c r="T4" i="11"/>
  <c r="U4" i="11"/>
  <c r="V4" i="11"/>
  <c r="W4" i="11"/>
  <c r="X4" i="11"/>
  <c r="Y4" i="11"/>
  <c r="Z4" i="11"/>
  <c r="B4" i="11"/>
  <c r="C3" i="11"/>
  <c r="D3" i="11"/>
  <c r="E3" i="11"/>
  <c r="F3" i="11"/>
  <c r="G3" i="11"/>
  <c r="H3" i="11"/>
  <c r="I3" i="11"/>
  <c r="J3" i="11"/>
  <c r="K3" i="11"/>
  <c r="L3" i="11"/>
  <c r="M3" i="11"/>
  <c r="N3" i="11"/>
  <c r="O3" i="11"/>
  <c r="P3" i="11"/>
  <c r="Q3" i="11"/>
  <c r="R3" i="11"/>
  <c r="S3" i="11"/>
  <c r="T3" i="11"/>
  <c r="U3" i="11"/>
  <c r="V3" i="11"/>
  <c r="W3" i="11"/>
  <c r="X3" i="11"/>
  <c r="Y3" i="11"/>
  <c r="Z3" i="11"/>
  <c r="AA3" i="11"/>
  <c r="B3" i="11"/>
  <c r="A45" i="1"/>
  <c r="AB3" i="11" l="1"/>
  <c r="AI3" i="11"/>
  <c r="AE3" i="11"/>
  <c r="AH3" i="11"/>
  <c r="AD3" i="11"/>
  <c r="AG3" i="11"/>
  <c r="AC3" i="11"/>
  <c r="AJ3" i="11"/>
  <c r="AF3" i="11"/>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AA3" i="12" l="1"/>
  <c r="AG4" i="12"/>
  <c r="AE4" i="12"/>
  <c r="AC10" i="12"/>
  <c r="AE13" i="12"/>
  <c r="AB13" i="12"/>
  <c r="AC13" i="12"/>
  <c r="AH15" i="12" l="1"/>
  <c r="Z15" i="12"/>
  <c r="R15" i="12"/>
  <c r="J15" i="12"/>
  <c r="B15" i="12"/>
  <c r="J2" i="12"/>
  <c r="R2" i="12"/>
  <c r="Z2" i="12"/>
  <c r="AH2" i="12"/>
  <c r="F15" i="12"/>
  <c r="AD2" i="12"/>
  <c r="U15" i="12"/>
  <c r="O2" i="12"/>
  <c r="AB15" i="12"/>
  <c r="H2" i="12"/>
  <c r="AI15" i="12"/>
  <c r="C15" i="12"/>
  <c r="AG2" i="12"/>
  <c r="AG15" i="12"/>
  <c r="Y15" i="12"/>
  <c r="Q15" i="12"/>
  <c r="I15" i="12"/>
  <c r="C2" i="12"/>
  <c r="K2" i="12"/>
  <c r="S2" i="12"/>
  <c r="AA2" i="12"/>
  <c r="AI2" i="12"/>
  <c r="AD15" i="12"/>
  <c r="F2" i="12"/>
  <c r="M15" i="12"/>
  <c r="W2" i="12"/>
  <c r="AJ15" i="12"/>
  <c r="D15" i="12"/>
  <c r="AF2" i="12"/>
  <c r="K15" i="12"/>
  <c r="Q2" i="12"/>
  <c r="AF15" i="12"/>
  <c r="X15" i="12"/>
  <c r="P15" i="12"/>
  <c r="H15" i="12"/>
  <c r="D2" i="12"/>
  <c r="L2" i="12"/>
  <c r="T2" i="12"/>
  <c r="AB2" i="12"/>
  <c r="AJ2" i="12"/>
  <c r="B2" i="12"/>
  <c r="N15" i="12"/>
  <c r="V2" i="12"/>
  <c r="AC15" i="12"/>
  <c r="E15" i="12"/>
  <c r="AE2" i="12"/>
  <c r="T15" i="12"/>
  <c r="P2" i="12"/>
  <c r="AA15" i="12"/>
  <c r="Y2" i="12"/>
  <c r="AE15" i="12"/>
  <c r="W15" i="12"/>
  <c r="O15" i="12"/>
  <c r="G15" i="12"/>
  <c r="E2" i="12"/>
  <c r="M2" i="12"/>
  <c r="U2" i="12"/>
  <c r="AC2" i="12"/>
  <c r="V15" i="12"/>
  <c r="N2" i="12"/>
  <c r="G2" i="12"/>
  <c r="L15" i="12"/>
  <c r="X2" i="12"/>
  <c r="S15" i="12"/>
  <c r="I2" i="12"/>
  <c r="AI10" i="12"/>
  <c r="AG3" i="12"/>
  <c r="AH14" i="12"/>
  <c r="AE12" i="12"/>
  <c r="AG11" i="12"/>
  <c r="AA10" i="12"/>
  <c r="AC14" i="12"/>
  <c r="AG12" i="12"/>
  <c r="AA11" i="12"/>
  <c r="AD4" i="12"/>
  <c r="AH10" i="12"/>
  <c r="AI14" i="12"/>
  <c r="AA14" i="12"/>
  <c r="AJ14" i="12"/>
  <c r="AB14" i="12"/>
  <c r="AF12" i="12"/>
  <c r="AH11" i="12"/>
  <c r="AJ10" i="12"/>
  <c r="AB10" i="12"/>
  <c r="AF4" i="12"/>
  <c r="AH3" i="12"/>
  <c r="AF11" i="12"/>
  <c r="AF3" i="12"/>
  <c r="AG14" i="12"/>
  <c r="AI13" i="12"/>
  <c r="AA13" i="12"/>
  <c r="AC12" i="12"/>
  <c r="AE11" i="12"/>
  <c r="AG10" i="12"/>
  <c r="AC4" i="12"/>
  <c r="AE3" i="12"/>
  <c r="AF14" i="12"/>
  <c r="AH13" i="12"/>
  <c r="AJ12" i="12"/>
  <c r="AB12" i="12"/>
  <c r="AF10" i="12"/>
  <c r="AJ4" i="12"/>
  <c r="AB4" i="12"/>
  <c r="AD3" i="12"/>
  <c r="AE14" i="12"/>
  <c r="AG13" i="12"/>
  <c r="AI12" i="12"/>
  <c r="AA12" i="12"/>
  <c r="AC11" i="12"/>
  <c r="AE10" i="12"/>
  <c r="AI4" i="12"/>
  <c r="AA4" i="12"/>
  <c r="AC3" i="12"/>
  <c r="AJ13" i="12"/>
  <c r="AF13" i="12"/>
  <c r="AH12" i="12"/>
  <c r="AJ11" i="12"/>
  <c r="AB11" i="12"/>
  <c r="AH4" i="12"/>
  <c r="AJ3" i="12"/>
  <c r="AB3" i="12"/>
  <c r="AI11" i="12"/>
  <c r="AI3" i="12"/>
  <c r="AI4" i="11"/>
  <c r="AD10" i="11" l="1"/>
  <c r="AD12" i="11"/>
  <c r="AH13" i="11"/>
  <c r="AF13" i="11"/>
  <c r="AF11" i="11"/>
  <c r="AJ10" i="11"/>
  <c r="AJ4" i="11"/>
  <c r="AB11" i="11"/>
  <c r="AJ14" i="11"/>
  <c r="AH11" i="11"/>
  <c r="AA4" i="11"/>
  <c r="AF4" i="11"/>
  <c r="AJ12" i="11"/>
  <c r="AD14" i="11"/>
  <c r="AC10" i="11"/>
  <c r="AG11" i="11"/>
  <c r="AC12" i="11"/>
  <c r="AG13" i="11"/>
  <c r="AC14" i="11"/>
  <c r="AE10" i="11"/>
  <c r="AA11" i="11"/>
  <c r="AI11" i="11"/>
  <c r="AE12" i="11"/>
  <c r="AA13" i="11"/>
  <c r="AI13" i="11"/>
  <c r="AE14" i="11"/>
  <c r="AF10" i="11"/>
  <c r="AJ11" i="11"/>
  <c r="AF12" i="11"/>
  <c r="AB13" i="11"/>
  <c r="AJ13" i="11"/>
  <c r="AF14" i="11"/>
  <c r="AG10" i="11"/>
  <c r="AC11" i="11"/>
  <c r="AG12" i="11"/>
  <c r="AC13" i="11"/>
  <c r="AG14" i="11"/>
  <c r="AH10" i="11"/>
  <c r="AD11" i="11"/>
  <c r="AH12" i="11"/>
  <c r="AD13" i="11"/>
  <c r="AH14" i="11"/>
  <c r="AA10" i="11"/>
  <c r="AI10" i="11"/>
  <c r="AE11" i="11"/>
  <c r="AA12" i="11"/>
  <c r="AI12" i="11"/>
  <c r="AE13" i="11"/>
  <c r="AA14" i="11"/>
  <c r="AI14" i="11"/>
  <c r="AB10" i="11"/>
  <c r="AB12" i="11"/>
  <c r="AB14" i="11"/>
  <c r="AC4" i="11"/>
  <c r="AD4" i="11"/>
  <c r="AE4" i="11"/>
  <c r="AG4" i="11"/>
  <c r="AH4" i="11"/>
  <c r="AB4" i="11"/>
  <c r="AJ7" i="10"/>
  <c r="AI7" i="10"/>
  <c r="AH7" i="10"/>
  <c r="AG7" i="10"/>
  <c r="AF7" i="10"/>
  <c r="AE7" i="10"/>
  <c r="AD7" i="10"/>
  <c r="AC7" i="10"/>
  <c r="AB7" i="10"/>
  <c r="AA7" i="10"/>
  <c r="AJ6" i="10"/>
  <c r="AI6" i="10"/>
  <c r="AH6" i="10"/>
  <c r="AG6" i="10"/>
  <c r="AF6" i="10"/>
  <c r="AE6" i="10"/>
  <c r="AD6" i="10"/>
  <c r="AC6" i="10"/>
  <c r="AB6" i="10"/>
  <c r="AA6" i="10"/>
  <c r="AJ3" i="10"/>
  <c r="AI3" i="10"/>
  <c r="AH3" i="10"/>
  <c r="AG3" i="10"/>
  <c r="AF3" i="10"/>
  <c r="AE3" i="10"/>
  <c r="AD3" i="10"/>
  <c r="AC3" i="10"/>
  <c r="AB3" i="10"/>
  <c r="AA3" i="10"/>
  <c r="AJ2" i="10"/>
  <c r="AI2" i="10"/>
  <c r="AH2" i="10"/>
  <c r="AG2" i="10"/>
  <c r="AF2" i="10"/>
  <c r="AE2" i="10"/>
  <c r="AD2" i="10"/>
  <c r="AC2" i="10"/>
  <c r="AB2" i="10"/>
  <c r="AA2" i="10"/>
  <c r="AC8" i="10" l="1"/>
  <c r="AG8" i="10"/>
  <c r="AF8" i="10"/>
  <c r="AD8" i="10"/>
  <c r="AH8" i="10"/>
  <c r="AA8" i="10"/>
  <c r="AE8" i="10"/>
  <c r="AI8" i="10"/>
  <c r="AB8" i="10"/>
  <c r="AJ8" i="10"/>
  <c r="AJ5" i="10"/>
  <c r="AF5" i="10"/>
  <c r="AB5" i="10"/>
  <c r="AG5" i="10"/>
  <c r="AI5" i="10"/>
  <c r="AE5" i="10"/>
  <c r="AA5" i="10"/>
  <c r="AH5" i="10"/>
  <c r="AD5" i="10"/>
  <c r="AC5" i="10"/>
  <c r="AH4" i="10"/>
  <c r="AD4" i="10"/>
  <c r="AI4" i="10"/>
  <c r="AA4" i="10"/>
  <c r="AG4" i="10"/>
  <c r="AC4" i="10"/>
  <c r="AJ4" i="10"/>
  <c r="AF4" i="10"/>
  <c r="AB4" i="10"/>
  <c r="AE4"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<sst xmlns="http://schemas.openxmlformats.org/spreadsheetml/2006/main" count="474" uniqueCount="389">
  <si>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</si>
  <si>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</si>
  <si>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</si>
  <si>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</si>
  <si>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</si>
  <si>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</si>
  <si>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</si>
  <si>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</si>
  <si>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</si>
  <si>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</si>
  <si>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</si>
  <si>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</si>
  <si>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</si>
  <si>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</si>
  <si>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</si>
  <si>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</si>
  <si>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</si>
  <si>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</si>
  <si>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</si>
  <si>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</si>
  <si>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</si>
  <si>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</si>
  <si>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</si>
  <si>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</si>
  <si>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</si>
  <si>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</si>
  <si>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</si>
  <si>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</si>
  <si>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</si>
  <si>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</si>
  <si>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</si>
  <si>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</si>
  <si>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</si>
  <si>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</si>
  <si>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</si>
  <si>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</si>
  <si>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</si>
  <si>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</si>
  <si>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</si>
  <si>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</si>
  <si>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</si>
  <si>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</si>
  <si>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</si>
  <si>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</si>
  <si>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</si>
  <si>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</si>
  <si>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</si>
  <si>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</si>
  <si>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</si>
  <si>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</si>
  <si>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</si>
  <si>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</si>
  <si>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</si>
  <si>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</si>
  <si>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</si>
  <si>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</si>
  <si>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</si>
  <si>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</si>
  <si>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</si>
  <si>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</si>
  <si>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</si>
  <si>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</si>
  <si>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</si>
  <si>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</si>
  <si>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</si>
  <si>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</si>
  <si>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</si>
  <si>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</si>
  <si>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</si>
  <si>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</si>
  <si>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</si>
  <si>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</si>
  <si>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</si>
  <si>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</si>
  <si>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</si>
  <si>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</si>
  <si>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</si>
  <si>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</si>
  <si>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</si>
  <si>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</si>
  <si>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</si>
  <si>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</si>
  <si>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</si>
  <si>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</si>
  <si>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</si>
  <si>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</si>
  <si>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</si>
  <si>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</si>
  <si>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</si>
  <si>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</si>
  <si>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</si>
  <si>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</si>
  <si>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</si>
  <si>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</si>
  <si>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</si>
  <si>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</si>
  <si>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</si>
  <si>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</si>
  <si>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</si>
  <si>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</si>
  <si>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</si>
  <si>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</si>
  <si>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</si>
  <si>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</si>
  <si>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</si>
  <si>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</si>
  <si>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</si>
  <si>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</si>
  <si>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</si>
  <si>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</si>
  <si>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</si>
  <si>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</si>
  <si>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</si>
  <si>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</si>
  <si>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</si>
  <si>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</si>
  <si>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</si>
  <si>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</si>
  <si>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</si>
  <si>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</si>
  <si>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</si>
  <si>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</si>
  <si>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</si>
  <si>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</si>
  <si>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</si>
  <si>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</si>
  <si>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</si>
  <si>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</si>
  <si>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</si>
  <si>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</si>
  <si>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</si>
  <si>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</si>
  <si>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</si>
  <si>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</si>
  <si>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</si>
  <si>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</si>
  <si>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</si>
  <si>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</si>
  <si>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</si>
  <si>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</si>
  <si>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</si>
  <si>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</si>
  <si>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</si>
  <si>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</si>
  <si>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</si>
  <si>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</si>
  <si>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</si>
  <si>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</si>
  <si>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</si>
  <si>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</si>
  <si>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</si>
  <si>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</si>
  <si>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</si>
  <si>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</si>
  <si>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</si>
  <si>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</si>
  <si>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</si>
  <si>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</si>
  <si>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</si>
  <si>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</si>
  <si>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</si>
  <si>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</si>
  <si>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</si>
  <si>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</si>
  <si>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</si>
  <si>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</si>
  <si>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</si>
  <si>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</si>
  <si>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</si>
  <si>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</si>
  <si>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</si>
  <si>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</si>
  <si>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</si>
  <si>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</si>
  <si>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</si>
  <si>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</si>
  <si>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</si>
  <si>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</si>
  <si>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</si>
  <si>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</si>
  <si>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</si>
  <si>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</si>
  <si>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</si>
  <si>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</si>
  <si>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</si>
  <si>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</si>
  <si>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</si>
  <si>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</si>
  <si>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</si>
  <si>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</si>
  <si>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</si>
  <si>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</si>
  <si>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</si>
  <si>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</si>
  <si>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</si>
  <si>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</si>
  <si>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</si>
  <si>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</si>
  <si>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</si>
  <si>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</si>
  <si>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</si>
  <si>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</si>
  <si>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</si>
  <si>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</si>
  <si>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</si>
  <si>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</si>
  <si>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</si>
  <si>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</si>
  <si>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</si>
  <si>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</si>
  <si>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</si>
  <si>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</si>
  <si>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</si>
  <si>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</si>
  <si>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</si>
  <si>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</si>
  <si>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</si>
  <si>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</si>
  <si>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</si>
  <si>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</si>
  <si>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</si>
  <si>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</si>
  <si>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</si>
  <si>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</si>
  <si>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</si>
  <si>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</si>
  <si>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</si>
  <si>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</si>
  <si>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</si>
  <si>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</si>
  <si>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</si>
  <si>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</si>
  <si>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</si>
  <si>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</si>
  <si>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</si>
  <si>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</si>
  <si>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</si>
  <si>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</si>
  <si>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</si>
  <si>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</si>
  <si>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</si>
  <si>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</si>
  <si>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</si>
  <si>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</si>
  <si>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</si>
  <si>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</si>
  <si>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</si>
  <si>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</si>
  <si>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</si>
  <si>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</si>
  <si>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</si>
  <si>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</si>
  <si>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</si>
  <si>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</si>
  <si>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</si>
  <si>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</si>
  <si>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</si>
  <si>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</si>
  <si>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</si>
  <si>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</si>
  <si>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</si>
  <si>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</si>
  <si>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</si>
  <si>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</si>
  <si>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</si>
  <si>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</si>
  <si>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</si>
  <si>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</si>
  <si>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</si>
  <si>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</si>
  <si>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</si>
  <si>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</si>
  <si>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</si>
  <si>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</si>
  <si>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</si>
  <si>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</si>
  <si>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</si>
  <si>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</si>
  <si>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</si>
  <si>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</si>
  <si>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</si>
  <si>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</si>
  <si>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</si>
  <si>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</si>
  <si>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</si>
  <si>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</si>
  <si>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</si>
  <si>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</si>
  <si>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</si>
  <si>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</si>
  <si>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</si>
  <si>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</si>
  <si>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</si>
  <si>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</si>
  <si>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</si>
  <si>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</si>
  <si>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</si>
  <si>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</si>
  <si>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</si>
  <si>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</si>
  <si>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</si>
  <si>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</si>
  <si>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</si>
  <si>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</si>
  <si>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</si>
  <si>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</si>
  <si>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</si>
  <si>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</si>
  <si>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</si>
  <si>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</si>
  <si>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</si>
  <si>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</si>
  <si>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</si>
  <si>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</si>
  <si>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</si>
  <si>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</si>
  <si>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</si>
  <si>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</si>
  <si>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</si>
  <si>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</si>
  <si>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</si>
  <si>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</si>
  <si>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</si>
  <si>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</si>
  <si>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</si>
  <si>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</si>
  <si>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</si>
  <si>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</si>
  <si>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</si>
  <si>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</si>
  <si>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</si>
  <si>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</si>
  <si>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</si>
  <si>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</si>
  <si>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</si>
  <si>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</si>
  <si>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</si>
  <si>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</si>
  <si>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</si>
  <si>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</si>
  <si>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</si>
  <si>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</si>
  <si>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</si>
  <si>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</si>
  <si>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</si>
  <si>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jet fuel</t>
  </si>
  <si>
    <t>lignite</t>
  </si>
  <si>
    <t>Large Fuel Output Units</t>
  </si>
  <si>
    <t>petroleum gasoline, petroleum diesel, biofuel gasoline, biofuel diesel, jet fuel</t>
  </si>
  <si>
    <t>Fuel Economy Output Unit</t>
  </si>
  <si>
    <t>Small Fuel Output Units</t>
  </si>
  <si>
    <t>Lignite, Biomass</t>
  </si>
  <si>
    <t>BTU/MWh (pure unit conversion, not a heat rate)</t>
  </si>
  <si>
    <t>nuclear (not used)</t>
  </si>
  <si>
    <t>hydro (not used)</t>
  </si>
  <si>
    <t>wind (not used)</t>
  </si>
  <si>
    <t>solar (not used)</t>
  </si>
  <si>
    <t>geothermal (not used)</t>
  </si>
  <si>
    <t>hard coal, natural gas, petroleum fuels, liquid biofuels</t>
  </si>
  <si>
    <t>hard coal, lignite, biomass</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</si>
  <si>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</si>
  <si>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</si>
  <si>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</si>
  <si>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</si>
  <si>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</si>
  <si>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</si>
  <si>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</si>
  <si>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</si>
  <si>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</si>
  <si>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</si>
  <si>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</si>
  <si>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</si>
  <si>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millions of metric tons</t>
  </si>
  <si>
    <t>billion cubic meters</t>
  </si>
  <si>
    <t>PJ</t>
  </si>
  <si>
    <t>metric tons</t>
  </si>
  <si>
    <t>cubic meters</t>
  </si>
  <si>
    <t>liters</t>
  </si>
  <si>
    <t>GJ</t>
  </si>
  <si>
    <t>kilometers per liter</t>
  </si>
  <si>
    <t>short tons per metric ton</t>
  </si>
  <si>
    <t>cubic feet per cubic meter</t>
  </si>
  <si>
    <t>kilometers per mile</t>
  </si>
  <si>
    <t>liters per gallon</t>
  </si>
  <si>
    <t>Gasoline kg/cubic meter</t>
  </si>
  <si>
    <t>Diesel 2D kg/cubic meter</t>
  </si>
  <si>
    <t>Kerosene (jet fuel) kg/cubic meter</t>
  </si>
  <si>
    <t>barrels/cubic meter</t>
  </si>
  <si>
    <t>J per BTU</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</si>
</sst>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4">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0" fontId="0" fillId="0" borderId="0" xfId="0"/>
    <xf numFmtId="0" fontId="0" fillId="0" borderId="0" xfId="0" applyNumberFormat="1"/>
    <xf numFmtId="165" fontId="0" fillId="0" borderId="0" xfId="0" applyNumberFormat="1"/>
    <xf numFmtId="1" fontId="0" fillId="0" borderId="0" xfId="0" applyNumberFormat="1"/>
    <xf numFmtId="0" fontId="0" fillId="0" borderId="0" xfId="0"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abSelected="1" workbookViewId="0"/>
  </sheetViews>
  <sheetFormatPr defaultRowHeight="15" x14ac:dyDescent="0.25"/>
  <cols>
    <col min="1" max="1" width="37.42578125" customWidth="1"/>
    <col min="2" max="2" width="30.5703125" customWidth="1"/>
    <col min="3" max="3" width="39.42578125" customWidth="1"/>
  </cols>
  <sheetData>
    <row r="1" spans="1:3" ht="14.45" x14ac:dyDescent="0.25">
      <c r="A1" s="1" t="s">
        <v>336</v>
      </c>
    </row>
    <row r="2" spans="1:3" s="2" customFormat="1" ht="14.45" x14ac:dyDescent="0.25">
      <c r="A2" s="1" t="s">
        <v>337</v>
      </c>
    </row>
    <row r="3" spans="1:3" s="2" customFormat="1" ht="14.45" x14ac:dyDescent="0.25">
      <c r="A3" s="1" t="s">
        <v>330</v>
      </c>
    </row>
    <row r="4" spans="1:3" s="2" customFormat="1" ht="14.45" x14ac:dyDescent="0.25">
      <c r="A4" s="1"/>
    </row>
    <row r="5" spans="1:3" ht="14.45" x14ac:dyDescent="0.25">
      <c r="A5" t="s">
        <v>47</v>
      </c>
      <c r="B5" s="199" t="s">
        <v>358</v>
      </c>
      <c r="C5" s="205"/>
    </row>
    <row r="6" spans="1:3" ht="14.45" x14ac:dyDescent="0.25">
      <c r="B6" t="s">
        <v>48</v>
      </c>
    </row>
    <row r="7" spans="1:3" ht="14.45" x14ac:dyDescent="0.25">
      <c r="B7" s="3">
        <v>2016</v>
      </c>
    </row>
    <row r="8" spans="1:3" ht="14.45" x14ac:dyDescent="0.25">
      <c r="B8" t="s">
        <v>132</v>
      </c>
    </row>
    <row r="9" spans="1:3" ht="14.45" x14ac:dyDescent="0.25">
      <c r="B9" s="4" t="s">
        <v>136</v>
      </c>
    </row>
    <row r="10" spans="1:3" ht="14.45" x14ac:dyDescent="0.25">
      <c r="B10" t="s">
        <v>135</v>
      </c>
    </row>
    <row r="12" spans="1:3" ht="14.45" x14ac:dyDescent="0.25">
      <c r="B12" s="199" t="s">
        <v>351</v>
      </c>
      <c r="C12" s="205"/>
    </row>
    <row r="13" spans="1:3" ht="14.45" x14ac:dyDescent="0.25">
      <c r="B13" t="s">
        <v>318</v>
      </c>
    </row>
    <row r="14" spans="1:3" ht="14.45" x14ac:dyDescent="0.25">
      <c r="B14" s="3">
        <v>2016</v>
      </c>
    </row>
    <row r="15" spans="1:3" ht="14.45" x14ac:dyDescent="0.25">
      <c r="B15" t="s">
        <v>319</v>
      </c>
    </row>
    <row r="16" spans="1:3" ht="14.45" x14ac:dyDescent="0.25">
      <c r="B16" t="s">
        <v>321</v>
      </c>
    </row>
    <row r="17" spans="1:3" ht="14.45" x14ac:dyDescent="0.25">
      <c r="B17" t="s">
        <v>320</v>
      </c>
    </row>
    <row r="18" spans="1:3" s="2" customFormat="1" x14ac:dyDescent="0.25"/>
    <row r="19" spans="1:3" ht="14.45" x14ac:dyDescent="0.25">
      <c r="A19" s="1" t="s">
        <v>322</v>
      </c>
    </row>
    <row r="20" spans="1:3" ht="14.45" x14ac:dyDescent="0.25">
      <c r="A20" t="s">
        <v>323</v>
      </c>
    </row>
    <row r="21" spans="1:3" ht="14.45" x14ac:dyDescent="0.25">
      <c r="A21" t="s">
        <v>324</v>
      </c>
    </row>
    <row r="22" spans="1:3" s="2" customFormat="1" ht="14.45" x14ac:dyDescent="0.25"/>
    <row r="23" spans="1:3" s="2" customFormat="1" x14ac:dyDescent="0.25">
      <c r="A23" s="1" t="s">
        <v>332</v>
      </c>
    </row>
    <row r="24" spans="1:3" s="2" customFormat="1" x14ac:dyDescent="0.25">
      <c r="A24" s="1"/>
    </row>
    <row r="25" spans="1:3" s="2" customFormat="1" x14ac:dyDescent="0.25">
      <c r="A25" s="201" t="s">
        <v>347</v>
      </c>
      <c r="B25" s="202"/>
    </row>
    <row r="26" spans="1:3" s="2" customFormat="1" x14ac:dyDescent="0.25">
      <c r="A26" s="206" t="s">
        <v>362</v>
      </c>
      <c r="B26" s="206" t="s">
        <v>363</v>
      </c>
      <c r="C26" s="207" t="s">
        <v>370</v>
      </c>
    </row>
    <row r="27" spans="1:3" s="2" customFormat="1" ht="14.45" x14ac:dyDescent="0.25">
      <c r="A27" s="2" t="s">
        <v>359</v>
      </c>
      <c r="B27" s="2" t="s">
        <v>372</v>
      </c>
    </row>
    <row r="28" spans="1:3" s="2" customFormat="1" x14ac:dyDescent="0.25">
      <c r="A28" s="200" t="s">
        <v>339</v>
      </c>
      <c r="B28" s="2" t="s">
        <v>373</v>
      </c>
    </row>
    <row r="29" spans="1:3" s="2" customFormat="1" ht="30" x14ac:dyDescent="0.25">
      <c r="A29" s="204" t="s">
        <v>348</v>
      </c>
      <c r="B29" s="208" t="s">
        <v>372</v>
      </c>
    </row>
    <row r="30" spans="1:3" s="2" customFormat="1" x14ac:dyDescent="0.25">
      <c r="A30" s="204" t="s">
        <v>368</v>
      </c>
      <c r="B30" s="2" t="s">
        <v>374</v>
      </c>
      <c r="C30" s="207" t="s">
        <v>371</v>
      </c>
    </row>
    <row r="31" spans="1:3" s="2" customFormat="1" x14ac:dyDescent="0.25">
      <c r="A31" s="204"/>
    </row>
    <row r="32" spans="1:3" s="2" customFormat="1" x14ac:dyDescent="0.25">
      <c r="A32" s="201" t="s">
        <v>350</v>
      </c>
      <c r="B32" s="202"/>
    </row>
    <row r="33" spans="1:2" s="2" customFormat="1" x14ac:dyDescent="0.25">
      <c r="A33" s="206" t="s">
        <v>362</v>
      </c>
      <c r="B33" s="206" t="s">
        <v>364</v>
      </c>
    </row>
    <row r="34" spans="1:2" s="2" customFormat="1" x14ac:dyDescent="0.25">
      <c r="A34" s="2" t="s">
        <v>359</v>
      </c>
      <c r="B34" s="2" t="s">
        <v>375</v>
      </c>
    </row>
    <row r="35" spans="1:2" s="2" customFormat="1" x14ac:dyDescent="0.25">
      <c r="A35" s="200" t="s">
        <v>339</v>
      </c>
      <c r="B35" s="2" t="s">
        <v>376</v>
      </c>
    </row>
    <row r="36" spans="1:2" s="2" customFormat="1" ht="30" x14ac:dyDescent="0.25">
      <c r="A36" s="204" t="s">
        <v>348</v>
      </c>
      <c r="B36" s="2" t="s">
        <v>377</v>
      </c>
    </row>
    <row r="37" spans="1:2" s="2" customFormat="1" x14ac:dyDescent="0.25">
      <c r="A37" s="204" t="s">
        <v>367</v>
      </c>
      <c r="B37" s="2" t="s">
        <v>378</v>
      </c>
    </row>
    <row r="38" spans="1:2" s="2" customFormat="1" x14ac:dyDescent="0.25"/>
    <row r="39" spans="1:2" s="2" customFormat="1" x14ac:dyDescent="0.25">
      <c r="A39" s="201" t="s">
        <v>349</v>
      </c>
    </row>
    <row r="40" spans="1:2" s="2" customFormat="1" x14ac:dyDescent="0.25">
      <c r="A40" s="2" t="s">
        <v>379</v>
      </c>
    </row>
    <row r="41" spans="1:2" s="2" customFormat="1" x14ac:dyDescent="0.25"/>
    <row r="42" spans="1:2" s="2" customFormat="1" x14ac:dyDescent="0.25"/>
    <row r="43" spans="1:2" s="2" customFormat="1" x14ac:dyDescent="0.25">
      <c r="A43" s="199" t="s">
        <v>331</v>
      </c>
      <c r="B43" s="205"/>
    </row>
    <row r="44" spans="1:2" x14ac:dyDescent="0.25">
      <c r="A44" s="203">
        <v>42</v>
      </c>
      <c r="B44" t="s">
        <v>329</v>
      </c>
    </row>
    <row r="45" spans="1:2" x14ac:dyDescent="0.25">
      <c r="A45">
        <f>3.142*10^6</f>
        <v>3142000</v>
      </c>
      <c r="B45" t="s">
        <v>352</v>
      </c>
    </row>
    <row r="47" spans="1:2" x14ac:dyDescent="0.25">
      <c r="A47">
        <v>1.1023099999999999</v>
      </c>
      <c r="B47" t="s">
        <v>380</v>
      </c>
    </row>
    <row r="48" spans="1:2" x14ac:dyDescent="0.25">
      <c r="A48">
        <v>35.314700000000002</v>
      </c>
      <c r="B48" t="s">
        <v>381</v>
      </c>
    </row>
    <row r="49" spans="1:2" x14ac:dyDescent="0.25">
      <c r="A49">
        <v>1.60934</v>
      </c>
      <c r="B49" t="s">
        <v>382</v>
      </c>
    </row>
    <row r="50" spans="1:2" x14ac:dyDescent="0.25">
      <c r="A50">
        <v>3.7854100000000002</v>
      </c>
      <c r="B50" t="s">
        <v>383</v>
      </c>
    </row>
    <row r="52" spans="1:2" x14ac:dyDescent="0.25">
      <c r="A52">
        <v>748</v>
      </c>
      <c r="B52" t="s">
        <v>384</v>
      </c>
    </row>
    <row r="53" spans="1:2" x14ac:dyDescent="0.25">
      <c r="A53">
        <v>849</v>
      </c>
      <c r="B53" t="s">
        <v>385</v>
      </c>
    </row>
    <row r="54" spans="1:2" x14ac:dyDescent="0.25">
      <c r="A54">
        <v>808</v>
      </c>
      <c r="B54" t="s">
        <v>386</v>
      </c>
    </row>
    <row r="56" spans="1:2" x14ac:dyDescent="0.25">
      <c r="A56">
        <v>6.29</v>
      </c>
      <c r="B56" t="s">
        <v>387</v>
      </c>
    </row>
    <row r="58" spans="1:2" x14ac:dyDescent="0.25">
      <c r="A58">
        <v>1055.06</v>
      </c>
      <c r="B58" t="s">
        <v>388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7" hidden="1" customWidth="1"/>
    <col min="2" max="2" width="45.7109375" style="7" customWidth="1"/>
    <col min="3" max="31" width="9.140625" style="7"/>
    <col min="32" max="32" width="8" style="7" customWidth="1"/>
    <col min="33" max="16384" width="9.140625" style="7"/>
  </cols>
  <sheetData>
    <row r="1" spans="1:30" ht="15" customHeight="1" thickBot="1" x14ac:dyDescent="0.25">
      <c r="B1" s="21" t="s">
        <v>134</v>
      </c>
      <c r="C1" s="19">
        <v>2014</v>
      </c>
      <c r="D1" s="19">
        <v>2015</v>
      </c>
      <c r="E1" s="19">
        <v>2016</v>
      </c>
      <c r="F1" s="19">
        <v>2017</v>
      </c>
      <c r="G1" s="19">
        <v>2018</v>
      </c>
      <c r="H1" s="19">
        <v>2019</v>
      </c>
      <c r="I1" s="19">
        <v>2020</v>
      </c>
      <c r="J1" s="19">
        <v>2021</v>
      </c>
      <c r="K1" s="19">
        <v>2022</v>
      </c>
      <c r="L1" s="19">
        <v>2023</v>
      </c>
      <c r="M1" s="19">
        <v>2024</v>
      </c>
      <c r="N1" s="19">
        <v>2025</v>
      </c>
      <c r="O1" s="19">
        <v>2026</v>
      </c>
      <c r="P1" s="19">
        <v>2027</v>
      </c>
      <c r="Q1" s="19">
        <v>2028</v>
      </c>
      <c r="R1" s="19">
        <v>2029</v>
      </c>
      <c r="S1" s="19">
        <v>2030</v>
      </c>
      <c r="T1" s="19">
        <v>2031</v>
      </c>
      <c r="U1" s="19">
        <v>2032</v>
      </c>
      <c r="V1" s="19">
        <v>2033</v>
      </c>
      <c r="W1" s="19">
        <v>2034</v>
      </c>
      <c r="X1" s="19">
        <v>2035</v>
      </c>
      <c r="Y1" s="19">
        <v>2036</v>
      </c>
      <c r="Z1" s="19">
        <v>2037</v>
      </c>
      <c r="AA1" s="19">
        <v>2038</v>
      </c>
      <c r="AB1" s="19">
        <v>2039</v>
      </c>
      <c r="AC1" s="19">
        <v>2040</v>
      </c>
    </row>
    <row r="2" spans="1:30" ht="15" customHeight="1" thickTop="1" x14ac:dyDescent="0.2"/>
    <row r="3" spans="1:30" ht="15" customHeight="1" x14ac:dyDescent="0.2">
      <c r="C3" s="23" t="s">
        <v>133</v>
      </c>
      <c r="D3" s="23" t="s">
        <v>132</v>
      </c>
      <c r="E3" s="23"/>
      <c r="F3" s="23"/>
      <c r="G3" s="23"/>
    </row>
    <row r="4" spans="1:30" ht="15" customHeight="1" x14ac:dyDescent="0.2">
      <c r="C4" s="23" t="s">
        <v>131</v>
      </c>
      <c r="D4" s="23" t="s">
        <v>130</v>
      </c>
      <c r="E4" s="23"/>
      <c r="F4" s="23"/>
      <c r="G4" s="23" t="s">
        <v>129</v>
      </c>
    </row>
    <row r="5" spans="1:30" ht="15" customHeight="1" x14ac:dyDescent="0.2">
      <c r="C5" s="23" t="s">
        <v>128</v>
      </c>
      <c r="D5" s="23" t="s">
        <v>127</v>
      </c>
      <c r="E5" s="23"/>
      <c r="F5" s="23"/>
      <c r="G5" s="23"/>
    </row>
    <row r="6" spans="1:30" ht="15" customHeight="1" x14ac:dyDescent="0.2">
      <c r="C6" s="23" t="s">
        <v>126</v>
      </c>
      <c r="D6" s="23"/>
      <c r="E6" s="23" t="s">
        <v>125</v>
      </c>
      <c r="F6" s="23"/>
      <c r="G6" s="23"/>
    </row>
    <row r="10" spans="1:30" ht="15" customHeight="1" x14ac:dyDescent="0.25">
      <c r="A10" s="12" t="s">
        <v>124</v>
      </c>
      <c r="B10" s="22" t="s">
        <v>123</v>
      </c>
    </row>
    <row r="11" spans="1:30" ht="15" customHeight="1" x14ac:dyDescent="0.2">
      <c r="B11" s="21" t="s">
        <v>0</v>
      </c>
    </row>
    <row r="12" spans="1:30" ht="15" customHeight="1" x14ac:dyDescent="0.2">
      <c r="B12" s="21" t="s">
        <v>2</v>
      </c>
      <c r="C12" s="20" t="s">
        <v>2</v>
      </c>
      <c r="D12" s="20" t="s">
        <v>2</v>
      </c>
      <c r="E12" s="20" t="s">
        <v>2</v>
      </c>
      <c r="F12" s="20" t="s">
        <v>2</v>
      </c>
      <c r="G12" s="20" t="s">
        <v>2</v>
      </c>
      <c r="H12" s="20" t="s">
        <v>2</v>
      </c>
      <c r="I12" s="20" t="s">
        <v>2</v>
      </c>
      <c r="J12" s="20" t="s">
        <v>2</v>
      </c>
      <c r="K12" s="20" t="s">
        <v>2</v>
      </c>
      <c r="L12" s="20" t="s">
        <v>2</v>
      </c>
      <c r="M12" s="20" t="s">
        <v>2</v>
      </c>
      <c r="N12" s="20" t="s">
        <v>2</v>
      </c>
      <c r="O12" s="20" t="s">
        <v>2</v>
      </c>
      <c r="P12" s="20" t="s">
        <v>2</v>
      </c>
      <c r="Q12" s="20" t="s">
        <v>2</v>
      </c>
      <c r="R12" s="20" t="s">
        <v>2</v>
      </c>
      <c r="S12" s="20" t="s">
        <v>2</v>
      </c>
      <c r="T12" s="20" t="s">
        <v>2</v>
      </c>
      <c r="U12" s="20" t="s">
        <v>2</v>
      </c>
      <c r="V12" s="20" t="s">
        <v>2</v>
      </c>
      <c r="W12" s="20" t="s">
        <v>2</v>
      </c>
      <c r="X12" s="20" t="s">
        <v>2</v>
      </c>
      <c r="Y12" s="20" t="s">
        <v>2</v>
      </c>
      <c r="Z12" s="20" t="s">
        <v>2</v>
      </c>
      <c r="AA12" s="20" t="s">
        <v>2</v>
      </c>
      <c r="AB12" s="20" t="s">
        <v>2</v>
      </c>
      <c r="AC12" s="20" t="s">
        <v>2</v>
      </c>
      <c r="AD12" s="20" t="s">
        <v>122</v>
      </c>
    </row>
    <row r="13" spans="1:30" ht="15" customHeight="1" thickBot="1" x14ac:dyDescent="0.25">
      <c r="B13" s="19" t="s">
        <v>2</v>
      </c>
      <c r="C13" s="19">
        <v>2014</v>
      </c>
      <c r="D13" s="19">
        <v>2015</v>
      </c>
      <c r="E13" s="19">
        <v>2016</v>
      </c>
      <c r="F13" s="19">
        <v>2017</v>
      </c>
      <c r="G13" s="19">
        <v>2018</v>
      </c>
      <c r="H13" s="19">
        <v>2019</v>
      </c>
      <c r="I13" s="19">
        <v>2020</v>
      </c>
      <c r="J13" s="19">
        <v>2021</v>
      </c>
      <c r="K13" s="19">
        <v>2022</v>
      </c>
      <c r="L13" s="19">
        <v>2023</v>
      </c>
      <c r="M13" s="19">
        <v>2024</v>
      </c>
      <c r="N13" s="19">
        <v>2025</v>
      </c>
      <c r="O13" s="19">
        <v>2026</v>
      </c>
      <c r="P13" s="19">
        <v>2027</v>
      </c>
      <c r="Q13" s="19">
        <v>2028</v>
      </c>
      <c r="R13" s="19">
        <v>2029</v>
      </c>
      <c r="S13" s="19">
        <v>2030</v>
      </c>
      <c r="T13" s="19">
        <v>2031</v>
      </c>
      <c r="U13" s="19">
        <v>2032</v>
      </c>
      <c r="V13" s="19">
        <v>2033</v>
      </c>
      <c r="W13" s="19">
        <v>2034</v>
      </c>
      <c r="X13" s="19">
        <v>2035</v>
      </c>
      <c r="Y13" s="19">
        <v>2036</v>
      </c>
      <c r="Z13" s="19">
        <v>2037</v>
      </c>
      <c r="AA13" s="19">
        <v>2038</v>
      </c>
      <c r="AB13" s="19">
        <v>2039</v>
      </c>
      <c r="AC13" s="19">
        <v>2040</v>
      </c>
      <c r="AD13" s="19">
        <v>2040</v>
      </c>
    </row>
    <row r="14" spans="1:30" ht="15" customHeight="1" thickTop="1" x14ac:dyDescent="0.2">
      <c r="B14" s="16" t="s">
        <v>50</v>
      </c>
    </row>
    <row r="15" spans="1:30" ht="15" customHeight="1" x14ac:dyDescent="0.2">
      <c r="B15" s="16" t="s">
        <v>51</v>
      </c>
    </row>
    <row r="16" spans="1:30" ht="15" customHeight="1" x14ac:dyDescent="0.25">
      <c r="A16" s="12" t="s">
        <v>121</v>
      </c>
      <c r="B16" s="15" t="s">
        <v>3</v>
      </c>
      <c r="C16" s="17">
        <v>6.6360000000000001</v>
      </c>
      <c r="D16" s="17">
        <v>6.6360000000000001</v>
      </c>
      <c r="E16" s="17">
        <v>6.6360000000000001</v>
      </c>
      <c r="F16" s="17">
        <v>6.6360000000000001</v>
      </c>
      <c r="G16" s="17">
        <v>6.6360000000000001</v>
      </c>
      <c r="H16" s="17">
        <v>6.6360000000000001</v>
      </c>
      <c r="I16" s="17">
        <v>6.6360000000000001</v>
      </c>
      <c r="J16" s="17">
        <v>6.6360000000000001</v>
      </c>
      <c r="K16" s="17">
        <v>6.6360000000000001</v>
      </c>
      <c r="L16" s="17">
        <v>6.6360000000000001</v>
      </c>
      <c r="M16" s="17">
        <v>6.6360000000000001</v>
      </c>
      <c r="N16" s="17">
        <v>6.6360000000000001</v>
      </c>
      <c r="O16" s="17">
        <v>6.6360000000000001</v>
      </c>
      <c r="P16" s="17">
        <v>6.6360000000000001</v>
      </c>
      <c r="Q16" s="17">
        <v>6.6360000000000001</v>
      </c>
      <c r="R16" s="17">
        <v>6.6360000000000001</v>
      </c>
      <c r="S16" s="17">
        <v>6.6360000000000001</v>
      </c>
      <c r="T16" s="17">
        <v>6.6360000000000001</v>
      </c>
      <c r="U16" s="17">
        <v>6.6360000000000001</v>
      </c>
      <c r="V16" s="17">
        <v>6.6360000000000001</v>
      </c>
      <c r="W16" s="17">
        <v>6.6360000000000001</v>
      </c>
      <c r="X16" s="17">
        <v>6.6360000000000001</v>
      </c>
      <c r="Y16" s="17">
        <v>6.6360000000000001</v>
      </c>
      <c r="Z16" s="17">
        <v>6.6360000000000001</v>
      </c>
      <c r="AA16" s="17">
        <v>6.6360000000000001</v>
      </c>
      <c r="AB16" s="17">
        <v>6.6360000000000001</v>
      </c>
      <c r="AC16" s="17">
        <v>6.6360000000000001</v>
      </c>
      <c r="AD16" s="13">
        <v>0</v>
      </c>
    </row>
    <row r="17" spans="1:30" ht="15" customHeight="1" x14ac:dyDescent="0.25">
      <c r="A17" s="12" t="s">
        <v>120</v>
      </c>
      <c r="B17" s="15" t="s">
        <v>4</v>
      </c>
      <c r="C17" s="17">
        <v>5.048</v>
      </c>
      <c r="D17" s="17">
        <v>5.048</v>
      </c>
      <c r="E17" s="17">
        <v>5.048</v>
      </c>
      <c r="F17" s="17">
        <v>5.048</v>
      </c>
      <c r="G17" s="17">
        <v>5.048</v>
      </c>
      <c r="H17" s="17">
        <v>5.048</v>
      </c>
      <c r="I17" s="17">
        <v>5.048</v>
      </c>
      <c r="J17" s="17">
        <v>5.048</v>
      </c>
      <c r="K17" s="17">
        <v>5.048</v>
      </c>
      <c r="L17" s="17">
        <v>5.048</v>
      </c>
      <c r="M17" s="17">
        <v>5.048</v>
      </c>
      <c r="N17" s="17">
        <v>5.048</v>
      </c>
      <c r="O17" s="17">
        <v>5.048</v>
      </c>
      <c r="P17" s="17">
        <v>5.048</v>
      </c>
      <c r="Q17" s="17">
        <v>5.048</v>
      </c>
      <c r="R17" s="17">
        <v>5.048</v>
      </c>
      <c r="S17" s="17">
        <v>5.048</v>
      </c>
      <c r="T17" s="17">
        <v>5.048</v>
      </c>
      <c r="U17" s="17">
        <v>5.048</v>
      </c>
      <c r="V17" s="17">
        <v>5.048</v>
      </c>
      <c r="W17" s="17">
        <v>5.048</v>
      </c>
      <c r="X17" s="17">
        <v>5.048</v>
      </c>
      <c r="Y17" s="17">
        <v>5.048</v>
      </c>
      <c r="Z17" s="17">
        <v>5.048</v>
      </c>
      <c r="AA17" s="17">
        <v>5.048</v>
      </c>
      <c r="AB17" s="17">
        <v>5.048</v>
      </c>
      <c r="AC17" s="17">
        <v>5.048</v>
      </c>
      <c r="AD17" s="13">
        <v>0</v>
      </c>
    </row>
    <row r="18" spans="1:30" ht="15" customHeight="1" x14ac:dyDescent="0.25">
      <c r="A18" s="12" t="s">
        <v>119</v>
      </c>
      <c r="B18" s="15" t="s">
        <v>5</v>
      </c>
      <c r="C18" s="17">
        <v>5.359</v>
      </c>
      <c r="D18" s="17">
        <v>5.359</v>
      </c>
      <c r="E18" s="17">
        <v>5.359</v>
      </c>
      <c r="F18" s="17">
        <v>5.359</v>
      </c>
      <c r="G18" s="17">
        <v>5.359</v>
      </c>
      <c r="H18" s="17">
        <v>5.359</v>
      </c>
      <c r="I18" s="17">
        <v>5.359</v>
      </c>
      <c r="J18" s="17">
        <v>5.359</v>
      </c>
      <c r="K18" s="17">
        <v>5.359</v>
      </c>
      <c r="L18" s="17">
        <v>5.359</v>
      </c>
      <c r="M18" s="17">
        <v>5.359</v>
      </c>
      <c r="N18" s="17">
        <v>5.359</v>
      </c>
      <c r="O18" s="17">
        <v>5.359</v>
      </c>
      <c r="P18" s="17">
        <v>5.359</v>
      </c>
      <c r="Q18" s="17">
        <v>5.359</v>
      </c>
      <c r="R18" s="17">
        <v>5.359</v>
      </c>
      <c r="S18" s="17">
        <v>5.359</v>
      </c>
      <c r="T18" s="17">
        <v>5.359</v>
      </c>
      <c r="U18" s="17">
        <v>5.359</v>
      </c>
      <c r="V18" s="17">
        <v>5.359</v>
      </c>
      <c r="W18" s="17">
        <v>5.359</v>
      </c>
      <c r="X18" s="17">
        <v>5.359</v>
      </c>
      <c r="Y18" s="17">
        <v>5.359</v>
      </c>
      <c r="Z18" s="17">
        <v>5.359</v>
      </c>
      <c r="AA18" s="17">
        <v>5.359</v>
      </c>
      <c r="AB18" s="17">
        <v>5.359</v>
      </c>
      <c r="AC18" s="17">
        <v>5.359</v>
      </c>
      <c r="AD18" s="13">
        <v>0</v>
      </c>
    </row>
    <row r="19" spans="1:30" ht="15" customHeight="1" x14ac:dyDescent="0.25">
      <c r="A19" s="12" t="s">
        <v>118</v>
      </c>
      <c r="B19" s="15" t="s">
        <v>6</v>
      </c>
      <c r="C19" s="17">
        <v>5.8250000000000002</v>
      </c>
      <c r="D19" s="17">
        <v>5.8250000000000002</v>
      </c>
      <c r="E19" s="17">
        <v>5.8250000000000002</v>
      </c>
      <c r="F19" s="17">
        <v>5.8250000000000002</v>
      </c>
      <c r="G19" s="17">
        <v>5.8250000000000002</v>
      </c>
      <c r="H19" s="17">
        <v>5.8250000000000002</v>
      </c>
      <c r="I19" s="17">
        <v>5.8250000000000002</v>
      </c>
      <c r="J19" s="17">
        <v>5.8250000000000002</v>
      </c>
      <c r="K19" s="17">
        <v>5.8250000000000002</v>
      </c>
      <c r="L19" s="17">
        <v>5.8250000000000002</v>
      </c>
      <c r="M19" s="17">
        <v>5.8250000000000002</v>
      </c>
      <c r="N19" s="17">
        <v>5.8250000000000002</v>
      </c>
      <c r="O19" s="17">
        <v>5.8250000000000002</v>
      </c>
      <c r="P19" s="17">
        <v>5.8250000000000002</v>
      </c>
      <c r="Q19" s="17">
        <v>5.8250000000000002</v>
      </c>
      <c r="R19" s="17">
        <v>5.8250000000000002</v>
      </c>
      <c r="S19" s="17">
        <v>5.8250000000000002</v>
      </c>
      <c r="T19" s="17">
        <v>5.8250000000000002</v>
      </c>
      <c r="U19" s="17">
        <v>5.8250000000000002</v>
      </c>
      <c r="V19" s="17">
        <v>5.8250000000000002</v>
      </c>
      <c r="W19" s="17">
        <v>5.8250000000000002</v>
      </c>
      <c r="X19" s="17">
        <v>5.8250000000000002</v>
      </c>
      <c r="Y19" s="17">
        <v>5.8250000000000002</v>
      </c>
      <c r="Z19" s="17">
        <v>5.8250000000000002</v>
      </c>
      <c r="AA19" s="17">
        <v>5.8250000000000002</v>
      </c>
      <c r="AB19" s="17">
        <v>5.8250000000000002</v>
      </c>
      <c r="AC19" s="17">
        <v>5.8250000000000002</v>
      </c>
      <c r="AD19" s="13">
        <v>0</v>
      </c>
    </row>
    <row r="20" spans="1:30" ht="15" customHeight="1" x14ac:dyDescent="0.25">
      <c r="A20" s="12" t="s">
        <v>117</v>
      </c>
      <c r="B20" s="15" t="s">
        <v>7</v>
      </c>
      <c r="C20" s="17">
        <v>5.777863</v>
      </c>
      <c r="D20" s="17">
        <v>5.7776040000000002</v>
      </c>
      <c r="E20" s="17">
        <v>5.7768470000000001</v>
      </c>
      <c r="F20" s="17">
        <v>5.7763229999999997</v>
      </c>
      <c r="G20" s="17">
        <v>5.7749090000000001</v>
      </c>
      <c r="H20" s="17">
        <v>5.7742389999999997</v>
      </c>
      <c r="I20" s="17">
        <v>5.7735060000000002</v>
      </c>
      <c r="J20" s="17">
        <v>5.7727560000000002</v>
      </c>
      <c r="K20" s="17">
        <v>5.7718249999999998</v>
      </c>
      <c r="L20" s="17">
        <v>5.7708659999999998</v>
      </c>
      <c r="M20" s="17">
        <v>5.7718049999999996</v>
      </c>
      <c r="N20" s="17">
        <v>5.7717939999999999</v>
      </c>
      <c r="O20" s="17">
        <v>5.7729109999999997</v>
      </c>
      <c r="P20" s="17">
        <v>5.7734620000000003</v>
      </c>
      <c r="Q20" s="17">
        <v>5.7726959999999998</v>
      </c>
      <c r="R20" s="17">
        <v>5.7737030000000003</v>
      </c>
      <c r="S20" s="17">
        <v>5.773695</v>
      </c>
      <c r="T20" s="17">
        <v>5.7735760000000003</v>
      </c>
      <c r="U20" s="17">
        <v>5.7734540000000001</v>
      </c>
      <c r="V20" s="17">
        <v>5.7732770000000002</v>
      </c>
      <c r="W20" s="17">
        <v>5.7731890000000003</v>
      </c>
      <c r="X20" s="17">
        <v>5.7730040000000002</v>
      </c>
      <c r="Y20" s="17">
        <v>5.7730819999999996</v>
      </c>
      <c r="Z20" s="17">
        <v>5.772767</v>
      </c>
      <c r="AA20" s="17">
        <v>5.7722980000000002</v>
      </c>
      <c r="AB20" s="17">
        <v>5.7723940000000002</v>
      </c>
      <c r="AC20" s="17">
        <v>5.7724089999999997</v>
      </c>
      <c r="AD20" s="13">
        <v>-3.6000000000000001E-5</v>
      </c>
    </row>
    <row r="21" spans="1:30" ht="15" customHeight="1" x14ac:dyDescent="0.25">
      <c r="A21" s="12" t="s">
        <v>116</v>
      </c>
      <c r="B21" s="15" t="s">
        <v>8</v>
      </c>
      <c r="C21" s="17">
        <v>5.777863</v>
      </c>
      <c r="D21" s="17">
        <v>5.7776040000000002</v>
      </c>
      <c r="E21" s="17">
        <v>5.7768470000000001</v>
      </c>
      <c r="F21" s="17">
        <v>5.7763229999999997</v>
      </c>
      <c r="G21" s="17">
        <v>5.7749090000000001</v>
      </c>
      <c r="H21" s="17">
        <v>5.7742389999999997</v>
      </c>
      <c r="I21" s="17">
        <v>5.7735060000000002</v>
      </c>
      <c r="J21" s="17">
        <v>5.7727560000000002</v>
      </c>
      <c r="K21" s="17">
        <v>5.7718249999999998</v>
      </c>
      <c r="L21" s="17">
        <v>5.7708659999999998</v>
      </c>
      <c r="M21" s="17">
        <v>5.7718049999999996</v>
      </c>
      <c r="N21" s="17">
        <v>5.7717939999999999</v>
      </c>
      <c r="O21" s="17">
        <v>5.7729109999999997</v>
      </c>
      <c r="P21" s="17">
        <v>5.7734620000000003</v>
      </c>
      <c r="Q21" s="17">
        <v>5.7726959999999998</v>
      </c>
      <c r="R21" s="17">
        <v>5.7737030000000003</v>
      </c>
      <c r="S21" s="17">
        <v>5.773695</v>
      </c>
      <c r="T21" s="17">
        <v>5.7735760000000003</v>
      </c>
      <c r="U21" s="17">
        <v>5.7734540000000001</v>
      </c>
      <c r="V21" s="17">
        <v>5.7732770000000002</v>
      </c>
      <c r="W21" s="17">
        <v>5.7731890000000003</v>
      </c>
      <c r="X21" s="17">
        <v>5.7730040000000002</v>
      </c>
      <c r="Y21" s="17">
        <v>5.7730819999999996</v>
      </c>
      <c r="Z21" s="17">
        <v>5.772767</v>
      </c>
      <c r="AA21" s="17">
        <v>5.7722980000000002</v>
      </c>
      <c r="AB21" s="17">
        <v>5.7723940000000002</v>
      </c>
      <c r="AC21" s="17">
        <v>5.7724089999999997</v>
      </c>
      <c r="AD21" s="13">
        <v>-3.6000000000000001E-5</v>
      </c>
    </row>
    <row r="22" spans="1:30" ht="15" customHeight="1" x14ac:dyDescent="0.25">
      <c r="A22" s="12" t="s">
        <v>115</v>
      </c>
      <c r="B22" s="15" t="s">
        <v>9</v>
      </c>
      <c r="C22" s="17">
        <v>5.777863</v>
      </c>
      <c r="D22" s="17">
        <v>5.7776040000000002</v>
      </c>
      <c r="E22" s="17">
        <v>5.7768470000000001</v>
      </c>
      <c r="F22" s="17">
        <v>5.7763229999999997</v>
      </c>
      <c r="G22" s="17">
        <v>5.7749090000000001</v>
      </c>
      <c r="H22" s="17">
        <v>5.7742389999999997</v>
      </c>
      <c r="I22" s="17">
        <v>5.7735060000000002</v>
      </c>
      <c r="J22" s="17">
        <v>5.7727560000000002</v>
      </c>
      <c r="K22" s="17">
        <v>5.7718249999999998</v>
      </c>
      <c r="L22" s="17">
        <v>5.7708659999999998</v>
      </c>
      <c r="M22" s="17">
        <v>5.7718049999999996</v>
      </c>
      <c r="N22" s="17">
        <v>5.7717939999999999</v>
      </c>
      <c r="O22" s="17">
        <v>5.7729109999999997</v>
      </c>
      <c r="P22" s="17">
        <v>5.7734620000000003</v>
      </c>
      <c r="Q22" s="17">
        <v>5.7726959999999998</v>
      </c>
      <c r="R22" s="17">
        <v>5.7737030000000003</v>
      </c>
      <c r="S22" s="17">
        <v>5.773695</v>
      </c>
      <c r="T22" s="17">
        <v>5.7735760000000003</v>
      </c>
      <c r="U22" s="17">
        <v>5.7734540000000001</v>
      </c>
      <c r="V22" s="17">
        <v>5.7732770000000002</v>
      </c>
      <c r="W22" s="17">
        <v>5.7731890000000003</v>
      </c>
      <c r="X22" s="17">
        <v>5.7730040000000002</v>
      </c>
      <c r="Y22" s="17">
        <v>5.7730819999999996</v>
      </c>
      <c r="Z22" s="17">
        <v>5.772767</v>
      </c>
      <c r="AA22" s="17">
        <v>5.7722980000000002</v>
      </c>
      <c r="AB22" s="17">
        <v>5.7723940000000002</v>
      </c>
      <c r="AC22" s="17">
        <v>5.7724089999999997</v>
      </c>
      <c r="AD22" s="13">
        <v>-3.6000000000000001E-5</v>
      </c>
    </row>
    <row r="23" spans="1:30" ht="15" customHeight="1" x14ac:dyDescent="0.25">
      <c r="A23" s="12" t="s">
        <v>114</v>
      </c>
      <c r="B23" s="15" t="s">
        <v>10</v>
      </c>
      <c r="C23" s="17">
        <v>5.777863</v>
      </c>
      <c r="D23" s="17">
        <v>5.7776040000000002</v>
      </c>
      <c r="E23" s="17">
        <v>5.7768470000000001</v>
      </c>
      <c r="F23" s="17">
        <v>5.7763229999999997</v>
      </c>
      <c r="G23" s="17">
        <v>5.7749090000000001</v>
      </c>
      <c r="H23" s="17">
        <v>5.7742389999999997</v>
      </c>
      <c r="I23" s="17">
        <v>5.7735060000000002</v>
      </c>
      <c r="J23" s="17">
        <v>5.7727560000000002</v>
      </c>
      <c r="K23" s="17">
        <v>5.7718249999999998</v>
      </c>
      <c r="L23" s="17">
        <v>5.7708659999999998</v>
      </c>
      <c r="M23" s="17">
        <v>5.7718049999999996</v>
      </c>
      <c r="N23" s="17">
        <v>5.7717939999999999</v>
      </c>
      <c r="O23" s="17">
        <v>5.7729109999999997</v>
      </c>
      <c r="P23" s="17">
        <v>5.7734620000000003</v>
      </c>
      <c r="Q23" s="17">
        <v>5.7726959999999998</v>
      </c>
      <c r="R23" s="17">
        <v>5.7737030000000003</v>
      </c>
      <c r="S23" s="17">
        <v>5.773695</v>
      </c>
      <c r="T23" s="17">
        <v>5.7735760000000003</v>
      </c>
      <c r="U23" s="17">
        <v>5.7734540000000001</v>
      </c>
      <c r="V23" s="17">
        <v>5.7732770000000002</v>
      </c>
      <c r="W23" s="17">
        <v>5.7731890000000003</v>
      </c>
      <c r="X23" s="17">
        <v>5.7730040000000002</v>
      </c>
      <c r="Y23" s="17">
        <v>5.7730819999999996</v>
      </c>
      <c r="Z23" s="17">
        <v>5.772767</v>
      </c>
      <c r="AA23" s="17">
        <v>5.7722980000000002</v>
      </c>
      <c r="AB23" s="17">
        <v>5.7723940000000002</v>
      </c>
      <c r="AC23" s="17">
        <v>5.7724089999999997</v>
      </c>
      <c r="AD23" s="13">
        <v>-3.6000000000000001E-5</v>
      </c>
    </row>
    <row r="24" spans="1:30" ht="15" customHeight="1" x14ac:dyDescent="0.25">
      <c r="A24" s="12" t="s">
        <v>113</v>
      </c>
      <c r="B24" s="15" t="s">
        <v>11</v>
      </c>
      <c r="C24" s="17">
        <v>5.777863</v>
      </c>
      <c r="D24" s="17">
        <v>5.7776040000000002</v>
      </c>
      <c r="E24" s="17">
        <v>5.7768470000000001</v>
      </c>
      <c r="F24" s="17">
        <v>5.7763229999999997</v>
      </c>
      <c r="G24" s="17">
        <v>5.7749090000000001</v>
      </c>
      <c r="H24" s="17">
        <v>5.7742389999999997</v>
      </c>
      <c r="I24" s="17">
        <v>5.7735060000000002</v>
      </c>
      <c r="J24" s="17">
        <v>5.7727560000000002</v>
      </c>
      <c r="K24" s="17">
        <v>5.7718249999999998</v>
      </c>
      <c r="L24" s="17">
        <v>5.7708659999999998</v>
      </c>
      <c r="M24" s="17">
        <v>5.7718049999999996</v>
      </c>
      <c r="N24" s="17">
        <v>5.7717939999999999</v>
      </c>
      <c r="O24" s="17">
        <v>5.7729109999999997</v>
      </c>
      <c r="P24" s="17">
        <v>5.7734620000000003</v>
      </c>
      <c r="Q24" s="17">
        <v>5.7726959999999998</v>
      </c>
      <c r="R24" s="17">
        <v>5.7737030000000003</v>
      </c>
      <c r="S24" s="17">
        <v>5.773695</v>
      </c>
      <c r="T24" s="17">
        <v>5.7735760000000003</v>
      </c>
      <c r="U24" s="17">
        <v>5.7734540000000001</v>
      </c>
      <c r="V24" s="17">
        <v>5.7732770000000002</v>
      </c>
      <c r="W24" s="17">
        <v>5.7731890000000003</v>
      </c>
      <c r="X24" s="17">
        <v>5.7730040000000002</v>
      </c>
      <c r="Y24" s="17">
        <v>5.7730819999999996</v>
      </c>
      <c r="Z24" s="17">
        <v>5.772767</v>
      </c>
      <c r="AA24" s="17">
        <v>5.7722980000000002</v>
      </c>
      <c r="AB24" s="17">
        <v>5.7723940000000002</v>
      </c>
      <c r="AC24" s="17">
        <v>5.7724089999999997</v>
      </c>
      <c r="AD24" s="13">
        <v>-3.6000000000000001E-5</v>
      </c>
    </row>
    <row r="25" spans="1:30" ht="15" customHeight="1" x14ac:dyDescent="0.25">
      <c r="A25" s="12" t="s">
        <v>112</v>
      </c>
      <c r="B25" s="15" t="s">
        <v>12</v>
      </c>
      <c r="C25" s="17">
        <v>5.777863</v>
      </c>
      <c r="D25" s="17">
        <v>5.7776050000000003</v>
      </c>
      <c r="E25" s="17">
        <v>5.7768470000000001</v>
      </c>
      <c r="F25" s="17">
        <v>5.7763229999999997</v>
      </c>
      <c r="G25" s="17">
        <v>5.7749090000000001</v>
      </c>
      <c r="H25" s="17">
        <v>5.7742389999999997</v>
      </c>
      <c r="I25" s="17">
        <v>5.7735050000000001</v>
      </c>
      <c r="J25" s="17">
        <v>5.7727550000000001</v>
      </c>
      <c r="K25" s="17">
        <v>5.7718249999999998</v>
      </c>
      <c r="L25" s="17">
        <v>5.770867</v>
      </c>
      <c r="M25" s="17">
        <v>5.7718049999999996</v>
      </c>
      <c r="N25" s="17">
        <v>5.7717939999999999</v>
      </c>
      <c r="O25" s="17">
        <v>5.7729109999999997</v>
      </c>
      <c r="P25" s="17">
        <v>5.7734620000000003</v>
      </c>
      <c r="Q25" s="17">
        <v>5.7726959999999998</v>
      </c>
      <c r="R25" s="17">
        <v>5.7737030000000003</v>
      </c>
      <c r="S25" s="17">
        <v>5.773695</v>
      </c>
      <c r="T25" s="17">
        <v>5.7735750000000001</v>
      </c>
      <c r="U25" s="17">
        <v>5.7734529999999999</v>
      </c>
      <c r="V25" s="17">
        <v>5.7732770000000002</v>
      </c>
      <c r="W25" s="17">
        <v>5.7731890000000003</v>
      </c>
      <c r="X25" s="17">
        <v>5.7730030000000001</v>
      </c>
      <c r="Y25" s="17">
        <v>5.7730819999999996</v>
      </c>
      <c r="Z25" s="17">
        <v>5.772767</v>
      </c>
      <c r="AA25" s="17">
        <v>5.7722980000000002</v>
      </c>
      <c r="AB25" s="17">
        <v>5.7723940000000002</v>
      </c>
      <c r="AC25" s="17">
        <v>5.7724089999999997</v>
      </c>
      <c r="AD25" s="13">
        <v>-3.6000000000000001E-5</v>
      </c>
    </row>
    <row r="26" spans="1:30" ht="15" customHeight="1" x14ac:dyDescent="0.25">
      <c r="A26" s="12" t="s">
        <v>111</v>
      </c>
      <c r="B26" s="15" t="s">
        <v>13</v>
      </c>
      <c r="C26" s="17">
        <v>5.8170000000000002</v>
      </c>
      <c r="D26" s="17">
        <v>5.8170000000000002</v>
      </c>
      <c r="E26" s="17">
        <v>5.8170000000000002</v>
      </c>
      <c r="F26" s="17">
        <v>5.8170000000000002</v>
      </c>
      <c r="G26" s="17">
        <v>5.8170000000000002</v>
      </c>
      <c r="H26" s="17">
        <v>5.8170000000000002</v>
      </c>
      <c r="I26" s="17">
        <v>5.8170000000000002</v>
      </c>
      <c r="J26" s="17">
        <v>5.8170000000000002</v>
      </c>
      <c r="K26" s="17">
        <v>5.8170000000000002</v>
      </c>
      <c r="L26" s="17">
        <v>5.8170000000000002</v>
      </c>
      <c r="M26" s="17">
        <v>5.8170000000000002</v>
      </c>
      <c r="N26" s="17">
        <v>5.8170000000000002</v>
      </c>
      <c r="O26" s="17">
        <v>5.8170000000000002</v>
      </c>
      <c r="P26" s="17">
        <v>5.8170000000000002</v>
      </c>
      <c r="Q26" s="17">
        <v>5.8170000000000002</v>
      </c>
      <c r="R26" s="17">
        <v>5.8170000000000002</v>
      </c>
      <c r="S26" s="17">
        <v>5.8170000000000002</v>
      </c>
      <c r="T26" s="17">
        <v>5.8170000000000002</v>
      </c>
      <c r="U26" s="17">
        <v>5.8170000000000002</v>
      </c>
      <c r="V26" s="17">
        <v>5.8170000000000002</v>
      </c>
      <c r="W26" s="17">
        <v>5.8170000000000002</v>
      </c>
      <c r="X26" s="17">
        <v>5.8170000000000002</v>
      </c>
      <c r="Y26" s="17">
        <v>5.8170000000000002</v>
      </c>
      <c r="Z26" s="17">
        <v>5.8170000000000002</v>
      </c>
      <c r="AA26" s="17">
        <v>5.8170000000000002</v>
      </c>
      <c r="AB26" s="17">
        <v>5.8170000000000002</v>
      </c>
      <c r="AC26" s="17">
        <v>5.8170000000000002</v>
      </c>
      <c r="AD26" s="13">
        <v>0</v>
      </c>
    </row>
    <row r="27" spans="1:30" ht="15" customHeight="1" x14ac:dyDescent="0.25">
      <c r="A27" s="12" t="s">
        <v>110</v>
      </c>
      <c r="B27" s="15" t="s">
        <v>14</v>
      </c>
      <c r="C27" s="17">
        <v>5.77</v>
      </c>
      <c r="D27" s="17">
        <v>5.77</v>
      </c>
      <c r="E27" s="17">
        <v>5.77</v>
      </c>
      <c r="F27" s="17">
        <v>5.77</v>
      </c>
      <c r="G27" s="17">
        <v>5.77</v>
      </c>
      <c r="H27" s="17">
        <v>5.77</v>
      </c>
      <c r="I27" s="17">
        <v>5.77</v>
      </c>
      <c r="J27" s="17">
        <v>5.77</v>
      </c>
      <c r="K27" s="17">
        <v>5.77</v>
      </c>
      <c r="L27" s="17">
        <v>5.77</v>
      </c>
      <c r="M27" s="17">
        <v>5.77</v>
      </c>
      <c r="N27" s="17">
        <v>5.77</v>
      </c>
      <c r="O27" s="17">
        <v>5.77</v>
      </c>
      <c r="P27" s="17">
        <v>5.77</v>
      </c>
      <c r="Q27" s="17">
        <v>5.77</v>
      </c>
      <c r="R27" s="17">
        <v>5.77</v>
      </c>
      <c r="S27" s="17">
        <v>5.77</v>
      </c>
      <c r="T27" s="17">
        <v>5.77</v>
      </c>
      <c r="U27" s="17">
        <v>5.77</v>
      </c>
      <c r="V27" s="17">
        <v>5.77</v>
      </c>
      <c r="W27" s="17">
        <v>5.77</v>
      </c>
      <c r="X27" s="17">
        <v>5.77</v>
      </c>
      <c r="Y27" s="17">
        <v>5.77</v>
      </c>
      <c r="Z27" s="17">
        <v>5.77</v>
      </c>
      <c r="AA27" s="17">
        <v>5.77</v>
      </c>
      <c r="AB27" s="17">
        <v>5.77</v>
      </c>
      <c r="AC27" s="17">
        <v>5.77</v>
      </c>
      <c r="AD27" s="13">
        <v>0</v>
      </c>
    </row>
    <row r="28" spans="1:30" ht="15" customHeight="1" x14ac:dyDescent="0.25">
      <c r="A28" s="12" t="s">
        <v>109</v>
      </c>
      <c r="B28" s="15" t="s">
        <v>108</v>
      </c>
      <c r="C28" s="17">
        <v>3.5579999999999998</v>
      </c>
      <c r="D28" s="17">
        <v>3.5579999999999998</v>
      </c>
      <c r="E28" s="17">
        <v>3.5579999999999998</v>
      </c>
      <c r="F28" s="17">
        <v>3.5579999999999998</v>
      </c>
      <c r="G28" s="17">
        <v>3.5579999999999998</v>
      </c>
      <c r="H28" s="17">
        <v>3.5579999999999998</v>
      </c>
      <c r="I28" s="17">
        <v>3.5579999999999998</v>
      </c>
      <c r="J28" s="17">
        <v>3.5579999999999998</v>
      </c>
      <c r="K28" s="17">
        <v>3.5579999999999998</v>
      </c>
      <c r="L28" s="17">
        <v>3.5579999999999998</v>
      </c>
      <c r="M28" s="17">
        <v>3.5579999999999998</v>
      </c>
      <c r="N28" s="17">
        <v>3.5579999999999998</v>
      </c>
      <c r="O28" s="17">
        <v>3.5579999999999998</v>
      </c>
      <c r="P28" s="17">
        <v>3.5579999999999998</v>
      </c>
      <c r="Q28" s="17">
        <v>3.5579999999999998</v>
      </c>
      <c r="R28" s="17">
        <v>3.5579999999999998</v>
      </c>
      <c r="S28" s="17">
        <v>3.5579999999999998</v>
      </c>
      <c r="T28" s="17">
        <v>3.5579999999999998</v>
      </c>
      <c r="U28" s="17">
        <v>3.5579999999999998</v>
      </c>
      <c r="V28" s="17">
        <v>3.5579999999999998</v>
      </c>
      <c r="W28" s="17">
        <v>3.5579999999999998</v>
      </c>
      <c r="X28" s="17">
        <v>3.5579999999999998</v>
      </c>
      <c r="Y28" s="17">
        <v>3.5579999999999998</v>
      </c>
      <c r="Z28" s="17">
        <v>3.5579999999999998</v>
      </c>
      <c r="AA28" s="17">
        <v>3.5579999999999998</v>
      </c>
      <c r="AB28" s="17">
        <v>3.5579999999999998</v>
      </c>
      <c r="AC28" s="17">
        <v>3.5579999999999998</v>
      </c>
      <c r="AD28" s="13">
        <v>0</v>
      </c>
    </row>
    <row r="29" spans="1:30" ht="15" customHeight="1" x14ac:dyDescent="0.25">
      <c r="A29" s="12" t="s">
        <v>107</v>
      </c>
      <c r="B29" s="15" t="s">
        <v>15</v>
      </c>
      <c r="C29" s="17">
        <v>3.9849999999999999</v>
      </c>
      <c r="D29" s="17">
        <v>3.9965709999999999</v>
      </c>
      <c r="E29" s="17">
        <v>3.9965709999999999</v>
      </c>
      <c r="F29" s="17">
        <v>3.9965709999999999</v>
      </c>
      <c r="G29" s="17">
        <v>3.9965709999999999</v>
      </c>
      <c r="H29" s="17">
        <v>3.9965709999999999</v>
      </c>
      <c r="I29" s="17">
        <v>3.9965709999999999</v>
      </c>
      <c r="J29" s="17">
        <v>3.9965709999999999</v>
      </c>
      <c r="K29" s="17">
        <v>3.9965709999999999</v>
      </c>
      <c r="L29" s="17">
        <v>3.9965709999999999</v>
      </c>
      <c r="M29" s="17">
        <v>3.9965709999999999</v>
      </c>
      <c r="N29" s="17">
        <v>3.9965709999999999</v>
      </c>
      <c r="O29" s="17">
        <v>3.9965709999999999</v>
      </c>
      <c r="P29" s="17">
        <v>3.9965709999999999</v>
      </c>
      <c r="Q29" s="17">
        <v>3.9965709999999999</v>
      </c>
      <c r="R29" s="17">
        <v>3.9965709999999999</v>
      </c>
      <c r="S29" s="17">
        <v>3.9965709999999999</v>
      </c>
      <c r="T29" s="17">
        <v>3.9965709999999999</v>
      </c>
      <c r="U29" s="17">
        <v>3.9965709999999999</v>
      </c>
      <c r="V29" s="17">
        <v>3.9965709999999999</v>
      </c>
      <c r="W29" s="17">
        <v>3.9965709999999999</v>
      </c>
      <c r="X29" s="17">
        <v>3.9965709999999999</v>
      </c>
      <c r="Y29" s="17">
        <v>3.9965709999999999</v>
      </c>
      <c r="Z29" s="17">
        <v>3.9965709999999999</v>
      </c>
      <c r="AA29" s="17">
        <v>3.9965709999999999</v>
      </c>
      <c r="AB29" s="17">
        <v>3.9965709999999999</v>
      </c>
      <c r="AC29" s="17">
        <v>3.9965709999999999</v>
      </c>
      <c r="AD29" s="13">
        <v>0</v>
      </c>
    </row>
    <row r="30" spans="1:30" ht="15" customHeight="1" x14ac:dyDescent="0.25">
      <c r="A30" s="12" t="s">
        <v>106</v>
      </c>
      <c r="B30" s="15" t="s">
        <v>16</v>
      </c>
      <c r="C30" s="17">
        <v>5.67</v>
      </c>
      <c r="D30" s="17">
        <v>5.67</v>
      </c>
      <c r="E30" s="17">
        <v>5.67</v>
      </c>
      <c r="F30" s="17">
        <v>5.67</v>
      </c>
      <c r="G30" s="17">
        <v>5.67</v>
      </c>
      <c r="H30" s="17">
        <v>5.67</v>
      </c>
      <c r="I30" s="17">
        <v>5.67</v>
      </c>
      <c r="J30" s="17">
        <v>5.67</v>
      </c>
      <c r="K30" s="17">
        <v>5.67</v>
      </c>
      <c r="L30" s="17">
        <v>5.67</v>
      </c>
      <c r="M30" s="17">
        <v>5.67</v>
      </c>
      <c r="N30" s="17">
        <v>5.67</v>
      </c>
      <c r="O30" s="17">
        <v>5.67</v>
      </c>
      <c r="P30" s="17">
        <v>5.67</v>
      </c>
      <c r="Q30" s="17">
        <v>5.67</v>
      </c>
      <c r="R30" s="17">
        <v>5.67</v>
      </c>
      <c r="S30" s="17">
        <v>5.67</v>
      </c>
      <c r="T30" s="17">
        <v>5.67</v>
      </c>
      <c r="U30" s="17">
        <v>5.67</v>
      </c>
      <c r="V30" s="17">
        <v>5.67</v>
      </c>
      <c r="W30" s="17">
        <v>5.67</v>
      </c>
      <c r="X30" s="17">
        <v>5.67</v>
      </c>
      <c r="Y30" s="17">
        <v>5.67</v>
      </c>
      <c r="Z30" s="17">
        <v>5.67</v>
      </c>
      <c r="AA30" s="17">
        <v>5.67</v>
      </c>
      <c r="AB30" s="17">
        <v>5.67</v>
      </c>
      <c r="AC30" s="17">
        <v>5.67</v>
      </c>
      <c r="AD30" s="13">
        <v>0</v>
      </c>
    </row>
    <row r="31" spans="1:30" ht="15" customHeight="1" x14ac:dyDescent="0.25">
      <c r="A31" s="12" t="s">
        <v>105</v>
      </c>
      <c r="B31" s="15" t="s">
        <v>17</v>
      </c>
      <c r="C31" s="17">
        <v>6.0650000000000004</v>
      </c>
      <c r="D31" s="17">
        <v>6.0650000000000004</v>
      </c>
      <c r="E31" s="17">
        <v>6.0650000000000004</v>
      </c>
      <c r="F31" s="17">
        <v>6.0650000000000004</v>
      </c>
      <c r="G31" s="17">
        <v>6.0650000000000004</v>
      </c>
      <c r="H31" s="17">
        <v>6.0650000000000004</v>
      </c>
      <c r="I31" s="17">
        <v>6.0650000000000004</v>
      </c>
      <c r="J31" s="17">
        <v>6.0650000000000004</v>
      </c>
      <c r="K31" s="17">
        <v>6.0650000000000004</v>
      </c>
      <c r="L31" s="17">
        <v>6.0650000000000004</v>
      </c>
      <c r="M31" s="17">
        <v>6.0650000000000004</v>
      </c>
      <c r="N31" s="17">
        <v>6.0650000000000004</v>
      </c>
      <c r="O31" s="17">
        <v>6.0650000000000004</v>
      </c>
      <c r="P31" s="17">
        <v>6.0650000000000004</v>
      </c>
      <c r="Q31" s="17">
        <v>6.0650000000000004</v>
      </c>
      <c r="R31" s="17">
        <v>6.0650000000000004</v>
      </c>
      <c r="S31" s="17">
        <v>6.0650000000000004</v>
      </c>
      <c r="T31" s="17">
        <v>6.0650000000000004</v>
      </c>
      <c r="U31" s="17">
        <v>6.0650000000000004</v>
      </c>
      <c r="V31" s="17">
        <v>6.0650000000000004</v>
      </c>
      <c r="W31" s="17">
        <v>6.0650000000000004</v>
      </c>
      <c r="X31" s="17">
        <v>6.0650000000000004</v>
      </c>
      <c r="Y31" s="17">
        <v>6.0650000000000004</v>
      </c>
      <c r="Z31" s="17">
        <v>6.0650000000000004</v>
      </c>
      <c r="AA31" s="17">
        <v>6.0650000000000004</v>
      </c>
      <c r="AB31" s="17">
        <v>6.0650000000000004</v>
      </c>
      <c r="AC31" s="17">
        <v>6.0650000000000004</v>
      </c>
      <c r="AD31" s="13">
        <v>0</v>
      </c>
    </row>
    <row r="32" spans="1:30" ht="15" customHeight="1" x14ac:dyDescent="0.25">
      <c r="A32" s="12" t="s">
        <v>104</v>
      </c>
      <c r="B32" s="15" t="s">
        <v>18</v>
      </c>
      <c r="C32" s="17">
        <v>5.0566430000000002</v>
      </c>
      <c r="D32" s="17">
        <v>5.0566430000000002</v>
      </c>
      <c r="E32" s="17">
        <v>5.0566430000000002</v>
      </c>
      <c r="F32" s="17">
        <v>5.0566430000000002</v>
      </c>
      <c r="G32" s="17">
        <v>5.0566430000000002</v>
      </c>
      <c r="H32" s="17">
        <v>5.0566430000000002</v>
      </c>
      <c r="I32" s="17">
        <v>5.0566430000000002</v>
      </c>
      <c r="J32" s="17">
        <v>5.0566430000000002</v>
      </c>
      <c r="K32" s="17">
        <v>5.0566430000000002</v>
      </c>
      <c r="L32" s="17">
        <v>5.0566430000000002</v>
      </c>
      <c r="M32" s="17">
        <v>5.0566430000000002</v>
      </c>
      <c r="N32" s="17">
        <v>5.0553489999999996</v>
      </c>
      <c r="O32" s="17">
        <v>5.0538280000000002</v>
      </c>
      <c r="P32" s="17">
        <v>5.0522629999999999</v>
      </c>
      <c r="Q32" s="17">
        <v>5.0514979999999996</v>
      </c>
      <c r="R32" s="17">
        <v>5.0506010000000003</v>
      </c>
      <c r="S32" s="17">
        <v>5.0495460000000003</v>
      </c>
      <c r="T32" s="17">
        <v>5.0483070000000003</v>
      </c>
      <c r="U32" s="17">
        <v>5.0468520000000003</v>
      </c>
      <c r="V32" s="17">
        <v>5.0451430000000004</v>
      </c>
      <c r="W32" s="17">
        <v>5.0431350000000004</v>
      </c>
      <c r="X32" s="17">
        <v>5.0407760000000001</v>
      </c>
      <c r="Y32" s="17">
        <v>5.0380039999999999</v>
      </c>
      <c r="Z32" s="17">
        <v>5.0347499999999998</v>
      </c>
      <c r="AA32" s="17">
        <v>5.0309280000000003</v>
      </c>
      <c r="AB32" s="17">
        <v>5.0264369999999996</v>
      </c>
      <c r="AC32" s="17">
        <v>5.0211629999999996</v>
      </c>
      <c r="AD32" s="13">
        <v>-2.8200000000000002E-4</v>
      </c>
    </row>
    <row r="33" spans="1:30" ht="15" customHeight="1" x14ac:dyDescent="0.25">
      <c r="A33" s="12" t="s">
        <v>103</v>
      </c>
      <c r="B33" s="15" t="s">
        <v>19</v>
      </c>
      <c r="C33" s="17">
        <v>5.0566430000000002</v>
      </c>
      <c r="D33" s="17">
        <v>5.0566430000000002</v>
      </c>
      <c r="E33" s="17">
        <v>5.0566430000000002</v>
      </c>
      <c r="F33" s="17">
        <v>5.0566430000000002</v>
      </c>
      <c r="G33" s="17">
        <v>5.0566430000000002</v>
      </c>
      <c r="H33" s="17">
        <v>5.0566430000000002</v>
      </c>
      <c r="I33" s="17">
        <v>5.0566430000000002</v>
      </c>
      <c r="J33" s="17">
        <v>5.0566430000000002</v>
      </c>
      <c r="K33" s="17">
        <v>5.0566430000000002</v>
      </c>
      <c r="L33" s="17">
        <v>5.0566430000000002</v>
      </c>
      <c r="M33" s="17">
        <v>5.0566430000000002</v>
      </c>
      <c r="N33" s="17">
        <v>5.0550179999999996</v>
      </c>
      <c r="O33" s="17">
        <v>5.0536269999999996</v>
      </c>
      <c r="P33" s="17">
        <v>5.0518049999999999</v>
      </c>
      <c r="Q33" s="17">
        <v>5.050961</v>
      </c>
      <c r="R33" s="17">
        <v>5.0499679999999998</v>
      </c>
      <c r="S33" s="17">
        <v>5.0488020000000002</v>
      </c>
      <c r="T33" s="17">
        <v>5.0474329999999998</v>
      </c>
      <c r="U33" s="17">
        <v>5.0458249999999998</v>
      </c>
      <c r="V33" s="17">
        <v>5.0439350000000003</v>
      </c>
      <c r="W33" s="17">
        <v>5.0417160000000001</v>
      </c>
      <c r="X33" s="17">
        <v>5.0391089999999998</v>
      </c>
      <c r="Y33" s="17">
        <v>5.0360469999999999</v>
      </c>
      <c r="Z33" s="17">
        <v>5.0324489999999997</v>
      </c>
      <c r="AA33" s="17">
        <v>5.0282239999999998</v>
      </c>
      <c r="AB33" s="17">
        <v>5.0232599999999996</v>
      </c>
      <c r="AC33" s="17">
        <v>5.0174300000000001</v>
      </c>
      <c r="AD33" s="13">
        <v>-3.1100000000000002E-4</v>
      </c>
    </row>
    <row r="34" spans="1:30" ht="15" customHeight="1" x14ac:dyDescent="0.25">
      <c r="A34" s="12" t="s">
        <v>102</v>
      </c>
      <c r="B34" s="15" t="s">
        <v>20</v>
      </c>
      <c r="C34" s="17">
        <v>5.0566430000000002</v>
      </c>
      <c r="D34" s="17">
        <v>5.0566430000000002</v>
      </c>
      <c r="E34" s="17">
        <v>5.0566430000000002</v>
      </c>
      <c r="F34" s="17">
        <v>5.0566430000000002</v>
      </c>
      <c r="G34" s="17">
        <v>5.0566430000000002</v>
      </c>
      <c r="H34" s="17">
        <v>5.0566430000000002</v>
      </c>
      <c r="I34" s="17">
        <v>5.0566430000000002</v>
      </c>
      <c r="J34" s="17">
        <v>5.0566430000000002</v>
      </c>
      <c r="K34" s="17">
        <v>5.0566430000000002</v>
      </c>
      <c r="L34" s="17">
        <v>5.0566430000000002</v>
      </c>
      <c r="M34" s="17">
        <v>5.0566430000000002</v>
      </c>
      <c r="N34" s="17">
        <v>5.0557109999999996</v>
      </c>
      <c r="O34" s="17">
        <v>5.0530799999999996</v>
      </c>
      <c r="P34" s="17">
        <v>5.0515340000000002</v>
      </c>
      <c r="Q34" s="17">
        <v>5.0506409999999997</v>
      </c>
      <c r="R34" s="17">
        <v>5.0495929999999998</v>
      </c>
      <c r="S34" s="17">
        <v>5.048362</v>
      </c>
      <c r="T34" s="17">
        <v>5.0469160000000004</v>
      </c>
      <c r="U34" s="17">
        <v>5.0452170000000001</v>
      </c>
      <c r="V34" s="17">
        <v>5.0432220000000001</v>
      </c>
      <c r="W34" s="17">
        <v>5.0408780000000002</v>
      </c>
      <c r="X34" s="17">
        <v>5.038125</v>
      </c>
      <c r="Y34" s="17">
        <v>5.034891</v>
      </c>
      <c r="Z34" s="17">
        <v>5.0310930000000003</v>
      </c>
      <c r="AA34" s="17">
        <v>5.0266310000000001</v>
      </c>
      <c r="AB34" s="17">
        <v>5.0213900000000002</v>
      </c>
      <c r="AC34" s="17">
        <v>5.0152340000000004</v>
      </c>
      <c r="AD34" s="13">
        <v>-3.2899999999999997E-4</v>
      </c>
    </row>
    <row r="35" spans="1:30" ht="15" customHeight="1" x14ac:dyDescent="0.25">
      <c r="A35" s="12" t="s">
        <v>101</v>
      </c>
      <c r="B35" s="15" t="s">
        <v>21</v>
      </c>
      <c r="C35" s="17">
        <v>5.2530000000000001</v>
      </c>
      <c r="D35" s="17">
        <v>5.2530000000000001</v>
      </c>
      <c r="E35" s="17">
        <v>5.2530000000000001</v>
      </c>
      <c r="F35" s="17">
        <v>5.2530000000000001</v>
      </c>
      <c r="G35" s="17">
        <v>5.2530000000000001</v>
      </c>
      <c r="H35" s="17">
        <v>5.2530000000000001</v>
      </c>
      <c r="I35" s="17">
        <v>5.2530000000000001</v>
      </c>
      <c r="J35" s="17">
        <v>5.2530000000000001</v>
      </c>
      <c r="K35" s="17">
        <v>5.2530000000000001</v>
      </c>
      <c r="L35" s="17">
        <v>5.2530000000000001</v>
      </c>
      <c r="M35" s="17">
        <v>5.2530000000000001</v>
      </c>
      <c r="N35" s="17">
        <v>5.2530000000000001</v>
      </c>
      <c r="O35" s="17">
        <v>5.2530000000000001</v>
      </c>
      <c r="P35" s="17">
        <v>5.2530000000000001</v>
      </c>
      <c r="Q35" s="17">
        <v>5.2530000000000001</v>
      </c>
      <c r="R35" s="17">
        <v>5.2530000000000001</v>
      </c>
      <c r="S35" s="17">
        <v>5.2530000000000001</v>
      </c>
      <c r="T35" s="17">
        <v>5.2530000000000001</v>
      </c>
      <c r="U35" s="17">
        <v>5.2530000000000001</v>
      </c>
      <c r="V35" s="17">
        <v>5.2530000000000001</v>
      </c>
      <c r="W35" s="17">
        <v>5.2530000000000001</v>
      </c>
      <c r="X35" s="17">
        <v>5.2530000000000001</v>
      </c>
      <c r="Y35" s="17">
        <v>5.2530000000000001</v>
      </c>
      <c r="Z35" s="17">
        <v>5.2530000000000001</v>
      </c>
      <c r="AA35" s="17">
        <v>5.2530000000000001</v>
      </c>
      <c r="AB35" s="17">
        <v>5.2530000000000001</v>
      </c>
      <c r="AC35" s="17">
        <v>5.2530000000000001</v>
      </c>
      <c r="AD35" s="13">
        <v>0</v>
      </c>
    </row>
    <row r="36" spans="1:30" ht="15" customHeight="1" x14ac:dyDescent="0.25">
      <c r="A36" s="12" t="s">
        <v>100</v>
      </c>
      <c r="B36" s="15" t="s">
        <v>22</v>
      </c>
      <c r="C36" s="17">
        <v>4.62</v>
      </c>
      <c r="D36" s="17">
        <v>4.62</v>
      </c>
      <c r="E36" s="17">
        <v>4.62</v>
      </c>
      <c r="F36" s="17">
        <v>4.62</v>
      </c>
      <c r="G36" s="17">
        <v>4.62</v>
      </c>
      <c r="H36" s="17">
        <v>4.62</v>
      </c>
      <c r="I36" s="17">
        <v>4.62</v>
      </c>
      <c r="J36" s="17">
        <v>4.62</v>
      </c>
      <c r="K36" s="17">
        <v>4.62</v>
      </c>
      <c r="L36" s="17">
        <v>4.62</v>
      </c>
      <c r="M36" s="17">
        <v>4.62</v>
      </c>
      <c r="N36" s="17">
        <v>4.62</v>
      </c>
      <c r="O36" s="17">
        <v>4.62</v>
      </c>
      <c r="P36" s="17">
        <v>4.62</v>
      </c>
      <c r="Q36" s="17">
        <v>4.62</v>
      </c>
      <c r="R36" s="17">
        <v>4.62</v>
      </c>
      <c r="S36" s="17">
        <v>4.62</v>
      </c>
      <c r="T36" s="17">
        <v>4.62</v>
      </c>
      <c r="U36" s="17">
        <v>4.62</v>
      </c>
      <c r="V36" s="17">
        <v>4.62</v>
      </c>
      <c r="W36" s="17">
        <v>4.62</v>
      </c>
      <c r="X36" s="17">
        <v>4.62</v>
      </c>
      <c r="Y36" s="17">
        <v>4.62</v>
      </c>
      <c r="Z36" s="17">
        <v>4.62</v>
      </c>
      <c r="AA36" s="17">
        <v>4.62</v>
      </c>
      <c r="AB36" s="17">
        <v>4.62</v>
      </c>
      <c r="AC36" s="17">
        <v>4.62</v>
      </c>
      <c r="AD36" s="13">
        <v>0</v>
      </c>
    </row>
    <row r="37" spans="1:30" ht="15" customHeight="1" x14ac:dyDescent="0.25">
      <c r="A37" s="12" t="s">
        <v>99</v>
      </c>
      <c r="B37" s="15" t="s">
        <v>23</v>
      </c>
      <c r="C37" s="17">
        <v>5.8</v>
      </c>
      <c r="D37" s="17">
        <v>5.8</v>
      </c>
      <c r="E37" s="17">
        <v>5.8</v>
      </c>
      <c r="F37" s="17">
        <v>5.8</v>
      </c>
      <c r="G37" s="17">
        <v>5.8</v>
      </c>
      <c r="H37" s="17">
        <v>5.8</v>
      </c>
      <c r="I37" s="17">
        <v>5.8</v>
      </c>
      <c r="J37" s="17">
        <v>5.8</v>
      </c>
      <c r="K37" s="17">
        <v>5.8</v>
      </c>
      <c r="L37" s="17">
        <v>5.8</v>
      </c>
      <c r="M37" s="17">
        <v>5.8</v>
      </c>
      <c r="N37" s="17">
        <v>5.8</v>
      </c>
      <c r="O37" s="17">
        <v>5.8</v>
      </c>
      <c r="P37" s="17">
        <v>5.8</v>
      </c>
      <c r="Q37" s="17">
        <v>5.8</v>
      </c>
      <c r="R37" s="17">
        <v>5.8</v>
      </c>
      <c r="S37" s="17">
        <v>5.8</v>
      </c>
      <c r="T37" s="17">
        <v>5.8</v>
      </c>
      <c r="U37" s="17">
        <v>5.8</v>
      </c>
      <c r="V37" s="17">
        <v>5.8</v>
      </c>
      <c r="W37" s="17">
        <v>5.8</v>
      </c>
      <c r="X37" s="17">
        <v>5.8</v>
      </c>
      <c r="Y37" s="17">
        <v>5.8</v>
      </c>
      <c r="Z37" s="17">
        <v>5.8</v>
      </c>
      <c r="AA37" s="17">
        <v>5.8</v>
      </c>
      <c r="AB37" s="17">
        <v>5.8</v>
      </c>
      <c r="AC37" s="17">
        <v>5.8</v>
      </c>
      <c r="AD37" s="13">
        <v>0</v>
      </c>
    </row>
    <row r="38" spans="1:30" ht="15" customHeight="1" x14ac:dyDescent="0.25">
      <c r="A38" s="12" t="s">
        <v>98</v>
      </c>
      <c r="B38" s="15" t="s">
        <v>24</v>
      </c>
      <c r="C38" s="17">
        <v>5.4411620000000003</v>
      </c>
      <c r="D38" s="17">
        <v>5.4411620000000003</v>
      </c>
      <c r="E38" s="17">
        <v>5.4411620000000003</v>
      </c>
      <c r="F38" s="17">
        <v>5.4411620000000003</v>
      </c>
      <c r="G38" s="17">
        <v>5.4411620000000003</v>
      </c>
      <c r="H38" s="17">
        <v>5.4411620000000003</v>
      </c>
      <c r="I38" s="17">
        <v>5.4411620000000003</v>
      </c>
      <c r="J38" s="17">
        <v>5.4411620000000003</v>
      </c>
      <c r="K38" s="17">
        <v>5.4411620000000003</v>
      </c>
      <c r="L38" s="17">
        <v>5.4411620000000003</v>
      </c>
      <c r="M38" s="17">
        <v>5.4411620000000003</v>
      </c>
      <c r="N38" s="17">
        <v>5.4411620000000003</v>
      </c>
      <c r="O38" s="17">
        <v>5.4411620000000003</v>
      </c>
      <c r="P38" s="17">
        <v>5.4411620000000003</v>
      </c>
      <c r="Q38" s="17">
        <v>5.4411620000000003</v>
      </c>
      <c r="R38" s="17">
        <v>5.4411620000000003</v>
      </c>
      <c r="S38" s="17">
        <v>5.4411620000000003</v>
      </c>
      <c r="T38" s="17">
        <v>5.4411620000000003</v>
      </c>
      <c r="U38" s="17">
        <v>5.4411620000000003</v>
      </c>
      <c r="V38" s="17">
        <v>5.4411620000000003</v>
      </c>
      <c r="W38" s="17">
        <v>5.4411620000000003</v>
      </c>
      <c r="X38" s="17">
        <v>5.4411620000000003</v>
      </c>
      <c r="Y38" s="17">
        <v>5.4411620000000003</v>
      </c>
      <c r="Z38" s="17">
        <v>5.4411620000000003</v>
      </c>
      <c r="AA38" s="17">
        <v>5.4411620000000003</v>
      </c>
      <c r="AB38" s="17">
        <v>5.4411620000000003</v>
      </c>
      <c r="AC38" s="17">
        <v>5.4411620000000003</v>
      </c>
      <c r="AD38" s="13">
        <v>0</v>
      </c>
    </row>
    <row r="39" spans="1:30" ht="15" customHeight="1" x14ac:dyDescent="0.25">
      <c r="A39" s="12" t="s">
        <v>97</v>
      </c>
      <c r="B39" s="15" t="s">
        <v>25</v>
      </c>
      <c r="C39" s="17">
        <v>6.2869999999999999</v>
      </c>
      <c r="D39" s="17">
        <v>6.2869999999999999</v>
      </c>
      <c r="E39" s="17">
        <v>6.2869999999999999</v>
      </c>
      <c r="F39" s="17">
        <v>6.2869999999999999</v>
      </c>
      <c r="G39" s="17">
        <v>6.2869999999999999</v>
      </c>
      <c r="H39" s="17">
        <v>6.2869999999999999</v>
      </c>
      <c r="I39" s="17">
        <v>6.2869999999999999</v>
      </c>
      <c r="J39" s="17">
        <v>6.2869999999999999</v>
      </c>
      <c r="K39" s="17">
        <v>6.2869999999999999</v>
      </c>
      <c r="L39" s="17">
        <v>6.2869999999999999</v>
      </c>
      <c r="M39" s="17">
        <v>6.2869999999999999</v>
      </c>
      <c r="N39" s="17">
        <v>6.2869999999999999</v>
      </c>
      <c r="O39" s="17">
        <v>6.2869999999999999</v>
      </c>
      <c r="P39" s="17">
        <v>6.2869999999999999</v>
      </c>
      <c r="Q39" s="17">
        <v>6.2869999999999999</v>
      </c>
      <c r="R39" s="17">
        <v>6.2869999999999999</v>
      </c>
      <c r="S39" s="17">
        <v>6.2869999999999999</v>
      </c>
      <c r="T39" s="17">
        <v>6.2869999999999999</v>
      </c>
      <c r="U39" s="17">
        <v>6.2869999999999999</v>
      </c>
      <c r="V39" s="17">
        <v>6.2869999999999999</v>
      </c>
      <c r="W39" s="17">
        <v>6.2869999999999999</v>
      </c>
      <c r="X39" s="17">
        <v>6.2869999999999999</v>
      </c>
      <c r="Y39" s="17">
        <v>6.2869999999999999</v>
      </c>
      <c r="Z39" s="17">
        <v>6.2869999999999999</v>
      </c>
      <c r="AA39" s="17">
        <v>6.2869999999999999</v>
      </c>
      <c r="AB39" s="17">
        <v>6.2869999999999999</v>
      </c>
      <c r="AC39" s="17">
        <v>6.2869999999999999</v>
      </c>
      <c r="AD39" s="13">
        <v>0</v>
      </c>
    </row>
    <row r="40" spans="1:30" ht="15" customHeight="1" x14ac:dyDescent="0.25">
      <c r="A40" s="12" t="s">
        <v>96</v>
      </c>
      <c r="B40" s="15" t="s">
        <v>26</v>
      </c>
      <c r="C40" s="17">
        <v>6.2869999999999999</v>
      </c>
      <c r="D40" s="17">
        <v>6.2869999999999999</v>
      </c>
      <c r="E40" s="17">
        <v>6.2869999999999999</v>
      </c>
      <c r="F40" s="17">
        <v>6.2869999999999999</v>
      </c>
      <c r="G40" s="17">
        <v>6.2869999999999999</v>
      </c>
      <c r="H40" s="17">
        <v>6.2869999999999999</v>
      </c>
      <c r="I40" s="17">
        <v>6.2869999999999999</v>
      </c>
      <c r="J40" s="17">
        <v>6.2869999999999999</v>
      </c>
      <c r="K40" s="17">
        <v>6.2869999999999999</v>
      </c>
      <c r="L40" s="17">
        <v>6.2869999999999999</v>
      </c>
      <c r="M40" s="17">
        <v>6.2869999999999999</v>
      </c>
      <c r="N40" s="17">
        <v>6.2869999999999999</v>
      </c>
      <c r="O40" s="17">
        <v>6.2869999999999999</v>
      </c>
      <c r="P40" s="17">
        <v>6.2869999999999999</v>
      </c>
      <c r="Q40" s="17">
        <v>6.2869999999999999</v>
      </c>
      <c r="R40" s="17">
        <v>6.2869999999999999</v>
      </c>
      <c r="S40" s="17">
        <v>6.2869999999999999</v>
      </c>
      <c r="T40" s="17">
        <v>6.2869999999999999</v>
      </c>
      <c r="U40" s="17">
        <v>6.2869999999999999</v>
      </c>
      <c r="V40" s="17">
        <v>6.2869999999999999</v>
      </c>
      <c r="W40" s="17">
        <v>6.2869999999999999</v>
      </c>
      <c r="X40" s="17">
        <v>6.2869999999999999</v>
      </c>
      <c r="Y40" s="17">
        <v>6.2869999999999999</v>
      </c>
      <c r="Z40" s="17">
        <v>6.2869999999999999</v>
      </c>
      <c r="AA40" s="17">
        <v>6.2869999999999999</v>
      </c>
      <c r="AB40" s="17">
        <v>6.2869999999999999</v>
      </c>
      <c r="AC40" s="17">
        <v>6.2869999999999999</v>
      </c>
      <c r="AD40" s="13">
        <v>0</v>
      </c>
    </row>
    <row r="41" spans="1:30" ht="15" customHeight="1" x14ac:dyDescent="0.25">
      <c r="A41" s="12" t="s">
        <v>95</v>
      </c>
      <c r="B41" s="15" t="s">
        <v>27</v>
      </c>
      <c r="C41" s="17">
        <v>6.2869999999999999</v>
      </c>
      <c r="D41" s="17">
        <v>6.2869999999999999</v>
      </c>
      <c r="E41" s="17">
        <v>6.2869999999999999</v>
      </c>
      <c r="F41" s="17">
        <v>6.2869999999999999</v>
      </c>
      <c r="G41" s="17">
        <v>6.2869999999999999</v>
      </c>
      <c r="H41" s="17">
        <v>6.2869999999999999</v>
      </c>
      <c r="I41" s="17">
        <v>6.2869999999999999</v>
      </c>
      <c r="J41" s="17">
        <v>6.2869999999999999</v>
      </c>
      <c r="K41" s="17">
        <v>6.2869999999999999</v>
      </c>
      <c r="L41" s="17">
        <v>6.2869999999999999</v>
      </c>
      <c r="M41" s="17">
        <v>6.2869999999999999</v>
      </c>
      <c r="N41" s="17">
        <v>6.2869999999999999</v>
      </c>
      <c r="O41" s="17">
        <v>6.2869999999999999</v>
      </c>
      <c r="P41" s="17">
        <v>6.2869999999999999</v>
      </c>
      <c r="Q41" s="17">
        <v>6.2869999999999999</v>
      </c>
      <c r="R41" s="17">
        <v>6.2869999999999999</v>
      </c>
      <c r="S41" s="17">
        <v>6.2869999999999999</v>
      </c>
      <c r="T41" s="17">
        <v>6.2869999999999999</v>
      </c>
      <c r="U41" s="17">
        <v>6.2869999999999999</v>
      </c>
      <c r="V41" s="17">
        <v>6.2869999999999999</v>
      </c>
      <c r="W41" s="17">
        <v>6.2869999999999999</v>
      </c>
      <c r="X41" s="17">
        <v>6.2869999999999999</v>
      </c>
      <c r="Y41" s="17">
        <v>6.2869999999999999</v>
      </c>
      <c r="Z41" s="17">
        <v>6.2869999999999999</v>
      </c>
      <c r="AA41" s="17">
        <v>6.2869999999999999</v>
      </c>
      <c r="AB41" s="17">
        <v>6.2869999999999999</v>
      </c>
      <c r="AC41" s="17">
        <v>6.2869999999999999</v>
      </c>
      <c r="AD41" s="13">
        <v>0</v>
      </c>
    </row>
    <row r="42" spans="1:30" ht="15" customHeight="1" x14ac:dyDescent="0.25">
      <c r="A42" s="12" t="s">
        <v>94</v>
      </c>
      <c r="B42" s="15" t="s">
        <v>28</v>
      </c>
      <c r="C42" s="17">
        <v>6.0975380000000001</v>
      </c>
      <c r="D42" s="17">
        <v>6.1105450000000001</v>
      </c>
      <c r="E42" s="17">
        <v>6.1078970000000004</v>
      </c>
      <c r="F42" s="17">
        <v>6.1129179999999996</v>
      </c>
      <c r="G42" s="17">
        <v>6.1085560000000001</v>
      </c>
      <c r="H42" s="17">
        <v>6.1092560000000002</v>
      </c>
      <c r="I42" s="17">
        <v>6.1089130000000003</v>
      </c>
      <c r="J42" s="17">
        <v>6.1085580000000004</v>
      </c>
      <c r="K42" s="17">
        <v>6.1081960000000004</v>
      </c>
      <c r="L42" s="17">
        <v>6.1078210000000004</v>
      </c>
      <c r="M42" s="17">
        <v>6.1074359999999999</v>
      </c>
      <c r="N42" s="17">
        <v>6.1070399999999996</v>
      </c>
      <c r="O42" s="17">
        <v>6.1066330000000004</v>
      </c>
      <c r="P42" s="17">
        <v>6.1062130000000003</v>
      </c>
      <c r="Q42" s="17">
        <v>6.1057800000000002</v>
      </c>
      <c r="R42" s="17">
        <v>6.1053329999999999</v>
      </c>
      <c r="S42" s="17">
        <v>6.1048720000000003</v>
      </c>
      <c r="T42" s="17">
        <v>6.1043960000000004</v>
      </c>
      <c r="U42" s="17">
        <v>6.1039060000000003</v>
      </c>
      <c r="V42" s="17">
        <v>6.1033980000000003</v>
      </c>
      <c r="W42" s="17">
        <v>6.1028729999999998</v>
      </c>
      <c r="X42" s="17">
        <v>6.1023310000000004</v>
      </c>
      <c r="Y42" s="17">
        <v>6.1022509999999999</v>
      </c>
      <c r="Z42" s="17">
        <v>6.1011879999999996</v>
      </c>
      <c r="AA42" s="17">
        <v>6.1005849999999997</v>
      </c>
      <c r="AB42" s="17">
        <v>6.0999610000000004</v>
      </c>
      <c r="AC42" s="17">
        <v>6.0997760000000003</v>
      </c>
      <c r="AD42" s="13">
        <v>-7.1000000000000005E-5</v>
      </c>
    </row>
    <row r="43" spans="1:30" ht="15" customHeight="1" x14ac:dyDescent="0.25">
      <c r="A43" s="12" t="s">
        <v>93</v>
      </c>
      <c r="B43" s="15" t="s">
        <v>29</v>
      </c>
      <c r="C43" s="17">
        <v>5.1417510000000002</v>
      </c>
      <c r="D43" s="17">
        <v>5.1478799999999998</v>
      </c>
      <c r="E43" s="17">
        <v>5.1704879999999998</v>
      </c>
      <c r="F43" s="17">
        <v>5.1513</v>
      </c>
      <c r="G43" s="17">
        <v>5.1785410000000001</v>
      </c>
      <c r="H43" s="17">
        <v>5.1647489999999996</v>
      </c>
      <c r="I43" s="17">
        <v>5.1569799999999999</v>
      </c>
      <c r="J43" s="17">
        <v>5.1508399999999996</v>
      </c>
      <c r="K43" s="17">
        <v>5.1465909999999999</v>
      </c>
      <c r="L43" s="17">
        <v>5.1443719999999997</v>
      </c>
      <c r="M43" s="17">
        <v>5.1418010000000001</v>
      </c>
      <c r="N43" s="17">
        <v>5.1379599999999996</v>
      </c>
      <c r="O43" s="17">
        <v>5.1348250000000002</v>
      </c>
      <c r="P43" s="17">
        <v>5.1342939999999997</v>
      </c>
      <c r="Q43" s="17">
        <v>5.1339290000000002</v>
      </c>
      <c r="R43" s="17">
        <v>5.1331829999999998</v>
      </c>
      <c r="S43" s="17">
        <v>5.1326539999999996</v>
      </c>
      <c r="T43" s="17">
        <v>5.1310690000000001</v>
      </c>
      <c r="U43" s="17">
        <v>5.1285319999999999</v>
      </c>
      <c r="V43" s="17">
        <v>5.1257479999999997</v>
      </c>
      <c r="W43" s="17">
        <v>5.122954</v>
      </c>
      <c r="X43" s="17">
        <v>5.1210230000000001</v>
      </c>
      <c r="Y43" s="17">
        <v>5.1177950000000001</v>
      </c>
      <c r="Z43" s="17">
        <v>5.114414</v>
      </c>
      <c r="AA43" s="17">
        <v>5.1103459999999998</v>
      </c>
      <c r="AB43" s="17">
        <v>5.1072939999999996</v>
      </c>
      <c r="AC43" s="17">
        <v>5.1040419999999997</v>
      </c>
      <c r="AD43" s="13">
        <v>-3.4200000000000002E-4</v>
      </c>
    </row>
    <row r="44" spans="1:30" ht="15" customHeight="1" x14ac:dyDescent="0.25">
      <c r="A44" s="12" t="s">
        <v>92</v>
      </c>
      <c r="B44" s="15" t="s">
        <v>30</v>
      </c>
      <c r="C44" s="17">
        <v>5.5918049999999999</v>
      </c>
      <c r="D44" s="17">
        <v>5.5175729999999996</v>
      </c>
      <c r="E44" s="17">
        <v>5.5210980000000003</v>
      </c>
      <c r="F44" s="17">
        <v>5.465814</v>
      </c>
      <c r="G44" s="17">
        <v>5.375591</v>
      </c>
      <c r="H44" s="17">
        <v>5.3618040000000002</v>
      </c>
      <c r="I44" s="17">
        <v>5.3507110000000004</v>
      </c>
      <c r="J44" s="17">
        <v>5.346603</v>
      </c>
      <c r="K44" s="17">
        <v>5.3310279999999999</v>
      </c>
      <c r="L44" s="17">
        <v>5.2768110000000004</v>
      </c>
      <c r="M44" s="17">
        <v>5.2560849999999997</v>
      </c>
      <c r="N44" s="17">
        <v>5.2141320000000002</v>
      </c>
      <c r="O44" s="17">
        <v>5.1887480000000004</v>
      </c>
      <c r="P44" s="17">
        <v>5.1824649999999997</v>
      </c>
      <c r="Q44" s="17">
        <v>5.1673109999999998</v>
      </c>
      <c r="R44" s="17">
        <v>5.1520049999999999</v>
      </c>
      <c r="S44" s="17">
        <v>5.1463400000000004</v>
      </c>
      <c r="T44" s="17">
        <v>5.1226989999999999</v>
      </c>
      <c r="U44" s="17">
        <v>5.08826</v>
      </c>
      <c r="V44" s="17">
        <v>5.0572229999999996</v>
      </c>
      <c r="W44" s="17">
        <v>5.0293659999999996</v>
      </c>
      <c r="X44" s="17">
        <v>5.0090539999999999</v>
      </c>
      <c r="Y44" s="17">
        <v>4.9793710000000004</v>
      </c>
      <c r="Z44" s="17">
        <v>4.9400899999999996</v>
      </c>
      <c r="AA44" s="17">
        <v>4.8954060000000004</v>
      </c>
      <c r="AB44" s="17">
        <v>4.861332</v>
      </c>
      <c r="AC44" s="17">
        <v>4.833539</v>
      </c>
      <c r="AD44" s="13">
        <v>-5.28E-3</v>
      </c>
    </row>
    <row r="45" spans="1:30" ht="15" customHeight="1" x14ac:dyDescent="0.25">
      <c r="A45" s="12" t="s">
        <v>91</v>
      </c>
      <c r="B45" s="15" t="s">
        <v>31</v>
      </c>
      <c r="C45" s="17">
        <v>5.3650000000000002</v>
      </c>
      <c r="D45" s="17">
        <v>5.3979419999999996</v>
      </c>
      <c r="E45" s="17">
        <v>5.3383430000000001</v>
      </c>
      <c r="F45" s="17">
        <v>5.2375829999999999</v>
      </c>
      <c r="G45" s="17">
        <v>5.1244560000000003</v>
      </c>
      <c r="H45" s="17">
        <v>5.1068410000000002</v>
      </c>
      <c r="I45" s="17">
        <v>5.1130599999999999</v>
      </c>
      <c r="J45" s="17">
        <v>5.1204729999999996</v>
      </c>
      <c r="K45" s="17">
        <v>5.1298199999999996</v>
      </c>
      <c r="L45" s="17">
        <v>5.1253330000000004</v>
      </c>
      <c r="M45" s="17">
        <v>5.1150549999999999</v>
      </c>
      <c r="N45" s="17">
        <v>5.1100279999999998</v>
      </c>
      <c r="O45" s="17">
        <v>5.1130019999999998</v>
      </c>
      <c r="P45" s="17">
        <v>5.114554</v>
      </c>
      <c r="Q45" s="17">
        <v>5.111809</v>
      </c>
      <c r="R45" s="17">
        <v>5.1093080000000004</v>
      </c>
      <c r="S45" s="17">
        <v>5.1086840000000002</v>
      </c>
      <c r="T45" s="17">
        <v>5.1113119999999999</v>
      </c>
      <c r="U45" s="17">
        <v>5.1197499999999998</v>
      </c>
      <c r="V45" s="17">
        <v>5.1222659999999998</v>
      </c>
      <c r="W45" s="17">
        <v>5.1273999999999997</v>
      </c>
      <c r="X45" s="17">
        <v>5.1282759999999996</v>
      </c>
      <c r="Y45" s="17">
        <v>5.1265549999999998</v>
      </c>
      <c r="Z45" s="17">
        <v>5.1280210000000004</v>
      </c>
      <c r="AA45" s="17">
        <v>5.1324449999999997</v>
      </c>
      <c r="AB45" s="17">
        <v>5.1398720000000004</v>
      </c>
      <c r="AC45" s="17">
        <v>5.1397680000000001</v>
      </c>
      <c r="AD45" s="13">
        <v>-1.9580000000000001E-3</v>
      </c>
    </row>
    <row r="46" spans="1:30" ht="15" customHeight="1" x14ac:dyDescent="0.2">
      <c r="B46" s="18" t="s">
        <v>52</v>
      </c>
    </row>
    <row r="47" spans="1:30" ht="15" customHeight="1" x14ac:dyDescent="0.25">
      <c r="A47" s="12" t="s">
        <v>90</v>
      </c>
      <c r="B47" s="15" t="s">
        <v>53</v>
      </c>
      <c r="C47" s="17">
        <v>5.8</v>
      </c>
      <c r="D47" s="17">
        <v>5.7187770000000002</v>
      </c>
      <c r="E47" s="17">
        <v>5.7347659999999996</v>
      </c>
      <c r="F47" s="17">
        <v>5.7384000000000004</v>
      </c>
      <c r="G47" s="17">
        <v>5.7260939999999998</v>
      </c>
      <c r="H47" s="17">
        <v>5.7253970000000001</v>
      </c>
      <c r="I47" s="17">
        <v>5.7248849999999996</v>
      </c>
      <c r="J47" s="17">
        <v>5.7245819999999998</v>
      </c>
      <c r="K47" s="17">
        <v>5.7226059999999999</v>
      </c>
      <c r="L47" s="17">
        <v>5.7222410000000004</v>
      </c>
      <c r="M47" s="17">
        <v>5.7223620000000004</v>
      </c>
      <c r="N47" s="17">
        <v>5.7216509999999996</v>
      </c>
      <c r="O47" s="17">
        <v>5.7200829999999998</v>
      </c>
      <c r="P47" s="17">
        <v>5.7180569999999999</v>
      </c>
      <c r="Q47" s="17">
        <v>5.7179859999999998</v>
      </c>
      <c r="R47" s="17">
        <v>5.7168850000000004</v>
      </c>
      <c r="S47" s="17">
        <v>5.7160219999999997</v>
      </c>
      <c r="T47" s="17">
        <v>5.7167820000000003</v>
      </c>
      <c r="U47" s="17">
        <v>5.7170949999999996</v>
      </c>
      <c r="V47" s="17">
        <v>5.7161350000000004</v>
      </c>
      <c r="W47" s="17">
        <v>5.7195859999999996</v>
      </c>
      <c r="X47" s="17">
        <v>5.7207080000000001</v>
      </c>
      <c r="Y47" s="17">
        <v>5.7225460000000004</v>
      </c>
      <c r="Z47" s="17">
        <v>5.7244149999999996</v>
      </c>
      <c r="AA47" s="17">
        <v>5.7255779999999996</v>
      </c>
      <c r="AB47" s="17">
        <v>5.7251919999999998</v>
      </c>
      <c r="AC47" s="17">
        <v>5.7252369999999999</v>
      </c>
      <c r="AD47" s="13">
        <v>4.5000000000000003E-5</v>
      </c>
    </row>
    <row r="48" spans="1:30" ht="15" customHeight="1" x14ac:dyDescent="0.25">
      <c r="A48" s="12" t="s">
        <v>89</v>
      </c>
      <c r="B48" s="15" t="s">
        <v>54</v>
      </c>
      <c r="C48" s="17">
        <v>6.0860000000000003</v>
      </c>
      <c r="D48" s="17">
        <v>6.0633790000000003</v>
      </c>
      <c r="E48" s="17">
        <v>6.0282910000000003</v>
      </c>
      <c r="F48" s="17">
        <v>6.037852</v>
      </c>
      <c r="G48" s="17">
        <v>6.0537049999999999</v>
      </c>
      <c r="H48" s="17">
        <v>6.0581100000000001</v>
      </c>
      <c r="I48" s="17">
        <v>6.060791</v>
      </c>
      <c r="J48" s="17">
        <v>6.0587970000000002</v>
      </c>
      <c r="K48" s="17">
        <v>6.0554519999999998</v>
      </c>
      <c r="L48" s="17">
        <v>6.0556330000000003</v>
      </c>
      <c r="M48" s="17">
        <v>6.0576889999999999</v>
      </c>
      <c r="N48" s="17">
        <v>6.0590590000000004</v>
      </c>
      <c r="O48" s="17">
        <v>6.055993</v>
      </c>
      <c r="P48" s="17">
        <v>6.0620500000000002</v>
      </c>
      <c r="Q48" s="17">
        <v>6.0782920000000003</v>
      </c>
      <c r="R48" s="17">
        <v>6.0902539999999998</v>
      </c>
      <c r="S48" s="17">
        <v>6.0952390000000003</v>
      </c>
      <c r="T48" s="17">
        <v>6.1003730000000003</v>
      </c>
      <c r="U48" s="17">
        <v>6.1012969999999997</v>
      </c>
      <c r="V48" s="17">
        <v>6.1043500000000002</v>
      </c>
      <c r="W48" s="17">
        <v>6.1023329999999998</v>
      </c>
      <c r="X48" s="17">
        <v>6.107761</v>
      </c>
      <c r="Y48" s="17">
        <v>6.1101960000000002</v>
      </c>
      <c r="Z48" s="17">
        <v>6.1149769999999997</v>
      </c>
      <c r="AA48" s="17">
        <v>6.1142580000000004</v>
      </c>
      <c r="AB48" s="17">
        <v>6.1134700000000004</v>
      </c>
      <c r="AC48" s="17">
        <v>6.1115019999999998</v>
      </c>
      <c r="AD48" s="13">
        <v>3.1599999999999998E-4</v>
      </c>
    </row>
    <row r="49" spans="1:30" ht="15" customHeight="1" x14ac:dyDescent="0.25">
      <c r="A49" s="12" t="s">
        <v>88</v>
      </c>
      <c r="B49" s="15" t="s">
        <v>55</v>
      </c>
      <c r="C49" s="17">
        <v>5.8</v>
      </c>
      <c r="D49" s="17">
        <v>5.6432310000000001</v>
      </c>
      <c r="E49" s="17">
        <v>5.6432830000000003</v>
      </c>
      <c r="F49" s="17">
        <v>5.6430899999999999</v>
      </c>
      <c r="G49" s="17">
        <v>5.6429239999999998</v>
      </c>
      <c r="H49" s="17">
        <v>5.6427849999999999</v>
      </c>
      <c r="I49" s="17">
        <v>5.6426629999999998</v>
      </c>
      <c r="J49" s="17">
        <v>5.6426369999999997</v>
      </c>
      <c r="K49" s="17">
        <v>5.6426119999999997</v>
      </c>
      <c r="L49" s="17">
        <v>5.6425879999999999</v>
      </c>
      <c r="M49" s="17">
        <v>5.642563</v>
      </c>
      <c r="N49" s="17">
        <v>5.6425390000000002</v>
      </c>
      <c r="O49" s="17">
        <v>5.6425159999999996</v>
      </c>
      <c r="P49" s="17">
        <v>5.6424940000000001</v>
      </c>
      <c r="Q49" s="17">
        <v>5.6424709999999996</v>
      </c>
      <c r="R49" s="17">
        <v>5.6424500000000002</v>
      </c>
      <c r="S49" s="17">
        <v>5.6424269999999996</v>
      </c>
      <c r="T49" s="17">
        <v>5.6424070000000004</v>
      </c>
      <c r="U49" s="17">
        <v>5.6276020000000004</v>
      </c>
      <c r="V49" s="17">
        <v>5.620215</v>
      </c>
      <c r="W49" s="17">
        <v>5.6145680000000002</v>
      </c>
      <c r="X49" s="17">
        <v>5.5869140000000002</v>
      </c>
      <c r="Y49" s="17">
        <v>5.5788289999999998</v>
      </c>
      <c r="Z49" s="17">
        <v>5.5770390000000001</v>
      </c>
      <c r="AA49" s="17">
        <v>5.5711259999999996</v>
      </c>
      <c r="AB49" s="17">
        <v>5.5670299999999999</v>
      </c>
      <c r="AC49" s="17">
        <v>5.5576150000000002</v>
      </c>
      <c r="AD49" s="13">
        <v>-6.11E-4</v>
      </c>
    </row>
    <row r="50" spans="1:30" ht="15" customHeight="1" x14ac:dyDescent="0.25">
      <c r="A50" s="12" t="s">
        <v>87</v>
      </c>
      <c r="B50" s="15" t="s">
        <v>32</v>
      </c>
      <c r="C50" s="17">
        <v>3.723112</v>
      </c>
      <c r="D50" s="17">
        <v>3.7453189999999998</v>
      </c>
      <c r="E50" s="17">
        <v>3.719398</v>
      </c>
      <c r="F50" s="17">
        <v>3.6971780000000001</v>
      </c>
      <c r="G50" s="17">
        <v>3.6662089999999998</v>
      </c>
      <c r="H50" s="17">
        <v>3.655983</v>
      </c>
      <c r="I50" s="17">
        <v>3.6530269999999998</v>
      </c>
      <c r="J50" s="17">
        <v>3.6508129999999999</v>
      </c>
      <c r="K50" s="17">
        <v>3.6504219999999998</v>
      </c>
      <c r="L50" s="17">
        <v>3.6502699999999999</v>
      </c>
      <c r="M50" s="17">
        <v>3.650296</v>
      </c>
      <c r="N50" s="17">
        <v>3.6504340000000002</v>
      </c>
      <c r="O50" s="17">
        <v>3.6514000000000002</v>
      </c>
      <c r="P50" s="17">
        <v>3.652072</v>
      </c>
      <c r="Q50" s="17">
        <v>3.6527150000000002</v>
      </c>
      <c r="R50" s="17">
        <v>3.6538059999999999</v>
      </c>
      <c r="S50" s="17">
        <v>3.6539459999999999</v>
      </c>
      <c r="T50" s="17">
        <v>3.6552549999999999</v>
      </c>
      <c r="U50" s="17">
        <v>3.6566350000000001</v>
      </c>
      <c r="V50" s="17">
        <v>3.6583109999999999</v>
      </c>
      <c r="W50" s="17">
        <v>3.6592009999999999</v>
      </c>
      <c r="X50" s="17">
        <v>3.6601590000000002</v>
      </c>
      <c r="Y50" s="17">
        <v>3.6613370000000001</v>
      </c>
      <c r="Z50" s="17">
        <v>3.661673</v>
      </c>
      <c r="AA50" s="17">
        <v>3.661667</v>
      </c>
      <c r="AB50" s="17">
        <v>3.6620010000000001</v>
      </c>
      <c r="AC50" s="17">
        <v>3.6623260000000002</v>
      </c>
      <c r="AD50" s="13">
        <v>-8.9599999999999999E-4</v>
      </c>
    </row>
    <row r="52" spans="1:30" ht="15" customHeight="1" x14ac:dyDescent="0.2">
      <c r="B52" s="16" t="s">
        <v>33</v>
      </c>
    </row>
    <row r="53" spans="1:30" ht="15" customHeight="1" x14ac:dyDescent="0.25">
      <c r="A53" s="12" t="s">
        <v>86</v>
      </c>
      <c r="B53" s="15" t="s">
        <v>34</v>
      </c>
      <c r="C53" s="17">
        <v>1.0309999999999999</v>
      </c>
      <c r="D53" s="17">
        <v>1.0309999999999999</v>
      </c>
      <c r="E53" s="17">
        <v>1.0309999999999999</v>
      </c>
      <c r="F53" s="17">
        <v>1.0309999999999999</v>
      </c>
      <c r="G53" s="17">
        <v>1.0309999999999999</v>
      </c>
      <c r="H53" s="17">
        <v>1.0309999999999999</v>
      </c>
      <c r="I53" s="17">
        <v>1.0309999999999999</v>
      </c>
      <c r="J53" s="17">
        <v>1.0309999999999999</v>
      </c>
      <c r="K53" s="17">
        <v>1.0309999999999999</v>
      </c>
      <c r="L53" s="17">
        <v>1.0309999999999999</v>
      </c>
      <c r="M53" s="17">
        <v>1.0309999999999999</v>
      </c>
      <c r="N53" s="17">
        <v>1.0309999999999999</v>
      </c>
      <c r="O53" s="17">
        <v>1.0309999999999999</v>
      </c>
      <c r="P53" s="17">
        <v>1.0309999999999999</v>
      </c>
      <c r="Q53" s="17">
        <v>1.0309999999999999</v>
      </c>
      <c r="R53" s="17">
        <v>1.0309999999999999</v>
      </c>
      <c r="S53" s="17">
        <v>1.0309999999999999</v>
      </c>
      <c r="T53" s="17">
        <v>1.0309999999999999</v>
      </c>
      <c r="U53" s="17">
        <v>1.0309999999999999</v>
      </c>
      <c r="V53" s="17">
        <v>1.0309999999999999</v>
      </c>
      <c r="W53" s="17">
        <v>1.0309999999999999</v>
      </c>
      <c r="X53" s="17">
        <v>1.0309999999999999</v>
      </c>
      <c r="Y53" s="17">
        <v>1.0309999999999999</v>
      </c>
      <c r="Z53" s="17">
        <v>1.0309999999999999</v>
      </c>
      <c r="AA53" s="17">
        <v>1.0309999999999999</v>
      </c>
      <c r="AB53" s="17">
        <v>1.0309999999999999</v>
      </c>
      <c r="AC53" s="17">
        <v>1.0309999999999999</v>
      </c>
      <c r="AD53" s="13">
        <v>0</v>
      </c>
    </row>
    <row r="54" spans="1:30" ht="15" customHeight="1" x14ac:dyDescent="0.25">
      <c r="A54" s="12" t="s">
        <v>85</v>
      </c>
      <c r="B54" s="15" t="s">
        <v>56</v>
      </c>
      <c r="C54" s="17">
        <v>1.0289999999999999</v>
      </c>
      <c r="D54" s="17">
        <v>1.0289999999999999</v>
      </c>
      <c r="E54" s="17">
        <v>1.0289999999999999</v>
      </c>
      <c r="F54" s="17">
        <v>1.0289999999999999</v>
      </c>
      <c r="G54" s="17">
        <v>1.0289999999999999</v>
      </c>
      <c r="H54" s="17">
        <v>1.0289999999999999</v>
      </c>
      <c r="I54" s="17">
        <v>1.0289999999999999</v>
      </c>
      <c r="J54" s="17">
        <v>1.0289999999999999</v>
      </c>
      <c r="K54" s="17">
        <v>1.0289999999999999</v>
      </c>
      <c r="L54" s="17">
        <v>1.0289999999999999</v>
      </c>
      <c r="M54" s="17">
        <v>1.0289999999999999</v>
      </c>
      <c r="N54" s="17">
        <v>1.0289999999999999</v>
      </c>
      <c r="O54" s="17">
        <v>1.0289999999999999</v>
      </c>
      <c r="P54" s="17">
        <v>1.0289999999999999</v>
      </c>
      <c r="Q54" s="17">
        <v>1.0289999999999999</v>
      </c>
      <c r="R54" s="17">
        <v>1.0289999999999999</v>
      </c>
      <c r="S54" s="17">
        <v>1.0289999999999999</v>
      </c>
      <c r="T54" s="17">
        <v>1.0289999999999999</v>
      </c>
      <c r="U54" s="17">
        <v>1.0289999999999999</v>
      </c>
      <c r="V54" s="17">
        <v>1.0289999999999999</v>
      </c>
      <c r="W54" s="17">
        <v>1.0289999999999999</v>
      </c>
      <c r="X54" s="17">
        <v>1.0289999999999999</v>
      </c>
      <c r="Y54" s="17">
        <v>1.0289999999999999</v>
      </c>
      <c r="Z54" s="17">
        <v>1.0289999999999999</v>
      </c>
      <c r="AA54" s="17">
        <v>1.0289999999999999</v>
      </c>
      <c r="AB54" s="17">
        <v>1.0289999999999999</v>
      </c>
      <c r="AC54" s="17">
        <v>1.0289999999999999</v>
      </c>
      <c r="AD54" s="13">
        <v>0</v>
      </c>
    </row>
    <row r="55" spans="1:30" ht="15" customHeight="1" x14ac:dyDescent="0.25">
      <c r="A55" s="12" t="s">
        <v>84</v>
      </c>
      <c r="B55" s="15" t="s">
        <v>35</v>
      </c>
      <c r="C55" s="17">
        <v>1.032</v>
      </c>
      <c r="D55" s="17">
        <v>1.032</v>
      </c>
      <c r="E55" s="17">
        <v>1.032</v>
      </c>
      <c r="F55" s="17">
        <v>1.032</v>
      </c>
      <c r="G55" s="17">
        <v>1.032</v>
      </c>
      <c r="H55" s="17">
        <v>1.032</v>
      </c>
      <c r="I55" s="17">
        <v>1.032</v>
      </c>
      <c r="J55" s="17">
        <v>1.032</v>
      </c>
      <c r="K55" s="17">
        <v>1.032</v>
      </c>
      <c r="L55" s="17">
        <v>1.032</v>
      </c>
      <c r="M55" s="17">
        <v>1.032</v>
      </c>
      <c r="N55" s="17">
        <v>1.032</v>
      </c>
      <c r="O55" s="17">
        <v>1.032</v>
      </c>
      <c r="P55" s="17">
        <v>1.032</v>
      </c>
      <c r="Q55" s="17">
        <v>1.032</v>
      </c>
      <c r="R55" s="17">
        <v>1.032</v>
      </c>
      <c r="S55" s="17">
        <v>1.032</v>
      </c>
      <c r="T55" s="17">
        <v>1.032</v>
      </c>
      <c r="U55" s="17">
        <v>1.032</v>
      </c>
      <c r="V55" s="17">
        <v>1.032</v>
      </c>
      <c r="W55" s="17">
        <v>1.032</v>
      </c>
      <c r="X55" s="17">
        <v>1.032</v>
      </c>
      <c r="Y55" s="17">
        <v>1.032</v>
      </c>
      <c r="Z55" s="17">
        <v>1.032</v>
      </c>
      <c r="AA55" s="17">
        <v>1.032</v>
      </c>
      <c r="AB55" s="17">
        <v>1.032</v>
      </c>
      <c r="AC55" s="17">
        <v>1.032</v>
      </c>
      <c r="AD55" s="13">
        <v>0</v>
      </c>
    </row>
    <row r="56" spans="1:30" ht="15" customHeight="1" x14ac:dyDescent="0.25">
      <c r="A56" s="12" t="s">
        <v>83</v>
      </c>
      <c r="B56" s="15" t="s">
        <v>36</v>
      </c>
      <c r="C56" s="17">
        <v>1.0309999999999999</v>
      </c>
      <c r="D56" s="17">
        <v>1.0309999999999999</v>
      </c>
      <c r="E56" s="17">
        <v>1.0309999999999999</v>
      </c>
      <c r="F56" s="17">
        <v>1.0309999999999999</v>
      </c>
      <c r="G56" s="17">
        <v>1.0309999999999999</v>
      </c>
      <c r="H56" s="17">
        <v>1.0309999999999999</v>
      </c>
      <c r="I56" s="17">
        <v>1.0309999999999999</v>
      </c>
      <c r="J56" s="17">
        <v>1.0309999999999999</v>
      </c>
      <c r="K56" s="17">
        <v>1.0309999999999999</v>
      </c>
      <c r="L56" s="17">
        <v>1.0309999999999999</v>
      </c>
      <c r="M56" s="17">
        <v>1.0309999999999999</v>
      </c>
      <c r="N56" s="17">
        <v>1.0309999999999999</v>
      </c>
      <c r="O56" s="17">
        <v>1.0309999999999999</v>
      </c>
      <c r="P56" s="17">
        <v>1.0309999999999999</v>
      </c>
      <c r="Q56" s="17">
        <v>1.0309999999999999</v>
      </c>
      <c r="R56" s="17">
        <v>1.0309999999999999</v>
      </c>
      <c r="S56" s="17">
        <v>1.0309999999999999</v>
      </c>
      <c r="T56" s="17">
        <v>1.0309999999999999</v>
      </c>
      <c r="U56" s="17">
        <v>1.0309999999999999</v>
      </c>
      <c r="V56" s="17">
        <v>1.0309999999999999</v>
      </c>
      <c r="W56" s="17">
        <v>1.0309999999999999</v>
      </c>
      <c r="X56" s="17">
        <v>1.0309999999999999</v>
      </c>
      <c r="Y56" s="17">
        <v>1.0309999999999999</v>
      </c>
      <c r="Z56" s="17">
        <v>1.0309999999999999</v>
      </c>
      <c r="AA56" s="17">
        <v>1.0309999999999999</v>
      </c>
      <c r="AB56" s="17">
        <v>1.0309999999999999</v>
      </c>
      <c r="AC56" s="17">
        <v>1.0309999999999999</v>
      </c>
      <c r="AD56" s="13">
        <v>0</v>
      </c>
    </row>
    <row r="57" spans="1:30" ht="15" customHeight="1" x14ac:dyDescent="0.25">
      <c r="A57" s="12" t="s">
        <v>82</v>
      </c>
      <c r="B57" s="15" t="s">
        <v>37</v>
      </c>
      <c r="C57" s="17">
        <v>1.0249999999999999</v>
      </c>
      <c r="D57" s="17">
        <v>1.0249999999999999</v>
      </c>
      <c r="E57" s="17">
        <v>1.0249999999999999</v>
      </c>
      <c r="F57" s="17">
        <v>1.0249999999999999</v>
      </c>
      <c r="G57" s="17">
        <v>1.0249999999999999</v>
      </c>
      <c r="H57" s="17">
        <v>1.0249999999999999</v>
      </c>
      <c r="I57" s="17">
        <v>1.0249999999999999</v>
      </c>
      <c r="J57" s="17">
        <v>1.0249999999999999</v>
      </c>
      <c r="K57" s="17">
        <v>1.0249999999999999</v>
      </c>
      <c r="L57" s="17">
        <v>1.0249999999999999</v>
      </c>
      <c r="M57" s="17">
        <v>1.0249999999999999</v>
      </c>
      <c r="N57" s="17">
        <v>1.0249999999999999</v>
      </c>
      <c r="O57" s="17">
        <v>1.0249999999999999</v>
      </c>
      <c r="P57" s="17">
        <v>1.0249999999999999</v>
      </c>
      <c r="Q57" s="17">
        <v>1.0249999999999999</v>
      </c>
      <c r="R57" s="17">
        <v>1.0249999999999999</v>
      </c>
      <c r="S57" s="17">
        <v>1.0249999999999999</v>
      </c>
      <c r="T57" s="17">
        <v>1.0249999999999999</v>
      </c>
      <c r="U57" s="17">
        <v>1.0249999999999999</v>
      </c>
      <c r="V57" s="17">
        <v>1.0249999999999999</v>
      </c>
      <c r="W57" s="17">
        <v>1.0249999999999999</v>
      </c>
      <c r="X57" s="17">
        <v>1.0249999999999999</v>
      </c>
      <c r="Y57" s="17">
        <v>1.0249999999999999</v>
      </c>
      <c r="Z57" s="17">
        <v>1.0249999999999999</v>
      </c>
      <c r="AA57" s="17">
        <v>1.0249999999999999</v>
      </c>
      <c r="AB57" s="17">
        <v>1.0249999999999999</v>
      </c>
      <c r="AC57" s="17">
        <v>1.0249999999999999</v>
      </c>
      <c r="AD57" s="13">
        <v>0</v>
      </c>
    </row>
    <row r="58" spans="1:30" ht="15" customHeight="1" x14ac:dyDescent="0.25">
      <c r="A58" s="12" t="s">
        <v>81</v>
      </c>
      <c r="B58" s="15" t="s">
        <v>38</v>
      </c>
      <c r="C58" s="17">
        <v>1.0089999999999999</v>
      </c>
      <c r="D58" s="17">
        <v>1.0089999999999999</v>
      </c>
      <c r="E58" s="17">
        <v>1.0089999999999999</v>
      </c>
      <c r="F58" s="17">
        <v>1.0089999999999999</v>
      </c>
      <c r="G58" s="17">
        <v>1.0089999999999999</v>
      </c>
      <c r="H58" s="17">
        <v>1.0089999999999999</v>
      </c>
      <c r="I58" s="17">
        <v>1.0089999999999999</v>
      </c>
      <c r="J58" s="17">
        <v>1.0089999999999999</v>
      </c>
      <c r="K58" s="17">
        <v>1.0089999999999999</v>
      </c>
      <c r="L58" s="17">
        <v>1.0089999999999999</v>
      </c>
      <c r="M58" s="17">
        <v>1.0089999999999999</v>
      </c>
      <c r="N58" s="17">
        <v>1.0089999999999999</v>
      </c>
      <c r="O58" s="17">
        <v>1.0089999999999999</v>
      </c>
      <c r="P58" s="17">
        <v>1.0089999999999999</v>
      </c>
      <c r="Q58" s="17">
        <v>1.0089999999999999</v>
      </c>
      <c r="R58" s="17">
        <v>1.0089999999999999</v>
      </c>
      <c r="S58" s="17">
        <v>1.0089999999999999</v>
      </c>
      <c r="T58" s="17">
        <v>1.0089999999999999</v>
      </c>
      <c r="U58" s="17">
        <v>1.0089999999999999</v>
      </c>
      <c r="V58" s="17">
        <v>1.0089999999999999</v>
      </c>
      <c r="W58" s="17">
        <v>1.0089999999999999</v>
      </c>
      <c r="X58" s="17">
        <v>1.0089999999999999</v>
      </c>
      <c r="Y58" s="17">
        <v>1.0089999999999999</v>
      </c>
      <c r="Z58" s="17">
        <v>1.0089999999999999</v>
      </c>
      <c r="AA58" s="17">
        <v>1.0089999999999999</v>
      </c>
      <c r="AB58" s="17">
        <v>1.0089999999999999</v>
      </c>
      <c r="AC58" s="17">
        <v>1.0089999999999999</v>
      </c>
      <c r="AD58" s="13">
        <v>0</v>
      </c>
    </row>
    <row r="59" spans="1:30" ht="15" customHeight="1" x14ac:dyDescent="0.25">
      <c r="A59" s="12" t="s">
        <v>80</v>
      </c>
      <c r="B59" s="15" t="s">
        <v>39</v>
      </c>
      <c r="C59" s="17">
        <v>0.96</v>
      </c>
      <c r="D59" s="17">
        <v>0.96</v>
      </c>
      <c r="E59" s="17">
        <v>0.96</v>
      </c>
      <c r="F59" s="17">
        <v>0.96</v>
      </c>
      <c r="G59" s="17">
        <v>0.96</v>
      </c>
      <c r="H59" s="17">
        <v>0.96</v>
      </c>
      <c r="I59" s="17">
        <v>0.96</v>
      </c>
      <c r="J59" s="17">
        <v>0.96</v>
      </c>
      <c r="K59" s="17">
        <v>0.96</v>
      </c>
      <c r="L59" s="17">
        <v>0.96</v>
      </c>
      <c r="M59" s="17">
        <v>0.96</v>
      </c>
      <c r="N59" s="17">
        <v>0.96</v>
      </c>
      <c r="O59" s="17">
        <v>0.96</v>
      </c>
      <c r="P59" s="17">
        <v>0.96</v>
      </c>
      <c r="Q59" s="17">
        <v>0.96</v>
      </c>
      <c r="R59" s="17">
        <v>0.96</v>
      </c>
      <c r="S59" s="17">
        <v>0.96</v>
      </c>
      <c r="T59" s="17">
        <v>0.96</v>
      </c>
      <c r="U59" s="17">
        <v>0.96</v>
      </c>
      <c r="V59" s="17">
        <v>0.96</v>
      </c>
      <c r="W59" s="17">
        <v>0.96</v>
      </c>
      <c r="X59" s="17">
        <v>0.96</v>
      </c>
      <c r="Y59" s="17">
        <v>0.96</v>
      </c>
      <c r="Z59" s="17">
        <v>0.96</v>
      </c>
      <c r="AA59" s="17">
        <v>0.96</v>
      </c>
      <c r="AB59" s="17">
        <v>0.96</v>
      </c>
      <c r="AC59" s="17">
        <v>0.96</v>
      </c>
      <c r="AD59" s="13">
        <v>0</v>
      </c>
    </row>
    <row r="61" spans="1:30" ht="15" customHeight="1" x14ac:dyDescent="0.2">
      <c r="B61" s="16" t="s">
        <v>40</v>
      </c>
    </row>
    <row r="62" spans="1:30" ht="15" customHeight="1" x14ac:dyDescent="0.25">
      <c r="A62" s="12" t="s">
        <v>79</v>
      </c>
      <c r="B62" s="15" t="s">
        <v>36</v>
      </c>
      <c r="C62" s="14">
        <v>20.546782</v>
      </c>
      <c r="D62" s="14">
        <v>20.017552999999999</v>
      </c>
      <c r="E62" s="14">
        <v>19.945554999999999</v>
      </c>
      <c r="F62" s="14">
        <v>19.789207000000001</v>
      </c>
      <c r="G62" s="14">
        <v>19.732267</v>
      </c>
      <c r="H62" s="14">
        <v>19.730547000000001</v>
      </c>
      <c r="I62" s="14">
        <v>19.985742999999999</v>
      </c>
      <c r="J62" s="14">
        <v>19.979469000000002</v>
      </c>
      <c r="K62" s="14">
        <v>20.001135000000001</v>
      </c>
      <c r="L62" s="14">
        <v>19.987636999999999</v>
      </c>
      <c r="M62" s="14">
        <v>19.944527000000001</v>
      </c>
      <c r="N62" s="14">
        <v>19.909984999999999</v>
      </c>
      <c r="O62" s="14">
        <v>19.896563</v>
      </c>
      <c r="P62" s="14">
        <v>19.886492000000001</v>
      </c>
      <c r="Q62" s="14">
        <v>19.870794</v>
      </c>
      <c r="R62" s="14">
        <v>19.856766</v>
      </c>
      <c r="S62" s="14">
        <v>19.81794</v>
      </c>
      <c r="T62" s="14">
        <v>19.955249999999999</v>
      </c>
      <c r="U62" s="14">
        <v>20.134809000000001</v>
      </c>
      <c r="V62" s="14">
        <v>20.197821000000001</v>
      </c>
      <c r="W62" s="14">
        <v>20.223606</v>
      </c>
      <c r="X62" s="14">
        <v>20.199667000000002</v>
      </c>
      <c r="Y62" s="14">
        <v>20.196009</v>
      </c>
      <c r="Z62" s="14">
        <v>20.191931</v>
      </c>
      <c r="AA62" s="14">
        <v>20.216885000000001</v>
      </c>
      <c r="AB62" s="14">
        <v>20.255329</v>
      </c>
      <c r="AC62" s="14">
        <v>20.265633000000001</v>
      </c>
      <c r="AD62" s="13">
        <v>4.9299999999999995E-4</v>
      </c>
    </row>
    <row r="63" spans="1:30" ht="15" customHeight="1" x14ac:dyDescent="0.25">
      <c r="A63" s="12" t="s">
        <v>78</v>
      </c>
      <c r="B63" s="15" t="s">
        <v>41</v>
      </c>
      <c r="C63" s="14">
        <v>24.750941999999998</v>
      </c>
      <c r="D63" s="14">
        <v>24.508413000000001</v>
      </c>
      <c r="E63" s="14">
        <v>24.489640999999999</v>
      </c>
      <c r="F63" s="14">
        <v>24.436803999999999</v>
      </c>
      <c r="G63" s="14">
        <v>24.212833</v>
      </c>
      <c r="H63" s="14">
        <v>24.204908</v>
      </c>
      <c r="I63" s="14">
        <v>24.245358</v>
      </c>
      <c r="J63" s="14">
        <v>24.306328000000001</v>
      </c>
      <c r="K63" s="14">
        <v>24.289370999999999</v>
      </c>
      <c r="L63" s="14">
        <v>24.239661999999999</v>
      </c>
      <c r="M63" s="14">
        <v>24.271232999999999</v>
      </c>
      <c r="N63" s="14">
        <v>24.310614000000001</v>
      </c>
      <c r="O63" s="14">
        <v>24.375084000000001</v>
      </c>
      <c r="P63" s="14">
        <v>24.451134</v>
      </c>
      <c r="Q63" s="14">
        <v>24.525877000000001</v>
      </c>
      <c r="R63" s="14">
        <v>24.607603000000001</v>
      </c>
      <c r="S63" s="14">
        <v>24.677374</v>
      </c>
      <c r="T63" s="14">
        <v>24.603292</v>
      </c>
      <c r="U63" s="14">
        <v>24.557552000000001</v>
      </c>
      <c r="V63" s="14">
        <v>24.586417999999998</v>
      </c>
      <c r="W63" s="14">
        <v>24.587147000000002</v>
      </c>
      <c r="X63" s="14">
        <v>24.557219</v>
      </c>
      <c r="Y63" s="14">
        <v>24.539107999999999</v>
      </c>
      <c r="Z63" s="14">
        <v>24.513408999999999</v>
      </c>
      <c r="AA63" s="14">
        <v>24.479984000000002</v>
      </c>
      <c r="AB63" s="14">
        <v>24.462161999999999</v>
      </c>
      <c r="AC63" s="14">
        <v>24.434926999999998</v>
      </c>
      <c r="AD63" s="13">
        <v>-1.2E-4</v>
      </c>
    </row>
    <row r="64" spans="1:30" ht="15" customHeight="1" x14ac:dyDescent="0.25">
      <c r="A64" s="12" t="s">
        <v>77</v>
      </c>
      <c r="B64" s="15" t="s">
        <v>42</v>
      </c>
      <c r="C64" s="14">
        <v>17.503388999999999</v>
      </c>
      <c r="D64" s="14">
        <v>17.199857999999999</v>
      </c>
      <c r="E64" s="14">
        <v>17.128494</v>
      </c>
      <c r="F64" s="14">
        <v>17.066008</v>
      </c>
      <c r="G64" s="14">
        <v>17.085999000000001</v>
      </c>
      <c r="H64" s="14">
        <v>17.029385000000001</v>
      </c>
      <c r="I64" s="14">
        <v>17.121866000000001</v>
      </c>
      <c r="J64" s="14">
        <v>17.143345</v>
      </c>
      <c r="K64" s="14">
        <v>17.110132</v>
      </c>
      <c r="L64" s="14">
        <v>17.107735000000002</v>
      </c>
      <c r="M64" s="14">
        <v>17.022763999999999</v>
      </c>
      <c r="N64" s="14">
        <v>16.972470999999999</v>
      </c>
      <c r="O64" s="14">
        <v>16.973938</v>
      </c>
      <c r="P64" s="14">
        <v>16.970746999999999</v>
      </c>
      <c r="Q64" s="14">
        <v>16.993141000000001</v>
      </c>
      <c r="R64" s="14">
        <v>17.027866</v>
      </c>
      <c r="S64" s="14">
        <v>17.021892999999999</v>
      </c>
      <c r="T64" s="14">
        <v>16.993227000000001</v>
      </c>
      <c r="U64" s="14">
        <v>16.946459000000001</v>
      </c>
      <c r="V64" s="14">
        <v>16.961233</v>
      </c>
      <c r="W64" s="14">
        <v>16.970934</v>
      </c>
      <c r="X64" s="14">
        <v>16.972847000000002</v>
      </c>
      <c r="Y64" s="14">
        <v>16.989706000000002</v>
      </c>
      <c r="Z64" s="14">
        <v>17.006226999999999</v>
      </c>
      <c r="AA64" s="14">
        <v>17.031321999999999</v>
      </c>
      <c r="AB64" s="14">
        <v>17.097902000000001</v>
      </c>
      <c r="AC64" s="14">
        <v>17.125944</v>
      </c>
      <c r="AD64" s="13">
        <v>-1.7200000000000001E-4</v>
      </c>
    </row>
    <row r="65" spans="1:30" ht="15" customHeight="1" x14ac:dyDescent="0.25">
      <c r="A65" s="12" t="s">
        <v>76</v>
      </c>
      <c r="B65" s="15" t="s">
        <v>34</v>
      </c>
      <c r="C65" s="14">
        <v>19.708914</v>
      </c>
      <c r="D65" s="14">
        <v>19.487677000000001</v>
      </c>
      <c r="E65" s="14">
        <v>19.471087000000001</v>
      </c>
      <c r="F65" s="14">
        <v>19.328623</v>
      </c>
      <c r="G65" s="14">
        <v>19.204224</v>
      </c>
      <c r="H65" s="14">
        <v>19.179859</v>
      </c>
      <c r="I65" s="14">
        <v>19.400303000000001</v>
      </c>
      <c r="J65" s="14">
        <v>19.360610999999999</v>
      </c>
      <c r="K65" s="14">
        <v>19.396339000000001</v>
      </c>
      <c r="L65" s="14">
        <v>19.416988</v>
      </c>
      <c r="M65" s="14">
        <v>19.366198000000001</v>
      </c>
      <c r="N65" s="14">
        <v>19.332066000000001</v>
      </c>
      <c r="O65" s="14">
        <v>19.312370000000001</v>
      </c>
      <c r="P65" s="14">
        <v>19.276178000000002</v>
      </c>
      <c r="Q65" s="14">
        <v>19.243832000000001</v>
      </c>
      <c r="R65" s="14">
        <v>19.210739</v>
      </c>
      <c r="S65" s="14">
        <v>19.151665000000001</v>
      </c>
      <c r="T65" s="14">
        <v>19.281292000000001</v>
      </c>
      <c r="U65" s="14">
        <v>19.453402000000001</v>
      </c>
      <c r="V65" s="14">
        <v>19.47006</v>
      </c>
      <c r="W65" s="14">
        <v>19.473199999999999</v>
      </c>
      <c r="X65" s="14">
        <v>19.457369</v>
      </c>
      <c r="Y65" s="14">
        <v>19.448553</v>
      </c>
      <c r="Z65" s="14">
        <v>19.444700000000001</v>
      </c>
      <c r="AA65" s="14">
        <v>19.473761</v>
      </c>
      <c r="AB65" s="14">
        <v>19.505586999999998</v>
      </c>
      <c r="AC65" s="14">
        <v>19.513538</v>
      </c>
      <c r="AD65" s="13">
        <v>5.3000000000000001E-5</v>
      </c>
    </row>
    <row r="66" spans="1:30" ht="15" customHeight="1" x14ac:dyDescent="0.25">
      <c r="A66" s="12" t="s">
        <v>75</v>
      </c>
      <c r="B66" s="15" t="s">
        <v>57</v>
      </c>
      <c r="C66" s="14">
        <v>21.653051000000001</v>
      </c>
      <c r="D66" s="14">
        <v>23.109563999999999</v>
      </c>
      <c r="E66" s="14">
        <v>23.089400999999999</v>
      </c>
      <c r="F66" s="14">
        <v>23.06823</v>
      </c>
      <c r="G66" s="14">
        <v>22.975125999999999</v>
      </c>
      <c r="H66" s="14">
        <v>22.975037</v>
      </c>
      <c r="I66" s="14">
        <v>22.974723999999998</v>
      </c>
      <c r="J66" s="14">
        <v>22.974333000000001</v>
      </c>
      <c r="K66" s="14">
        <v>22.974066000000001</v>
      </c>
      <c r="L66" s="14">
        <v>22.973927</v>
      </c>
      <c r="M66" s="14">
        <v>22.973814000000001</v>
      </c>
      <c r="N66" s="14">
        <v>22.973721999999999</v>
      </c>
      <c r="O66" s="14">
        <v>22.973628999999999</v>
      </c>
      <c r="P66" s="14">
        <v>22.973686000000001</v>
      </c>
      <c r="Q66" s="14">
        <v>22.973683999999999</v>
      </c>
      <c r="R66" s="14">
        <v>22.973918999999999</v>
      </c>
      <c r="S66" s="14">
        <v>22.971867</v>
      </c>
      <c r="T66" s="14">
        <v>22.970589</v>
      </c>
      <c r="U66" s="14">
        <v>23.042363999999999</v>
      </c>
      <c r="V66" s="14">
        <v>23.043081000000001</v>
      </c>
      <c r="W66" s="14">
        <v>23.040987000000001</v>
      </c>
      <c r="X66" s="14">
        <v>23.042171</v>
      </c>
      <c r="Y66" s="14">
        <v>23.044107</v>
      </c>
      <c r="Z66" s="14">
        <v>23.043980000000001</v>
      </c>
      <c r="AA66" s="14">
        <v>23.04365</v>
      </c>
      <c r="AB66" s="14">
        <v>23.043447</v>
      </c>
      <c r="AC66" s="14">
        <v>23.043163</v>
      </c>
      <c r="AD66" s="13">
        <v>-1.15E-4</v>
      </c>
    </row>
    <row r="67" spans="1:30" ht="15" customHeight="1" x14ac:dyDescent="0.25">
      <c r="A67" s="12" t="s">
        <v>74</v>
      </c>
      <c r="B67" s="15" t="s">
        <v>58</v>
      </c>
      <c r="C67" s="14">
        <v>21.50902</v>
      </c>
      <c r="D67" s="14">
        <v>20.733450000000001</v>
      </c>
      <c r="E67" s="14">
        <v>20.741576999999999</v>
      </c>
      <c r="F67" s="14">
        <v>20.736522999999998</v>
      </c>
      <c r="G67" s="14">
        <v>20.804200999999999</v>
      </c>
      <c r="H67" s="14">
        <v>20.806467000000001</v>
      </c>
      <c r="I67" s="14">
        <v>20.812287999999999</v>
      </c>
      <c r="J67" s="14">
        <v>20.816407999999999</v>
      </c>
      <c r="K67" s="14">
        <v>20.857154999999999</v>
      </c>
      <c r="L67" s="14">
        <v>20.859062000000002</v>
      </c>
      <c r="M67" s="14">
        <v>20.862010999999999</v>
      </c>
      <c r="N67" s="14">
        <v>20.865310999999998</v>
      </c>
      <c r="O67" s="14">
        <v>20.892652999999999</v>
      </c>
      <c r="P67" s="14">
        <v>20.890633000000001</v>
      </c>
      <c r="Q67" s="14">
        <v>20.892285999999999</v>
      </c>
      <c r="R67" s="14">
        <v>20.894590000000001</v>
      </c>
      <c r="S67" s="14">
        <v>20.897264</v>
      </c>
      <c r="T67" s="14">
        <v>20.899729000000001</v>
      </c>
      <c r="U67" s="14">
        <v>20.903212</v>
      </c>
      <c r="V67" s="14">
        <v>20.907506999999999</v>
      </c>
      <c r="W67" s="14">
        <v>20.912872</v>
      </c>
      <c r="X67" s="14">
        <v>20.918585</v>
      </c>
      <c r="Y67" s="14">
        <v>20.925007000000001</v>
      </c>
      <c r="Z67" s="14">
        <v>20.932224000000001</v>
      </c>
      <c r="AA67" s="14">
        <v>20.940010000000001</v>
      </c>
      <c r="AB67" s="14">
        <v>20.948578000000001</v>
      </c>
      <c r="AC67" s="14">
        <v>20.958888999999999</v>
      </c>
      <c r="AD67" s="13">
        <v>4.3300000000000001E-4</v>
      </c>
    </row>
    <row r="68" spans="1:30" ht="15" customHeight="1" x14ac:dyDescent="0.25">
      <c r="A68" s="12" t="s">
        <v>73</v>
      </c>
      <c r="B68" s="15" t="s">
        <v>43</v>
      </c>
      <c r="C68" s="14">
        <v>28.613444999999999</v>
      </c>
      <c r="D68" s="14">
        <v>28.685873000000001</v>
      </c>
      <c r="E68" s="14">
        <v>28.685870999999999</v>
      </c>
      <c r="F68" s="14">
        <v>28.685870999999999</v>
      </c>
      <c r="G68" s="14">
        <v>28.685870999999999</v>
      </c>
      <c r="H68" s="14">
        <v>28.685873000000001</v>
      </c>
      <c r="I68" s="14">
        <v>28.685870999999999</v>
      </c>
      <c r="J68" s="14">
        <v>28.685870999999999</v>
      </c>
      <c r="K68" s="14">
        <v>28.685870999999999</v>
      </c>
      <c r="L68" s="14">
        <v>28.685870999999999</v>
      </c>
      <c r="M68" s="14">
        <v>28.685870999999999</v>
      </c>
      <c r="N68" s="14">
        <v>28.685870999999999</v>
      </c>
      <c r="O68" s="14">
        <v>28.685870999999999</v>
      </c>
      <c r="P68" s="14">
        <v>28.685870999999999</v>
      </c>
      <c r="Q68" s="14">
        <v>28.685870999999999</v>
      </c>
      <c r="R68" s="14">
        <v>28.685873000000001</v>
      </c>
      <c r="S68" s="14">
        <v>28.685870999999999</v>
      </c>
      <c r="T68" s="14">
        <v>28.685870999999999</v>
      </c>
      <c r="U68" s="14">
        <v>28.685873000000001</v>
      </c>
      <c r="V68" s="14">
        <v>28.685874999999999</v>
      </c>
      <c r="W68" s="14">
        <v>28.685869</v>
      </c>
      <c r="X68" s="14">
        <v>28.685870999999999</v>
      </c>
      <c r="Y68" s="14">
        <v>28.685870999999999</v>
      </c>
      <c r="Z68" s="14">
        <v>28.685870999999999</v>
      </c>
      <c r="AA68" s="14">
        <v>28.685870999999999</v>
      </c>
      <c r="AB68" s="14">
        <v>28.685870999999999</v>
      </c>
      <c r="AC68" s="14">
        <v>28.685870999999999</v>
      </c>
      <c r="AD68" s="13">
        <v>0</v>
      </c>
    </row>
    <row r="69" spans="1:30" ht="15" customHeight="1" x14ac:dyDescent="0.25">
      <c r="A69" s="12" t="s">
        <v>72</v>
      </c>
      <c r="B69" s="15" t="s">
        <v>59</v>
      </c>
      <c r="C69" s="14">
        <v>19.285844999999998</v>
      </c>
      <c r="D69" s="14">
        <v>19.044066999999998</v>
      </c>
      <c r="E69" s="14">
        <v>19.058865000000001</v>
      </c>
      <c r="F69" s="14">
        <v>18.919758000000002</v>
      </c>
      <c r="G69" s="14">
        <v>18.799503000000001</v>
      </c>
      <c r="H69" s="14">
        <v>18.772376999999999</v>
      </c>
      <c r="I69" s="14">
        <v>19.032232</v>
      </c>
      <c r="J69" s="14">
        <v>18.964504000000002</v>
      </c>
      <c r="K69" s="14">
        <v>18.976559000000002</v>
      </c>
      <c r="L69" s="14">
        <v>18.99081</v>
      </c>
      <c r="M69" s="14">
        <v>18.917760999999999</v>
      </c>
      <c r="N69" s="14">
        <v>18.852188000000002</v>
      </c>
      <c r="O69" s="14">
        <v>18.805031</v>
      </c>
      <c r="P69" s="14">
        <v>18.748857000000001</v>
      </c>
      <c r="Q69" s="14">
        <v>18.693707</v>
      </c>
      <c r="R69" s="14">
        <v>18.612843000000002</v>
      </c>
      <c r="S69" s="14">
        <v>18.518539000000001</v>
      </c>
      <c r="T69" s="14">
        <v>18.673615999999999</v>
      </c>
      <c r="U69" s="14">
        <v>18.881717999999999</v>
      </c>
      <c r="V69" s="14">
        <v>18.900632999999999</v>
      </c>
      <c r="W69" s="14">
        <v>18.905194999999999</v>
      </c>
      <c r="X69" s="14">
        <v>18.889956999999999</v>
      </c>
      <c r="Y69" s="14">
        <v>18.880223999999998</v>
      </c>
      <c r="Z69" s="14">
        <v>18.875568000000001</v>
      </c>
      <c r="AA69" s="14">
        <v>18.904968</v>
      </c>
      <c r="AB69" s="14">
        <v>18.945854000000001</v>
      </c>
      <c r="AC69" s="14">
        <v>18.954556</v>
      </c>
      <c r="AD69" s="13">
        <v>-1.8799999999999999E-4</v>
      </c>
    </row>
    <row r="70" spans="1:30" ht="15" customHeight="1" x14ac:dyDescent="0.25">
      <c r="A70" s="12" t="s">
        <v>71</v>
      </c>
      <c r="B70" s="15" t="s">
        <v>37</v>
      </c>
      <c r="C70" s="14">
        <v>22.026432</v>
      </c>
      <c r="D70" s="14">
        <v>22.728527</v>
      </c>
      <c r="E70" s="14">
        <v>23.737219</v>
      </c>
      <c r="F70" s="14">
        <v>23.740417000000001</v>
      </c>
      <c r="G70" s="14">
        <v>25</v>
      </c>
      <c r="H70" s="14">
        <v>25</v>
      </c>
      <c r="I70" s="14">
        <v>25</v>
      </c>
      <c r="J70" s="14">
        <v>25</v>
      </c>
      <c r="K70" s="14">
        <v>25</v>
      </c>
      <c r="L70" s="14">
        <v>25</v>
      </c>
      <c r="M70" s="14">
        <v>25</v>
      </c>
      <c r="N70" s="14">
        <v>25</v>
      </c>
      <c r="O70" s="14">
        <v>25</v>
      </c>
      <c r="P70" s="14">
        <v>25</v>
      </c>
      <c r="Q70" s="14">
        <v>25</v>
      </c>
      <c r="R70" s="14">
        <v>25</v>
      </c>
      <c r="S70" s="14">
        <v>25</v>
      </c>
      <c r="T70" s="14">
        <v>25</v>
      </c>
      <c r="U70" s="14">
        <v>25</v>
      </c>
      <c r="V70" s="14">
        <v>25</v>
      </c>
      <c r="W70" s="14">
        <v>25</v>
      </c>
      <c r="X70" s="14">
        <v>25</v>
      </c>
      <c r="Y70" s="14">
        <v>25</v>
      </c>
      <c r="Z70" s="14">
        <v>25</v>
      </c>
      <c r="AA70" s="14">
        <v>25</v>
      </c>
      <c r="AB70" s="14">
        <v>25</v>
      </c>
      <c r="AC70" s="14">
        <v>25</v>
      </c>
      <c r="AD70" s="13">
        <v>3.8170000000000001E-3</v>
      </c>
    </row>
    <row r="71" spans="1:30" ht="15" customHeight="1" x14ac:dyDescent="0.25">
      <c r="A71" s="12" t="s">
        <v>70</v>
      </c>
      <c r="B71" s="15" t="s">
        <v>38</v>
      </c>
      <c r="C71" s="14">
        <v>25.395845000000001</v>
      </c>
      <c r="D71" s="14">
        <v>26.207944999999999</v>
      </c>
      <c r="E71" s="14">
        <v>26.224329000000001</v>
      </c>
      <c r="F71" s="14">
        <v>26.293924000000001</v>
      </c>
      <c r="G71" s="14">
        <v>26.301344</v>
      </c>
      <c r="H71" s="14">
        <v>26.317816000000001</v>
      </c>
      <c r="I71" s="14">
        <v>26.318556000000001</v>
      </c>
      <c r="J71" s="14">
        <v>26.332820999999999</v>
      </c>
      <c r="K71" s="14">
        <v>26.238844</v>
      </c>
      <c r="L71" s="14">
        <v>26.038919</v>
      </c>
      <c r="M71" s="14">
        <v>25.954287000000001</v>
      </c>
      <c r="N71" s="14">
        <v>25.851853999999999</v>
      </c>
      <c r="O71" s="14">
        <v>25.765066000000001</v>
      </c>
      <c r="P71" s="14">
        <v>25.696791000000001</v>
      </c>
      <c r="Q71" s="14">
        <v>25.624115</v>
      </c>
      <c r="R71" s="14">
        <v>25.516024000000002</v>
      </c>
      <c r="S71" s="14">
        <v>25.472111000000002</v>
      </c>
      <c r="T71" s="14">
        <v>25.407532</v>
      </c>
      <c r="U71" s="14">
        <v>25.31439</v>
      </c>
      <c r="V71" s="14">
        <v>25.358727999999999</v>
      </c>
      <c r="W71" s="14">
        <v>25.326415999999998</v>
      </c>
      <c r="X71" s="14">
        <v>25.189838000000002</v>
      </c>
      <c r="Y71" s="14">
        <v>25.068681999999999</v>
      </c>
      <c r="Z71" s="14">
        <v>24.959811999999999</v>
      </c>
      <c r="AA71" s="14">
        <v>24.840862000000001</v>
      </c>
      <c r="AB71" s="14">
        <v>24.718992</v>
      </c>
      <c r="AC71" s="14">
        <v>24.597601000000001</v>
      </c>
      <c r="AD71" s="13">
        <v>-2.5330000000000001E-3</v>
      </c>
    </row>
    <row r="72" spans="1:30" ht="15" customHeight="1" x14ac:dyDescent="0.25">
      <c r="A72" s="12" t="s">
        <v>69</v>
      </c>
      <c r="B72" s="15" t="s">
        <v>44</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3" t="s">
        <v>1</v>
      </c>
    </row>
    <row r="73" spans="1:30" ht="15" customHeight="1" x14ac:dyDescent="0.25">
      <c r="A73" s="12" t="s">
        <v>68</v>
      </c>
      <c r="B73" s="15" t="s">
        <v>45</v>
      </c>
      <c r="C73" s="14">
        <v>13.304736</v>
      </c>
      <c r="D73" s="14">
        <v>10.700692999999999</v>
      </c>
      <c r="E73" s="14">
        <v>10.700692999999999</v>
      </c>
      <c r="F73" s="14">
        <v>10.700692999999999</v>
      </c>
      <c r="G73" s="14">
        <v>10.700692999999999</v>
      </c>
      <c r="H73" s="14">
        <v>10.700692999999999</v>
      </c>
      <c r="I73" s="14">
        <v>10.700692999999999</v>
      </c>
      <c r="J73" s="14">
        <v>10.700694</v>
      </c>
      <c r="K73" s="14">
        <v>10.700692999999999</v>
      </c>
      <c r="L73" s="14">
        <v>10.700694</v>
      </c>
      <c r="M73" s="14">
        <v>10.700692999999999</v>
      </c>
      <c r="N73" s="14">
        <v>10.700692999999999</v>
      </c>
      <c r="O73" s="14">
        <v>10.700694</v>
      </c>
      <c r="P73" s="14">
        <v>10.700692999999999</v>
      </c>
      <c r="Q73" s="14">
        <v>10.700692999999999</v>
      </c>
      <c r="R73" s="14">
        <v>10.700692999999999</v>
      </c>
      <c r="S73" s="14">
        <v>10.700692999999999</v>
      </c>
      <c r="T73" s="14">
        <v>10.700692999999999</v>
      </c>
      <c r="U73" s="14">
        <v>10.700692999999999</v>
      </c>
      <c r="V73" s="14">
        <v>10.700692999999999</v>
      </c>
      <c r="W73" s="14">
        <v>10.700692999999999</v>
      </c>
      <c r="X73" s="14">
        <v>10.700692</v>
      </c>
      <c r="Y73" s="14">
        <v>10.700694</v>
      </c>
      <c r="Z73" s="14">
        <v>10.700692999999999</v>
      </c>
      <c r="AA73" s="14">
        <v>10.700694</v>
      </c>
      <c r="AB73" s="14">
        <v>10.700694</v>
      </c>
      <c r="AC73" s="14">
        <v>10.700692999999999</v>
      </c>
      <c r="AD73" s="13">
        <v>0</v>
      </c>
    </row>
    <row r="75" spans="1:30" ht="15" customHeight="1" x14ac:dyDescent="0.25">
      <c r="A75" s="12" t="s">
        <v>67</v>
      </c>
      <c r="B75" s="11" t="s">
        <v>66</v>
      </c>
      <c r="C75" s="10">
        <v>3412</v>
      </c>
      <c r="D75" s="10">
        <v>3412</v>
      </c>
      <c r="E75" s="10">
        <v>3412</v>
      </c>
      <c r="F75" s="10">
        <v>3412</v>
      </c>
      <c r="G75" s="10">
        <v>3412</v>
      </c>
      <c r="H75" s="10">
        <v>3412</v>
      </c>
      <c r="I75" s="10">
        <v>3412</v>
      </c>
      <c r="J75" s="10">
        <v>3412</v>
      </c>
      <c r="K75" s="10">
        <v>3412</v>
      </c>
      <c r="L75" s="10">
        <v>3412</v>
      </c>
      <c r="M75" s="10">
        <v>3412</v>
      </c>
      <c r="N75" s="10">
        <v>3412</v>
      </c>
      <c r="O75" s="10">
        <v>3412</v>
      </c>
      <c r="P75" s="10">
        <v>3412</v>
      </c>
      <c r="Q75" s="10">
        <v>3412</v>
      </c>
      <c r="R75" s="10">
        <v>3412</v>
      </c>
      <c r="S75" s="10">
        <v>3412</v>
      </c>
      <c r="T75" s="10">
        <v>3412</v>
      </c>
      <c r="U75" s="10">
        <v>3412</v>
      </c>
      <c r="V75" s="10">
        <v>3412</v>
      </c>
      <c r="W75" s="10">
        <v>3412</v>
      </c>
      <c r="X75" s="10">
        <v>3412</v>
      </c>
      <c r="Y75" s="10">
        <v>3412</v>
      </c>
      <c r="Z75" s="10">
        <v>3412</v>
      </c>
      <c r="AA75" s="10">
        <v>3412</v>
      </c>
      <c r="AB75" s="10">
        <v>3412</v>
      </c>
      <c r="AC75" s="10">
        <v>3412</v>
      </c>
      <c r="AD75" s="9">
        <v>0</v>
      </c>
    </row>
    <row r="76" spans="1:30" ht="15" customHeight="1" thickBot="1" x14ac:dyDescent="0.25"/>
    <row r="77" spans="1:30" ht="15" customHeight="1" x14ac:dyDescent="0.2">
      <c r="B77" s="213" t="s">
        <v>60</v>
      </c>
      <c r="C77" s="213"/>
      <c r="D77" s="213"/>
      <c r="E77" s="213"/>
      <c r="F77" s="213"/>
      <c r="G77" s="213"/>
      <c r="H77" s="213"/>
      <c r="I77" s="213"/>
      <c r="J77" s="213"/>
      <c r="K77" s="213"/>
      <c r="L77" s="213"/>
      <c r="M77" s="213"/>
      <c r="N77" s="213"/>
      <c r="O77" s="213"/>
      <c r="P77" s="213"/>
      <c r="Q77" s="213"/>
      <c r="R77" s="213"/>
      <c r="S77" s="213"/>
      <c r="T77" s="213"/>
      <c r="U77" s="213"/>
      <c r="V77" s="213"/>
      <c r="W77" s="213"/>
      <c r="X77" s="213"/>
      <c r="Y77" s="213"/>
      <c r="Z77" s="213"/>
      <c r="AA77" s="213"/>
      <c r="AB77" s="213"/>
      <c r="AC77" s="213"/>
      <c r="AD77" s="213"/>
    </row>
    <row r="78" spans="1:30" ht="15" customHeight="1" x14ac:dyDescent="0.2">
      <c r="B78" s="8" t="s">
        <v>61</v>
      </c>
    </row>
    <row r="79" spans="1:30" ht="15" customHeight="1" x14ac:dyDescent="0.2">
      <c r="B79" s="8" t="s">
        <v>62</v>
      </c>
    </row>
    <row r="80" spans="1:30" ht="15" customHeight="1" x14ac:dyDescent="0.2">
      <c r="B80" s="8" t="s">
        <v>46</v>
      </c>
    </row>
    <row r="81" spans="2:2" ht="15" customHeight="1" x14ac:dyDescent="0.2">
      <c r="B81" s="8" t="s">
        <v>65</v>
      </c>
    </row>
    <row r="82" spans="2:2" ht="15" customHeight="1" x14ac:dyDescent="0.2">
      <c r="B82" s="8" t="s">
        <v>64</v>
      </c>
    </row>
    <row r="83" spans="2:2" ht="15" customHeight="1" x14ac:dyDescent="0.2">
      <c r="B83" s="8" t="s">
        <v>63</v>
      </c>
    </row>
  </sheetData>
  <mergeCells count="1">
    <mergeCell ref="B77:AD7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40625" defaultRowHeight="15" x14ac:dyDescent="0.25"/>
  <cols>
    <col min="1" max="1" width="33.140625" style="25" customWidth="1"/>
    <col min="2" max="2" width="13.42578125" style="25" bestFit="1" customWidth="1"/>
    <col min="3" max="3" width="11.5703125" style="25" customWidth="1"/>
    <col min="4" max="4" width="12.85546875" style="25" bestFit="1" customWidth="1"/>
    <col min="5" max="5" width="10.42578125" style="25" bestFit="1" customWidth="1"/>
    <col min="6" max="6" width="11.28515625" style="25" customWidth="1"/>
    <col min="7" max="7" width="13.42578125" style="25" customWidth="1"/>
    <col min="8" max="8" width="12.7109375" style="25" bestFit="1" customWidth="1"/>
    <col min="9" max="9" width="9.7109375" style="25" bestFit="1" customWidth="1"/>
    <col min="10" max="10" width="9.140625" style="25"/>
    <col min="11" max="11" width="10.42578125" style="25" customWidth="1"/>
    <col min="12" max="12" width="12.42578125" style="25" bestFit="1" customWidth="1"/>
    <col min="13" max="14" width="9.140625" style="25"/>
    <col min="15" max="15" width="12.85546875" style="25" bestFit="1" customWidth="1"/>
    <col min="16" max="18" width="9.140625" style="25"/>
    <col min="19" max="19" width="10.42578125" style="25" customWidth="1"/>
    <col min="20" max="22" width="9.140625" style="25"/>
    <col min="23" max="23" width="10.7109375" style="25" customWidth="1"/>
    <col min="24" max="16384" width="9.140625" style="25"/>
  </cols>
  <sheetData>
    <row r="1" spans="1:23" ht="15.75" x14ac:dyDescent="0.25">
      <c r="A1" s="24" t="s">
        <v>137</v>
      </c>
    </row>
    <row r="2" spans="1:23" x14ac:dyDescent="0.25">
      <c r="A2" s="26" t="s">
        <v>138</v>
      </c>
    </row>
    <row r="3" spans="1:23" ht="12.75" customHeight="1" x14ac:dyDescent="0.25">
      <c r="A3" s="27" t="s">
        <v>139</v>
      </c>
      <c r="B3" s="28" t="s">
        <v>140</v>
      </c>
      <c r="C3" s="29"/>
      <c r="D3" s="29"/>
      <c r="E3" s="30" t="s">
        <v>141</v>
      </c>
      <c r="F3" s="30" t="s">
        <v>142</v>
      </c>
      <c r="G3" s="30" t="s">
        <v>143</v>
      </c>
      <c r="H3" s="31" t="s">
        <v>143</v>
      </c>
      <c r="I3" s="32"/>
    </row>
    <row r="4" spans="1:23" ht="26.25" x14ac:dyDescent="0.25">
      <c r="A4" s="33"/>
      <c r="B4" s="34" t="s">
        <v>316</v>
      </c>
      <c r="C4" s="35" t="s">
        <v>144</v>
      </c>
      <c r="D4" s="35" t="s">
        <v>145</v>
      </c>
      <c r="E4" s="35"/>
      <c r="F4" s="35" t="s">
        <v>146</v>
      </c>
      <c r="G4" s="35" t="s">
        <v>147</v>
      </c>
      <c r="H4" s="36" t="s">
        <v>148</v>
      </c>
      <c r="I4" s="37" t="s">
        <v>149</v>
      </c>
    </row>
    <row r="5" spans="1:23" x14ac:dyDescent="0.25">
      <c r="A5" s="38" t="s">
        <v>150</v>
      </c>
      <c r="B5" s="39">
        <v>1</v>
      </c>
      <c r="C5" s="40" t="s">
        <v>151</v>
      </c>
      <c r="D5" s="40"/>
      <c r="E5" s="41"/>
      <c r="F5" s="41"/>
      <c r="G5" s="41"/>
      <c r="H5" s="42"/>
      <c r="I5" s="43"/>
    </row>
    <row r="6" spans="1:23" x14ac:dyDescent="0.25">
      <c r="A6" s="44" t="s">
        <v>152</v>
      </c>
      <c r="B6" s="45" t="s">
        <v>153</v>
      </c>
      <c r="C6" s="46" t="s">
        <v>153</v>
      </c>
      <c r="D6" s="46" t="s">
        <v>153</v>
      </c>
      <c r="E6" s="46" t="s">
        <v>154</v>
      </c>
      <c r="F6" s="47"/>
      <c r="G6" s="47"/>
      <c r="H6" s="48"/>
      <c r="I6" s="49"/>
      <c r="P6" s="50"/>
      <c r="R6" s="50"/>
      <c r="T6" s="50"/>
      <c r="V6" s="50"/>
    </row>
    <row r="7" spans="1:23" x14ac:dyDescent="0.25">
      <c r="A7" s="51" t="s">
        <v>155</v>
      </c>
      <c r="B7" s="52">
        <v>129670</v>
      </c>
      <c r="C7" s="53">
        <v>129670</v>
      </c>
      <c r="D7" s="53">
        <v>138350</v>
      </c>
      <c r="E7" s="53">
        <v>3205</v>
      </c>
      <c r="F7" s="54">
        <v>0.85299999999999998</v>
      </c>
      <c r="G7" s="55">
        <v>16000</v>
      </c>
      <c r="H7" s="56">
        <v>1.6E-2</v>
      </c>
      <c r="I7" s="57">
        <v>0.93726057101554028</v>
      </c>
      <c r="P7" s="50"/>
      <c r="Q7" s="50"/>
      <c r="R7" s="50"/>
      <c r="S7" s="50"/>
      <c r="T7" s="50"/>
      <c r="U7" s="50"/>
      <c r="V7" s="58"/>
      <c r="W7" s="58"/>
    </row>
    <row r="8" spans="1:23" x14ac:dyDescent="0.25">
      <c r="A8" s="51" t="s">
        <v>156</v>
      </c>
      <c r="B8" s="52">
        <v>135084.91292306196</v>
      </c>
      <c r="C8" s="59">
        <v>135084.91292306196</v>
      </c>
      <c r="D8" s="59">
        <v>144475.84269846199</v>
      </c>
      <c r="E8" s="59">
        <v>3266</v>
      </c>
      <c r="F8" s="60">
        <v>0.85562068501529054</v>
      </c>
      <c r="G8" s="55">
        <v>1800</v>
      </c>
      <c r="H8" s="56">
        <v>1.8E-3</v>
      </c>
      <c r="I8" s="57">
        <v>0.93500000000000005</v>
      </c>
      <c r="P8" s="50"/>
      <c r="Q8" s="50"/>
      <c r="R8" s="50"/>
      <c r="S8" s="50"/>
      <c r="T8" s="50"/>
      <c r="U8" s="50"/>
      <c r="V8" s="58"/>
      <c r="W8" s="58"/>
    </row>
    <row r="9" spans="1:23" x14ac:dyDescent="0.25">
      <c r="A9" s="51" t="s">
        <v>157</v>
      </c>
      <c r="B9" s="52">
        <v>152370.90134048002</v>
      </c>
      <c r="C9" s="59">
        <v>152370.90134048002</v>
      </c>
      <c r="D9" s="59">
        <v>162963.53084543315</v>
      </c>
      <c r="E9" s="59">
        <v>3839.6821254480283</v>
      </c>
      <c r="F9" s="60">
        <v>0.83</v>
      </c>
      <c r="G9" s="55">
        <v>48000</v>
      </c>
      <c r="H9" s="56">
        <v>4.8000000000000001E-2</v>
      </c>
      <c r="I9" s="57">
        <v>0.93500000000000016</v>
      </c>
      <c r="P9" s="50"/>
      <c r="Q9" s="50"/>
      <c r="R9" s="50"/>
      <c r="S9" s="50"/>
      <c r="T9" s="50"/>
      <c r="U9" s="50"/>
      <c r="V9" s="58"/>
      <c r="W9" s="58"/>
    </row>
    <row r="10" spans="1:23" x14ac:dyDescent="0.25">
      <c r="A10" s="51" t="s">
        <v>158</v>
      </c>
      <c r="B10" s="52">
        <v>152370.90134048002</v>
      </c>
      <c r="C10" s="61">
        <v>152370.90134048002</v>
      </c>
      <c r="D10" s="61">
        <v>162963.53084543315</v>
      </c>
      <c r="E10" s="61">
        <v>3839.6821254480283</v>
      </c>
      <c r="F10" s="62">
        <v>0.83</v>
      </c>
      <c r="G10" s="61">
        <v>48000</v>
      </c>
      <c r="H10" s="56">
        <v>4.8000000000000001E-2</v>
      </c>
      <c r="I10" s="57">
        <v>0.93500000000000016</v>
      </c>
      <c r="T10" s="50"/>
      <c r="U10" s="50"/>
      <c r="V10" s="58"/>
      <c r="W10" s="58"/>
    </row>
    <row r="11" spans="1:23" x14ac:dyDescent="0.25">
      <c r="A11" s="51" t="s">
        <v>159</v>
      </c>
      <c r="B11" s="52">
        <v>145194.18901496602</v>
      </c>
      <c r="C11" s="61">
        <v>145194.18901496602</v>
      </c>
      <c r="D11" s="61">
        <v>155287.90268980322</v>
      </c>
      <c r="E11" s="61">
        <v>3500.47748781362</v>
      </c>
      <c r="F11" s="62">
        <v>0.83245885654014951</v>
      </c>
      <c r="G11" s="61">
        <v>37227.389654331695</v>
      </c>
      <c r="H11" s="56">
        <v>3.7227389654331693E-2</v>
      </c>
      <c r="I11" s="57">
        <v>0.93500000000000005</v>
      </c>
      <c r="L11" s="61"/>
      <c r="M11" s="61"/>
      <c r="N11" s="61"/>
      <c r="O11" s="61"/>
      <c r="P11" s="62"/>
      <c r="Q11" s="61"/>
      <c r="R11" s="56"/>
      <c r="S11" s="63"/>
      <c r="T11" s="50"/>
      <c r="U11" s="50"/>
      <c r="V11" s="58"/>
      <c r="W11" s="58"/>
    </row>
    <row r="12" spans="1:23" x14ac:dyDescent="0.25">
      <c r="A12" s="51" t="s">
        <v>160</v>
      </c>
      <c r="B12" s="52">
        <v>128448.52692210001</v>
      </c>
      <c r="C12" s="59">
        <v>128448.52692210001</v>
      </c>
      <c r="D12" s="59">
        <v>137378.10365999999</v>
      </c>
      <c r="E12" s="59">
        <v>2709</v>
      </c>
      <c r="F12" s="60">
        <v>0.84059083544303792</v>
      </c>
      <c r="G12" s="55">
        <v>1600</v>
      </c>
      <c r="H12" s="56">
        <v>1.6000000000000001E-3</v>
      </c>
      <c r="I12" s="57">
        <v>0.93500000000000005</v>
      </c>
      <c r="L12" s="50"/>
      <c r="M12" s="50"/>
      <c r="N12" s="50"/>
      <c r="O12" s="50"/>
      <c r="P12" s="50"/>
      <c r="Q12" s="50"/>
      <c r="R12" s="58"/>
      <c r="S12" s="58"/>
    </row>
    <row r="13" spans="1:23" x14ac:dyDescent="0.25">
      <c r="A13" s="25" t="s">
        <v>161</v>
      </c>
      <c r="B13" s="52">
        <v>125600.90733399388</v>
      </c>
      <c r="C13" s="64">
        <v>125600.90733399388</v>
      </c>
      <c r="D13" s="64">
        <v>134008.52571649614</v>
      </c>
      <c r="E13" s="65">
        <v>3087.2372132564833</v>
      </c>
      <c r="F13" s="66">
        <v>0.85299999999999998</v>
      </c>
      <c r="G13" s="66">
        <v>16000</v>
      </c>
      <c r="H13" s="56">
        <v>1.6E-2</v>
      </c>
      <c r="I13" s="57">
        <v>0.93726057101554028</v>
      </c>
    </row>
    <row r="14" spans="1:23" x14ac:dyDescent="0.25">
      <c r="A14" s="25" t="s">
        <v>162</v>
      </c>
      <c r="B14" s="52">
        <v>122492.60888766299</v>
      </c>
      <c r="C14" s="64">
        <v>122492.60888766299</v>
      </c>
      <c r="D14" s="64">
        <v>130692.16040416578</v>
      </c>
      <c r="E14" s="65">
        <v>2984.0426545960995</v>
      </c>
      <c r="F14" s="66">
        <v>0.85299999999999998</v>
      </c>
      <c r="G14" s="66">
        <v>16000</v>
      </c>
      <c r="H14" s="56">
        <v>1.6E-2</v>
      </c>
      <c r="I14" s="57">
        <v>0.93726057101554017</v>
      </c>
    </row>
    <row r="15" spans="1:23" x14ac:dyDescent="0.25">
      <c r="A15" s="51" t="s">
        <v>163</v>
      </c>
      <c r="B15" s="52">
        <v>116090</v>
      </c>
      <c r="C15" s="53">
        <v>116090</v>
      </c>
      <c r="D15" s="53">
        <v>124340</v>
      </c>
      <c r="E15" s="53">
        <v>2819</v>
      </c>
      <c r="F15" s="54">
        <v>0.86299999999999999</v>
      </c>
      <c r="G15" s="61">
        <v>25.5</v>
      </c>
      <c r="H15" s="56">
        <v>2.55E-5</v>
      </c>
      <c r="I15" s="57">
        <v>0.93364967025896739</v>
      </c>
      <c r="O15" s="50"/>
      <c r="P15" s="67"/>
      <c r="Q15" s="67"/>
      <c r="R15" s="67"/>
      <c r="S15" s="67"/>
      <c r="T15" s="67"/>
      <c r="U15" s="67"/>
      <c r="V15" s="68"/>
      <c r="W15" s="64"/>
    </row>
    <row r="16" spans="1:23" x14ac:dyDescent="0.25">
      <c r="A16" s="51" t="s">
        <v>164</v>
      </c>
      <c r="B16" s="52">
        <v>112193.52</v>
      </c>
      <c r="C16" s="61">
        <v>112193.52</v>
      </c>
      <c r="D16" s="61">
        <v>120438.62000000001</v>
      </c>
      <c r="E16" s="61">
        <v>2835.5620000000004</v>
      </c>
      <c r="F16" s="62">
        <v>0.82778546968819577</v>
      </c>
      <c r="G16" s="69">
        <v>22.925518367368763</v>
      </c>
      <c r="H16" s="56">
        <v>2.2925518367368762E-5</v>
      </c>
      <c r="I16" s="57">
        <v>0.931541062160958</v>
      </c>
      <c r="S16" s="67"/>
      <c r="T16" s="67"/>
      <c r="U16" s="67"/>
      <c r="V16" s="68"/>
      <c r="W16" s="64"/>
    </row>
    <row r="17" spans="1:23" x14ac:dyDescent="0.25">
      <c r="A17" s="51" t="s">
        <v>165</v>
      </c>
      <c r="B17" s="52">
        <v>112193.52</v>
      </c>
      <c r="C17" s="61">
        <v>112193.52</v>
      </c>
      <c r="D17" s="61">
        <v>120438.62000000001</v>
      </c>
      <c r="E17" s="61">
        <v>2835.5620000000004</v>
      </c>
      <c r="F17" s="62">
        <v>0.82778546968819577</v>
      </c>
      <c r="G17" s="69">
        <v>22.925518367368763</v>
      </c>
      <c r="H17" s="56">
        <v>2.2925518367368762E-5</v>
      </c>
      <c r="I17" s="57">
        <v>0.931541062160958</v>
      </c>
      <c r="O17" s="50"/>
      <c r="P17" s="67"/>
      <c r="Q17" s="67"/>
      <c r="R17" s="67"/>
      <c r="S17" s="67"/>
      <c r="T17" s="67"/>
      <c r="U17" s="67"/>
      <c r="V17" s="68"/>
      <c r="W17" s="64"/>
    </row>
    <row r="18" spans="1:23" x14ac:dyDescent="0.25">
      <c r="A18" s="51" t="s">
        <v>166</v>
      </c>
      <c r="B18" s="52">
        <v>106150</v>
      </c>
      <c r="C18" s="61">
        <v>106150</v>
      </c>
      <c r="D18" s="61">
        <v>114387.5</v>
      </c>
      <c r="E18" s="61">
        <v>2861.25</v>
      </c>
      <c r="F18" s="62">
        <v>0.77774999999999994</v>
      </c>
      <c r="G18" s="69">
        <v>19.267500028014183</v>
      </c>
      <c r="H18" s="56">
        <v>1.9267500028014183E-5</v>
      </c>
      <c r="I18" s="57">
        <v>0.92798601245765489</v>
      </c>
      <c r="S18" s="67"/>
      <c r="T18" s="67"/>
      <c r="U18" s="67"/>
      <c r="V18" s="68"/>
      <c r="W18" s="64"/>
    </row>
    <row r="19" spans="1:23" x14ac:dyDescent="0.25">
      <c r="A19" s="51" t="s">
        <v>167</v>
      </c>
      <c r="B19" s="52">
        <v>100186</v>
      </c>
      <c r="C19" s="61">
        <v>100186</v>
      </c>
      <c r="D19" s="61">
        <v>108416</v>
      </c>
      <c r="E19" s="61">
        <v>2886.6</v>
      </c>
      <c r="F19" s="62">
        <v>0.72659999999999991</v>
      </c>
      <c r="G19" s="69">
        <v>15.528000044822692</v>
      </c>
      <c r="H19" s="56">
        <v>1.5528000044822691E-5</v>
      </c>
      <c r="I19" s="57">
        <v>0.92408869539551353</v>
      </c>
      <c r="J19" s="67"/>
      <c r="K19" s="67"/>
      <c r="L19" s="67"/>
      <c r="M19" s="68"/>
      <c r="N19" s="64"/>
    </row>
    <row r="20" spans="1:23" x14ac:dyDescent="0.25">
      <c r="A20" s="70" t="s">
        <v>317</v>
      </c>
      <c r="B20" s="52">
        <v>128450</v>
      </c>
      <c r="C20" s="53">
        <v>128450</v>
      </c>
      <c r="D20" s="53">
        <v>137380</v>
      </c>
      <c r="E20" s="53">
        <v>3167</v>
      </c>
      <c r="F20" s="54">
        <v>0.86499999999999999</v>
      </c>
      <c r="G20" s="61">
        <v>200</v>
      </c>
      <c r="H20" s="56">
        <v>2.0000000000000001E-4</v>
      </c>
      <c r="I20" s="57">
        <v>0.93499781627602274</v>
      </c>
      <c r="O20" s="58"/>
      <c r="W20" s="64"/>
    </row>
    <row r="21" spans="1:23" x14ac:dyDescent="0.25">
      <c r="A21" s="71" t="s">
        <v>168</v>
      </c>
      <c r="B21" s="52"/>
      <c r="C21" s="61"/>
      <c r="D21" s="61"/>
      <c r="E21" s="61"/>
      <c r="F21" s="72"/>
      <c r="G21" s="61">
        <v>120</v>
      </c>
      <c r="H21" s="56">
        <v>1.2E-4</v>
      </c>
      <c r="I21" s="57"/>
    </row>
    <row r="22" spans="1:23" x14ac:dyDescent="0.25">
      <c r="A22" s="51" t="s">
        <v>169</v>
      </c>
      <c r="B22" s="52">
        <v>128450</v>
      </c>
      <c r="C22" s="61">
        <v>128450</v>
      </c>
      <c r="D22" s="61">
        <v>137380</v>
      </c>
      <c r="E22" s="61">
        <v>3167</v>
      </c>
      <c r="F22" s="62">
        <v>0.86499999999999999</v>
      </c>
      <c r="G22" s="61">
        <v>11</v>
      </c>
      <c r="H22" s="56">
        <v>1.1E-5</v>
      </c>
      <c r="I22" s="57">
        <v>0.93499781627602274</v>
      </c>
    </row>
    <row r="23" spans="1:23" x14ac:dyDescent="0.25">
      <c r="A23" s="51" t="s">
        <v>170</v>
      </c>
      <c r="B23" s="52">
        <v>129487.84757606639</v>
      </c>
      <c r="C23" s="61">
        <v>129487.84757606639</v>
      </c>
      <c r="D23" s="53">
        <v>138490</v>
      </c>
      <c r="E23" s="53">
        <v>3206</v>
      </c>
      <c r="F23" s="54">
        <v>0.871</v>
      </c>
      <c r="G23" s="55">
        <v>11</v>
      </c>
      <c r="H23" s="56">
        <v>1.1E-5</v>
      </c>
      <c r="I23" s="57">
        <v>0.93499781627602274</v>
      </c>
    </row>
    <row r="24" spans="1:23" x14ac:dyDescent="0.25">
      <c r="A24" s="51" t="s">
        <v>171</v>
      </c>
      <c r="B24" s="52">
        <v>116920</v>
      </c>
      <c r="C24" s="53">
        <v>116920</v>
      </c>
      <c r="D24" s="53">
        <v>125080</v>
      </c>
      <c r="E24" s="53">
        <v>2745</v>
      </c>
      <c r="F24" s="54">
        <v>0.85</v>
      </c>
      <c r="G24" s="55">
        <v>1</v>
      </c>
      <c r="H24" s="56">
        <v>9.9999999999999995E-7</v>
      </c>
      <c r="I24" s="57">
        <v>0.93476175247841387</v>
      </c>
    </row>
    <row r="25" spans="1:23" x14ac:dyDescent="0.25">
      <c r="A25" s="73" t="s">
        <v>172</v>
      </c>
      <c r="B25" s="52">
        <v>124307.03423937227</v>
      </c>
      <c r="C25" s="61">
        <v>124307.03423937227</v>
      </c>
      <c r="D25" s="61">
        <v>132948.69438683367</v>
      </c>
      <c r="E25" s="61">
        <v>3035.8996219999995</v>
      </c>
      <c r="F25" s="62">
        <v>0.86199999999999999</v>
      </c>
      <c r="G25" s="61">
        <v>700</v>
      </c>
      <c r="H25" s="56">
        <v>6.9999999999999999E-4</v>
      </c>
      <c r="I25" s="57">
        <v>0.93500003751584637</v>
      </c>
    </row>
    <row r="26" spans="1:23" x14ac:dyDescent="0.25">
      <c r="A26" s="74" t="s">
        <v>173</v>
      </c>
      <c r="B26" s="52">
        <v>123041.23110601204</v>
      </c>
      <c r="C26" s="61">
        <v>123041.23110601204</v>
      </c>
      <c r="D26" s="61">
        <v>131594.89429852215</v>
      </c>
      <c r="E26" s="61">
        <v>2998.0455119999997</v>
      </c>
      <c r="F26" s="62">
        <v>0.86</v>
      </c>
      <c r="G26" s="61">
        <v>11</v>
      </c>
      <c r="H26" s="56">
        <v>1.1E-5</v>
      </c>
      <c r="I26" s="57">
        <v>0.93500003751584626</v>
      </c>
    </row>
    <row r="27" spans="1:23" x14ac:dyDescent="0.25">
      <c r="A27" s="74" t="s">
        <v>174</v>
      </c>
      <c r="B27" s="52">
        <v>111520</v>
      </c>
      <c r="C27" s="53">
        <v>111520</v>
      </c>
      <c r="D27" s="53">
        <v>119740</v>
      </c>
      <c r="E27" s="75">
        <v>2651</v>
      </c>
      <c r="F27" s="54">
        <v>0.84199999999999997</v>
      </c>
      <c r="G27" s="55">
        <v>0</v>
      </c>
      <c r="H27" s="56">
        <v>0</v>
      </c>
      <c r="I27" s="57">
        <v>0.93135126106564226</v>
      </c>
    </row>
    <row r="28" spans="1:23" x14ac:dyDescent="0.25">
      <c r="A28" s="74" t="s">
        <v>175</v>
      </c>
      <c r="B28" s="52">
        <v>140352.52220119376</v>
      </c>
      <c r="C28" s="61">
        <v>140352.52220119376</v>
      </c>
      <c r="D28" s="53">
        <v>150110</v>
      </c>
      <c r="E28" s="53">
        <v>3752</v>
      </c>
      <c r="F28" s="54">
        <v>0.86799999999999999</v>
      </c>
      <c r="G28" s="55">
        <v>5000</v>
      </c>
      <c r="H28" s="56">
        <v>5.0000000000000001E-3</v>
      </c>
      <c r="I28" s="57">
        <v>0.93499781627602263</v>
      </c>
      <c r="J28" s="76"/>
    </row>
    <row r="29" spans="1:23" x14ac:dyDescent="0.25">
      <c r="A29" s="74" t="s">
        <v>176</v>
      </c>
      <c r="B29" s="52">
        <v>140352.52220119376</v>
      </c>
      <c r="C29" s="61">
        <v>140352.52220119376</v>
      </c>
      <c r="D29" s="61">
        <v>150110</v>
      </c>
      <c r="E29" s="61">
        <v>3752</v>
      </c>
      <c r="F29" s="62">
        <v>0.86799999999999999</v>
      </c>
      <c r="G29" s="55">
        <v>27000</v>
      </c>
      <c r="H29" s="56">
        <v>2.7E-2</v>
      </c>
      <c r="I29" s="57">
        <v>0.93499781627602263</v>
      </c>
    </row>
    <row r="30" spans="1:23" x14ac:dyDescent="0.25">
      <c r="A30" s="74" t="s">
        <v>177</v>
      </c>
      <c r="B30" s="52">
        <v>57250</v>
      </c>
      <c r="C30" s="53">
        <v>57250</v>
      </c>
      <c r="D30" s="53">
        <v>65200</v>
      </c>
      <c r="E30" s="53">
        <v>3006</v>
      </c>
      <c r="F30" s="77">
        <v>0.375</v>
      </c>
      <c r="G30" s="55">
        <v>0</v>
      </c>
      <c r="H30" s="56">
        <v>0</v>
      </c>
      <c r="I30" s="57">
        <v>0.87806748466257667</v>
      </c>
    </row>
    <row r="31" spans="1:23" x14ac:dyDescent="0.25">
      <c r="A31" s="74" t="s">
        <v>178</v>
      </c>
      <c r="B31" s="52">
        <v>76330</v>
      </c>
      <c r="C31" s="53">
        <v>76330</v>
      </c>
      <c r="D31" s="53">
        <v>84530</v>
      </c>
      <c r="E31" s="53">
        <v>2988</v>
      </c>
      <c r="F31" s="77">
        <v>0.52200000000000002</v>
      </c>
      <c r="G31" s="61">
        <v>0.57000011205673218</v>
      </c>
      <c r="H31" s="56">
        <v>5.7000011205673218E-7</v>
      </c>
      <c r="I31" s="57">
        <v>0.90299302022950434</v>
      </c>
      <c r="J31" s="76"/>
    </row>
    <row r="32" spans="1:23" x14ac:dyDescent="0.25">
      <c r="A32" s="74" t="s">
        <v>179</v>
      </c>
      <c r="B32" s="52">
        <v>99837</v>
      </c>
      <c r="C32" s="78">
        <v>99837</v>
      </c>
      <c r="D32" s="75">
        <v>108458</v>
      </c>
      <c r="E32" s="78">
        <v>3065</v>
      </c>
      <c r="F32" s="79">
        <v>0.64859999999999995</v>
      </c>
      <c r="G32" s="80">
        <v>0</v>
      </c>
      <c r="H32" s="56">
        <v>0</v>
      </c>
      <c r="I32" s="57">
        <v>0.92051300964428628</v>
      </c>
    </row>
    <row r="33" spans="1:11" x14ac:dyDescent="0.25">
      <c r="A33" s="74" t="s">
        <v>180</v>
      </c>
      <c r="B33" s="52">
        <v>83127</v>
      </c>
      <c r="C33" s="78">
        <v>83127</v>
      </c>
      <c r="D33" s="75">
        <v>89511</v>
      </c>
      <c r="E33" s="78">
        <v>2964</v>
      </c>
      <c r="F33" s="79">
        <v>0.61980000000000002</v>
      </c>
      <c r="G33" s="80">
        <v>0</v>
      </c>
      <c r="H33" s="56">
        <v>0</v>
      </c>
      <c r="I33" s="57">
        <v>0.92867915675168411</v>
      </c>
      <c r="J33" s="76"/>
    </row>
    <row r="34" spans="1:11" x14ac:dyDescent="0.25">
      <c r="A34" s="74" t="s">
        <v>181</v>
      </c>
      <c r="B34" s="52">
        <v>116090</v>
      </c>
      <c r="C34" s="61">
        <v>116090</v>
      </c>
      <c r="D34" s="61">
        <v>124340</v>
      </c>
      <c r="E34" s="61">
        <v>2819</v>
      </c>
      <c r="F34" s="62">
        <v>0.86299999999999999</v>
      </c>
      <c r="G34" s="61">
        <v>25.5</v>
      </c>
      <c r="H34" s="56">
        <v>2.55E-5</v>
      </c>
      <c r="I34" s="57">
        <v>0.93364967025896739</v>
      </c>
    </row>
    <row r="35" spans="1:11" x14ac:dyDescent="0.25">
      <c r="A35" s="74" t="s">
        <v>182</v>
      </c>
      <c r="B35" s="52">
        <v>84950</v>
      </c>
      <c r="C35" s="53">
        <v>84950</v>
      </c>
      <c r="D35" s="53">
        <v>91410</v>
      </c>
      <c r="E35" s="55">
        <v>1923</v>
      </c>
      <c r="F35" s="77">
        <v>0.82</v>
      </c>
      <c r="G35" s="55">
        <v>0</v>
      </c>
      <c r="H35" s="56">
        <v>0</v>
      </c>
      <c r="I35" s="57">
        <v>0.9293293950333662</v>
      </c>
      <c r="J35" s="76"/>
    </row>
    <row r="36" spans="1:11" x14ac:dyDescent="0.25">
      <c r="A36" s="74" t="s">
        <v>183</v>
      </c>
      <c r="B36" s="52">
        <v>74720</v>
      </c>
      <c r="C36" s="53">
        <v>74720</v>
      </c>
      <c r="D36" s="53">
        <v>84820</v>
      </c>
      <c r="E36" s="53">
        <v>1621</v>
      </c>
      <c r="F36" s="54">
        <v>0.75</v>
      </c>
      <c r="G36" s="55">
        <v>0</v>
      </c>
      <c r="H36" s="56">
        <v>0</v>
      </c>
      <c r="I36" s="57">
        <v>0.88092431030417351</v>
      </c>
      <c r="J36" s="76"/>
    </row>
    <row r="37" spans="1:11" x14ac:dyDescent="0.25">
      <c r="A37" s="74" t="s">
        <v>184</v>
      </c>
      <c r="B37" s="52">
        <v>68930</v>
      </c>
      <c r="C37" s="53">
        <v>68930</v>
      </c>
      <c r="D37" s="53">
        <v>75610</v>
      </c>
      <c r="E37" s="53">
        <v>2518</v>
      </c>
      <c r="F37" s="81">
        <v>0.52200000000000002</v>
      </c>
      <c r="G37" s="55">
        <v>0</v>
      </c>
      <c r="H37" s="56">
        <v>0</v>
      </c>
      <c r="I37" s="57">
        <v>0.91165189789710355</v>
      </c>
      <c r="J37" s="76"/>
    </row>
    <row r="38" spans="1:11" x14ac:dyDescent="0.25">
      <c r="A38" s="74" t="s">
        <v>185</v>
      </c>
      <c r="B38" s="52">
        <v>72200</v>
      </c>
      <c r="C38" s="55">
        <v>72200</v>
      </c>
      <c r="D38" s="61">
        <v>79196.89540113158</v>
      </c>
      <c r="E38" s="55">
        <v>3255</v>
      </c>
      <c r="F38" s="77">
        <v>0.47399999999999998</v>
      </c>
      <c r="G38" s="55">
        <v>0</v>
      </c>
      <c r="H38" s="56">
        <v>0</v>
      </c>
      <c r="I38" s="57">
        <v>0.91165189789710355</v>
      </c>
      <c r="J38" s="76"/>
    </row>
    <row r="39" spans="1:11" x14ac:dyDescent="0.25">
      <c r="A39" s="74" t="s">
        <v>186</v>
      </c>
      <c r="B39" s="52">
        <v>119550</v>
      </c>
      <c r="C39" s="53">
        <v>119550</v>
      </c>
      <c r="D39" s="53">
        <v>127960</v>
      </c>
      <c r="E39" s="53">
        <v>3361</v>
      </c>
      <c r="F39" s="54">
        <v>0.77600000000000002</v>
      </c>
      <c r="G39" s="55">
        <v>0</v>
      </c>
      <c r="H39" s="56">
        <v>0</v>
      </c>
      <c r="I39" s="57">
        <v>0.93427633635511098</v>
      </c>
      <c r="J39" s="76"/>
      <c r="K39" s="76"/>
    </row>
    <row r="40" spans="1:11" x14ac:dyDescent="0.25">
      <c r="A40" s="74" t="s">
        <v>187</v>
      </c>
      <c r="B40" s="52">
        <v>123670</v>
      </c>
      <c r="C40" s="53">
        <v>123670</v>
      </c>
      <c r="D40" s="53">
        <v>130030</v>
      </c>
      <c r="E40" s="53">
        <v>3017</v>
      </c>
      <c r="F40" s="54">
        <v>0.85299999999999998</v>
      </c>
      <c r="G40" s="55">
        <v>0</v>
      </c>
      <c r="H40" s="56">
        <v>0</v>
      </c>
      <c r="I40" s="57">
        <v>0.95108821041298164</v>
      </c>
      <c r="J40" s="76"/>
      <c r="K40" s="76"/>
    </row>
    <row r="41" spans="1:11" x14ac:dyDescent="0.25">
      <c r="A41" s="74" t="s">
        <v>188</v>
      </c>
      <c r="B41" s="52">
        <v>117059</v>
      </c>
      <c r="C41" s="55">
        <v>117059</v>
      </c>
      <c r="D41" s="55">
        <v>125293.76528649101</v>
      </c>
      <c r="E41" s="55">
        <v>2835</v>
      </c>
      <c r="F41" s="77">
        <v>0.871</v>
      </c>
      <c r="G41" s="61">
        <v>0</v>
      </c>
      <c r="H41" s="56">
        <v>0</v>
      </c>
      <c r="I41" s="57">
        <v>0.93427633635511098</v>
      </c>
      <c r="K41" s="76"/>
    </row>
    <row r="42" spans="1:11" x14ac:dyDescent="0.25">
      <c r="A42" s="73" t="s">
        <v>189</v>
      </c>
      <c r="B42" s="52">
        <v>122887</v>
      </c>
      <c r="C42" s="75">
        <v>122887</v>
      </c>
      <c r="D42" s="75">
        <v>130817</v>
      </c>
      <c r="E42" s="75">
        <v>2948</v>
      </c>
      <c r="F42" s="77">
        <v>0.871</v>
      </c>
      <c r="G42" s="61">
        <v>0</v>
      </c>
      <c r="H42" s="56">
        <v>0</v>
      </c>
      <c r="I42" s="57">
        <v>0.93938096730547249</v>
      </c>
      <c r="K42" s="76"/>
    </row>
    <row r="43" spans="1:11" x14ac:dyDescent="0.25">
      <c r="A43" s="73" t="s">
        <v>190</v>
      </c>
      <c r="B43" s="52">
        <v>123542.426446789</v>
      </c>
      <c r="C43" s="75">
        <v>123542.426446789</v>
      </c>
      <c r="D43" s="75">
        <v>133070.13702382601</v>
      </c>
      <c r="E43" s="75">
        <v>3003.2639480974099</v>
      </c>
      <c r="F43" s="77">
        <v>0.871</v>
      </c>
      <c r="G43" s="61">
        <v>0</v>
      </c>
      <c r="H43" s="56">
        <v>0</v>
      </c>
      <c r="I43" s="57">
        <v>0.92840083590406852</v>
      </c>
      <c r="K43" s="76"/>
    </row>
    <row r="44" spans="1:11" x14ac:dyDescent="0.25">
      <c r="A44" s="74" t="s">
        <v>191</v>
      </c>
      <c r="B44" s="52">
        <v>115983</v>
      </c>
      <c r="C44" s="75">
        <v>115983</v>
      </c>
      <c r="D44" s="75">
        <v>124230</v>
      </c>
      <c r="E44" s="75">
        <v>2830</v>
      </c>
      <c r="F44" s="77">
        <v>0.84</v>
      </c>
      <c r="G44" s="61">
        <v>0</v>
      </c>
      <c r="H44" s="56">
        <v>0</v>
      </c>
      <c r="I44" s="57">
        <v>0.93361506882395562</v>
      </c>
      <c r="K44" s="76"/>
    </row>
    <row r="45" spans="1:11" x14ac:dyDescent="0.25">
      <c r="A45" s="25" t="s">
        <v>192</v>
      </c>
      <c r="B45" s="52">
        <v>111560</v>
      </c>
      <c r="C45" s="59">
        <v>111560</v>
      </c>
      <c r="D45" s="61">
        <v>119492.50148728694</v>
      </c>
      <c r="E45" s="59">
        <v>2654.6482049815622</v>
      </c>
      <c r="F45" s="60">
        <v>0.8337</v>
      </c>
      <c r="G45" s="55">
        <v>10</v>
      </c>
      <c r="H45" s="56">
        <v>1.0000000000000001E-5</v>
      </c>
      <c r="I45" s="57">
        <v>0.93361506882395551</v>
      </c>
    </row>
    <row r="46" spans="1:11" x14ac:dyDescent="0.25">
      <c r="A46" s="74" t="s">
        <v>193</v>
      </c>
      <c r="B46" s="52">
        <v>119776.6214942081</v>
      </c>
      <c r="C46" s="61">
        <v>119776.6214942081</v>
      </c>
      <c r="D46" s="61">
        <v>128103.33335647394</v>
      </c>
      <c r="E46" s="61">
        <v>2865.5561269999994</v>
      </c>
      <c r="F46" s="62">
        <v>0.84699999999999998</v>
      </c>
      <c r="G46" s="82">
        <v>0</v>
      </c>
      <c r="H46" s="56">
        <v>0</v>
      </c>
      <c r="I46" s="57">
        <v>0.93500003751584626</v>
      </c>
      <c r="K46" s="76"/>
    </row>
    <row r="47" spans="1:11" x14ac:dyDescent="0.25">
      <c r="A47" s="51" t="s">
        <v>194</v>
      </c>
      <c r="B47" s="52">
        <v>30500</v>
      </c>
      <c r="C47" s="53">
        <v>30500</v>
      </c>
      <c r="D47" s="53">
        <v>36020</v>
      </c>
      <c r="E47" s="53">
        <v>268</v>
      </c>
      <c r="F47" s="77">
        <v>0</v>
      </c>
      <c r="G47" s="55">
        <v>0</v>
      </c>
      <c r="H47" s="56">
        <v>0</v>
      </c>
      <c r="I47" s="57">
        <v>0.84675180455302612</v>
      </c>
    </row>
    <row r="48" spans="1:11" x14ac:dyDescent="0.25">
      <c r="A48" s="51" t="s">
        <v>195</v>
      </c>
      <c r="B48" s="52">
        <v>93540</v>
      </c>
      <c r="C48" s="53">
        <v>93540</v>
      </c>
      <c r="D48" s="53">
        <v>101130</v>
      </c>
      <c r="E48" s="53">
        <v>2811</v>
      </c>
      <c r="F48" s="77">
        <v>0.68100000000000005</v>
      </c>
      <c r="G48" s="55">
        <v>0</v>
      </c>
      <c r="H48" s="56">
        <v>0</v>
      </c>
      <c r="I48" s="57">
        <v>0.92494808662118067</v>
      </c>
    </row>
    <row r="49" spans="1:12" x14ac:dyDescent="0.25">
      <c r="A49" s="51" t="s">
        <v>196</v>
      </c>
      <c r="B49" s="52">
        <v>96720</v>
      </c>
      <c r="C49" s="53">
        <v>96720</v>
      </c>
      <c r="D49" s="53">
        <v>104530</v>
      </c>
      <c r="E49" s="53">
        <v>2810</v>
      </c>
      <c r="F49" s="77">
        <v>0.70599999999999996</v>
      </c>
      <c r="G49" s="55">
        <v>0</v>
      </c>
      <c r="H49" s="56">
        <v>0</v>
      </c>
      <c r="I49" s="57">
        <v>0.92528460728977324</v>
      </c>
      <c r="J49" s="76"/>
    </row>
    <row r="50" spans="1:12" x14ac:dyDescent="0.25">
      <c r="A50" s="51" t="s">
        <v>197</v>
      </c>
      <c r="B50" s="52">
        <v>100480</v>
      </c>
      <c r="C50" s="53">
        <v>100480</v>
      </c>
      <c r="D50" s="53">
        <v>108570</v>
      </c>
      <c r="E50" s="53">
        <v>2913</v>
      </c>
      <c r="F50" s="77">
        <v>0.70599999999999996</v>
      </c>
      <c r="G50" s="55">
        <v>0</v>
      </c>
      <c r="H50" s="56">
        <v>0</v>
      </c>
      <c r="I50" s="57">
        <v>0.92548586165607438</v>
      </c>
      <c r="J50" s="76"/>
    </row>
    <row r="51" spans="1:12" x14ac:dyDescent="0.25">
      <c r="A51" s="51" t="s">
        <v>198</v>
      </c>
      <c r="B51" s="52">
        <v>94970</v>
      </c>
      <c r="C51" s="53">
        <v>94970</v>
      </c>
      <c r="D51" s="53">
        <v>103220</v>
      </c>
      <c r="E51" s="53">
        <v>2213</v>
      </c>
      <c r="F51" s="77">
        <v>0.82799999999999996</v>
      </c>
      <c r="G51" s="55">
        <v>0</v>
      </c>
      <c r="H51" s="56">
        <v>0</v>
      </c>
      <c r="I51" s="57">
        <v>0.92007362914163926</v>
      </c>
      <c r="J51" s="76"/>
    </row>
    <row r="52" spans="1:12" x14ac:dyDescent="0.25">
      <c r="A52" s="51" t="s">
        <v>199</v>
      </c>
      <c r="B52" s="52">
        <v>90060</v>
      </c>
      <c r="C52" s="53">
        <v>90060</v>
      </c>
      <c r="D52" s="53">
        <v>98560</v>
      </c>
      <c r="E52" s="53">
        <v>2118</v>
      </c>
      <c r="F52" s="77">
        <v>0.82799999999999996</v>
      </c>
      <c r="G52" s="55">
        <v>0</v>
      </c>
      <c r="H52" s="56">
        <v>0</v>
      </c>
      <c r="I52" s="57">
        <v>0.91375811688311692</v>
      </c>
      <c r="J52" s="76"/>
    </row>
    <row r="53" spans="1:12" x14ac:dyDescent="0.25">
      <c r="A53" s="51" t="s">
        <v>200</v>
      </c>
      <c r="B53" s="52">
        <v>95720</v>
      </c>
      <c r="C53" s="53">
        <v>95720</v>
      </c>
      <c r="D53" s="53">
        <v>103010</v>
      </c>
      <c r="E53" s="53">
        <v>2253</v>
      </c>
      <c r="F53" s="77">
        <v>0.85699999999999998</v>
      </c>
      <c r="G53" s="55">
        <v>0</v>
      </c>
      <c r="H53" s="56">
        <v>0</v>
      </c>
      <c r="I53" s="57">
        <v>0.92923017182797785</v>
      </c>
      <c r="J53" s="76"/>
    </row>
    <row r="54" spans="1:12" x14ac:dyDescent="0.25">
      <c r="A54" s="51" t="s">
        <v>201</v>
      </c>
      <c r="B54" s="52">
        <v>84250</v>
      </c>
      <c r="C54" s="53">
        <v>84250</v>
      </c>
      <c r="D54" s="53">
        <v>91420</v>
      </c>
      <c r="E54" s="53">
        <v>1920</v>
      </c>
      <c r="F54" s="77">
        <v>0.81799999999999995</v>
      </c>
      <c r="G54" s="55">
        <v>0</v>
      </c>
      <c r="H54" s="56">
        <v>0</v>
      </c>
      <c r="I54" s="57">
        <v>0.92157077225989936</v>
      </c>
      <c r="J54" s="76"/>
    </row>
    <row r="55" spans="1:12" x14ac:dyDescent="0.25">
      <c r="A55" s="51" t="s">
        <v>202</v>
      </c>
      <c r="B55" s="52">
        <v>83686.11202275462</v>
      </c>
      <c r="C55" s="61">
        <v>83686.11202275462</v>
      </c>
      <c r="D55" s="53">
        <v>90050</v>
      </c>
      <c r="E55" s="61">
        <v>2532</v>
      </c>
      <c r="F55" s="62"/>
      <c r="G55" s="55">
        <v>0</v>
      </c>
      <c r="H55" s="56">
        <v>0</v>
      </c>
      <c r="I55" s="57">
        <v>0.92932939503336609</v>
      </c>
      <c r="J55" s="76"/>
    </row>
    <row r="56" spans="1:12" x14ac:dyDescent="0.25">
      <c r="A56" s="70" t="s">
        <v>203</v>
      </c>
      <c r="B56" s="52">
        <v>105124.8</v>
      </c>
      <c r="C56" s="83">
        <v>105124.8</v>
      </c>
      <c r="D56" s="61">
        <v>112166.3</v>
      </c>
      <c r="E56" s="83">
        <v>2478.6999999999998</v>
      </c>
      <c r="F56" s="84">
        <v>0.83625099999999997</v>
      </c>
      <c r="G56" s="55">
        <v>0</v>
      </c>
      <c r="H56" s="56">
        <v>0</v>
      </c>
      <c r="I56" s="57">
        <v>0.93722267739953979</v>
      </c>
    </row>
    <row r="57" spans="1:12" x14ac:dyDescent="0.25">
      <c r="A57" s="51" t="s">
        <v>204</v>
      </c>
      <c r="B57" s="52">
        <v>128590</v>
      </c>
      <c r="C57" s="55">
        <v>128590</v>
      </c>
      <c r="D57" s="55">
        <v>142860</v>
      </c>
      <c r="E57" s="83"/>
      <c r="F57" s="84"/>
      <c r="G57" s="55">
        <v>0</v>
      </c>
      <c r="H57" s="56">
        <v>0</v>
      </c>
      <c r="I57" s="57">
        <v>0.9001119977600448</v>
      </c>
    </row>
    <row r="58" spans="1:12" x14ac:dyDescent="0.25">
      <c r="A58" s="44" t="s">
        <v>205</v>
      </c>
      <c r="B58" s="85" t="s">
        <v>206</v>
      </c>
      <c r="C58" s="86" t="s">
        <v>206</v>
      </c>
      <c r="D58" s="86" t="s">
        <v>206</v>
      </c>
      <c r="E58" s="86" t="s">
        <v>207</v>
      </c>
      <c r="F58" s="87"/>
      <c r="G58" s="88"/>
      <c r="H58" s="89"/>
      <c r="I58" s="90" t="s">
        <v>149</v>
      </c>
    </row>
    <row r="59" spans="1:12" x14ac:dyDescent="0.25">
      <c r="A59" s="51" t="s">
        <v>208</v>
      </c>
      <c r="B59" s="52">
        <v>983</v>
      </c>
      <c r="C59" s="53">
        <v>983</v>
      </c>
      <c r="D59" s="53">
        <v>1089</v>
      </c>
      <c r="E59" s="91">
        <v>22</v>
      </c>
      <c r="F59" s="54">
        <v>0.72399999999999998</v>
      </c>
      <c r="G59" s="55">
        <v>6</v>
      </c>
      <c r="H59" s="56">
        <v>6.0000000000000002E-6</v>
      </c>
      <c r="I59" s="57">
        <v>0.90266299357208446</v>
      </c>
    </row>
    <row r="60" spans="1:12" x14ac:dyDescent="0.25">
      <c r="A60" s="70" t="s">
        <v>209</v>
      </c>
      <c r="B60" s="52">
        <v>962.18504920853229</v>
      </c>
      <c r="C60" s="92">
        <v>962.18504920853229</v>
      </c>
      <c r="D60" s="92">
        <v>1068.0254046214709</v>
      </c>
      <c r="E60" s="93">
        <v>20.303179298999996</v>
      </c>
      <c r="F60" s="77">
        <v>0.75</v>
      </c>
      <c r="G60" s="55">
        <v>0</v>
      </c>
      <c r="H60" s="56">
        <v>0</v>
      </c>
      <c r="I60" s="57">
        <v>0.9009009009009008</v>
      </c>
    </row>
    <row r="61" spans="1:12" x14ac:dyDescent="0.25">
      <c r="A61" s="51" t="s">
        <v>210</v>
      </c>
      <c r="B61" s="52">
        <v>290</v>
      </c>
      <c r="C61" s="92">
        <v>290</v>
      </c>
      <c r="D61" s="92">
        <v>343</v>
      </c>
      <c r="E61" s="93">
        <v>2.5499999999999998</v>
      </c>
      <c r="F61" s="77">
        <v>0</v>
      </c>
      <c r="G61" s="55">
        <v>0</v>
      </c>
      <c r="H61" s="56">
        <v>0</v>
      </c>
      <c r="I61" s="57">
        <v>0.84548104956268222</v>
      </c>
      <c r="L61" s="50"/>
    </row>
    <row r="62" spans="1:12" x14ac:dyDescent="0.25">
      <c r="A62" s="51" t="s">
        <v>211</v>
      </c>
      <c r="B62" s="52"/>
      <c r="C62" s="61"/>
      <c r="D62" s="61"/>
      <c r="E62" s="94">
        <v>55.977829999999997</v>
      </c>
      <c r="F62" s="81">
        <v>0.27272727272727271</v>
      </c>
      <c r="G62" s="55">
        <v>0</v>
      </c>
      <c r="H62" s="56">
        <v>0</v>
      </c>
      <c r="I62" s="57"/>
    </row>
    <row r="63" spans="1:12" x14ac:dyDescent="0.25">
      <c r="A63" s="74" t="s">
        <v>204</v>
      </c>
      <c r="B63" s="52">
        <v>982</v>
      </c>
      <c r="C63" s="59">
        <v>982</v>
      </c>
      <c r="D63" s="59">
        <v>1043.738844</v>
      </c>
      <c r="E63" s="95">
        <v>20.3</v>
      </c>
      <c r="F63" s="81">
        <v>0.75800000000000001</v>
      </c>
      <c r="G63" s="75">
        <v>6</v>
      </c>
      <c r="H63" s="56">
        <v>6.0000000000000002E-6</v>
      </c>
      <c r="I63" s="57">
        <v>0.94084837950133815</v>
      </c>
    </row>
    <row r="64" spans="1:12" x14ac:dyDescent="0.25">
      <c r="A64" s="44" t="s">
        <v>212</v>
      </c>
      <c r="B64" s="85" t="s">
        <v>213</v>
      </c>
      <c r="C64" s="96" t="s">
        <v>213</v>
      </c>
      <c r="D64" s="86" t="s">
        <v>213</v>
      </c>
      <c r="E64" s="88"/>
      <c r="F64" s="87"/>
      <c r="G64" s="88"/>
      <c r="H64" s="89"/>
      <c r="I64" s="90" t="s">
        <v>149</v>
      </c>
      <c r="K64" s="50"/>
    </row>
    <row r="65" spans="1:13" x14ac:dyDescent="0.25">
      <c r="A65" s="70" t="s">
        <v>214</v>
      </c>
      <c r="B65" s="52">
        <v>19474169.219601419</v>
      </c>
      <c r="C65" s="61">
        <v>19474169.219601419</v>
      </c>
      <c r="D65" s="61">
        <v>20673610.116392747</v>
      </c>
      <c r="E65" s="61"/>
      <c r="F65" s="62">
        <v>0.58571109877499994</v>
      </c>
      <c r="G65" s="61">
        <v>10455.988337376644</v>
      </c>
      <c r="H65" s="56">
        <v>1.0455988337376645E-2</v>
      </c>
      <c r="I65" s="57"/>
    </row>
    <row r="66" spans="1:13" x14ac:dyDescent="0.25">
      <c r="A66" s="71" t="s">
        <v>215</v>
      </c>
      <c r="B66" s="52">
        <v>22639319.979813498</v>
      </c>
      <c r="C66" s="61">
        <v>22639319.979813498</v>
      </c>
      <c r="D66" s="53">
        <v>23633492.9618803</v>
      </c>
      <c r="E66" s="83"/>
      <c r="F66" s="54">
        <v>0.61199999999999999</v>
      </c>
      <c r="G66" s="75">
        <v>15352.092718927001</v>
      </c>
      <c r="H66" s="56">
        <v>1.5352092718927001E-2</v>
      </c>
      <c r="I66" s="97">
        <v>0.95793372635732021</v>
      </c>
      <c r="K66" s="98"/>
    </row>
    <row r="67" spans="1:13" x14ac:dyDescent="0.25">
      <c r="A67" s="71" t="s">
        <v>216</v>
      </c>
      <c r="B67" s="52">
        <v>16085444.010446707</v>
      </c>
      <c r="C67" s="61">
        <v>16085444.010446707</v>
      </c>
      <c r="D67" s="53">
        <v>17449319.671483699</v>
      </c>
      <c r="E67" s="83"/>
      <c r="F67" s="81">
        <v>0.53700000000000003</v>
      </c>
      <c r="G67" s="75">
        <v>3568.253687975</v>
      </c>
      <c r="H67" s="56">
        <v>3.5682536879749998E-3</v>
      </c>
      <c r="I67" s="97">
        <v>0.92183788899999997</v>
      </c>
      <c r="K67" s="98"/>
    </row>
    <row r="68" spans="1:13" x14ac:dyDescent="0.25">
      <c r="A68" s="71" t="s">
        <v>217</v>
      </c>
      <c r="B68" s="52">
        <v>10805182.822031699</v>
      </c>
      <c r="C68" s="61">
        <v>10805182.822031699</v>
      </c>
      <c r="D68" s="75">
        <v>12992301.9717196</v>
      </c>
      <c r="E68" s="83"/>
      <c r="F68" s="81">
        <v>0.49099999999999999</v>
      </c>
      <c r="G68" s="75">
        <v>9064.2347162629994</v>
      </c>
      <c r="H68" s="56">
        <v>9.0642347162629994E-3</v>
      </c>
      <c r="I68" s="97">
        <v>0.83166038209020898</v>
      </c>
      <c r="K68" s="98"/>
    </row>
    <row r="69" spans="1:13" x14ac:dyDescent="0.25">
      <c r="A69" s="71" t="s">
        <v>218</v>
      </c>
      <c r="B69" s="52">
        <v>22639319.979813498</v>
      </c>
      <c r="C69" s="61">
        <v>22639319.979813498</v>
      </c>
      <c r="D69" s="75">
        <v>23633492.9618803</v>
      </c>
      <c r="E69" s="83"/>
      <c r="F69" s="60">
        <v>0.80642049800000004</v>
      </c>
      <c r="G69" s="75">
        <v>16142.739251388</v>
      </c>
      <c r="H69" s="56">
        <v>1.6142739251388E-2</v>
      </c>
      <c r="I69" s="57">
        <v>0.95793372635732021</v>
      </c>
      <c r="K69" s="98"/>
    </row>
    <row r="70" spans="1:13" x14ac:dyDescent="0.25">
      <c r="A70" s="71" t="s">
        <v>219</v>
      </c>
      <c r="B70" s="52">
        <v>9945646.340310514</v>
      </c>
      <c r="C70" s="61">
        <v>9945646.340310514</v>
      </c>
      <c r="D70" s="59">
        <v>11958783.362163</v>
      </c>
      <c r="E70" s="83"/>
      <c r="F70" s="60">
        <v>0.32642858499999999</v>
      </c>
      <c r="G70" s="75">
        <v>9064.2347162629994</v>
      </c>
      <c r="H70" s="56">
        <v>9.0642347162629994E-3</v>
      </c>
      <c r="I70" s="57">
        <v>0.83166038209020898</v>
      </c>
      <c r="K70" s="98"/>
      <c r="M70" s="76"/>
    </row>
    <row r="71" spans="1:13" x14ac:dyDescent="0.25">
      <c r="A71" s="74" t="s">
        <v>220</v>
      </c>
      <c r="B71" s="52">
        <v>26949428.734871496</v>
      </c>
      <c r="C71" s="61">
        <v>26949428.734871496</v>
      </c>
      <c r="D71" s="75">
        <v>28595925.1717753</v>
      </c>
      <c r="E71" s="61"/>
      <c r="F71" s="81">
        <v>0.86670000000000003</v>
      </c>
      <c r="G71" s="99">
        <v>45137.714412408997</v>
      </c>
      <c r="H71" s="56">
        <v>4.5137714412408998E-2</v>
      </c>
      <c r="I71" s="97">
        <v>0.94242199100000001</v>
      </c>
      <c r="K71" s="98"/>
      <c r="L71" s="98"/>
    </row>
    <row r="72" spans="1:13" x14ac:dyDescent="0.25">
      <c r="A72" s="73" t="s">
        <v>221</v>
      </c>
      <c r="B72" s="52">
        <v>26664354.295994278</v>
      </c>
      <c r="C72" s="61">
        <v>26664354.295994278</v>
      </c>
      <c r="D72" s="75">
        <v>28293433.886979699</v>
      </c>
      <c r="E72" s="61"/>
      <c r="F72" s="81">
        <v>0.48798697000000002</v>
      </c>
      <c r="G72" s="61">
        <v>45137.714412408997</v>
      </c>
      <c r="H72" s="56">
        <v>4.5137714412408998E-2</v>
      </c>
      <c r="I72" s="57">
        <v>0.94242199100000001</v>
      </c>
      <c r="K72" s="98"/>
    </row>
    <row r="73" spans="1:13" x14ac:dyDescent="0.25">
      <c r="A73" s="51" t="s">
        <v>222</v>
      </c>
      <c r="B73" s="52">
        <v>24599421.97472629</v>
      </c>
      <c r="C73" s="61">
        <v>24599421.97472629</v>
      </c>
      <c r="D73" s="53">
        <v>25679670</v>
      </c>
      <c r="E73" s="83"/>
      <c r="F73" s="81">
        <v>0.747</v>
      </c>
      <c r="G73" s="55">
        <v>11800</v>
      </c>
      <c r="H73" s="56">
        <v>1.18E-2</v>
      </c>
      <c r="I73" s="57">
        <v>0.95793372635732044</v>
      </c>
    </row>
    <row r="74" spans="1:13" ht="12.6" customHeight="1" x14ac:dyDescent="0.25">
      <c r="A74" s="51" t="s">
        <v>223</v>
      </c>
      <c r="B74" s="52">
        <v>15396000</v>
      </c>
      <c r="C74" s="75">
        <v>15396000</v>
      </c>
      <c r="D74" s="75">
        <v>16524000</v>
      </c>
      <c r="E74" s="83"/>
      <c r="F74" s="81">
        <v>0.48699999999999999</v>
      </c>
      <c r="G74" s="55">
        <v>500</v>
      </c>
      <c r="H74" s="56">
        <v>5.0000000000000001E-4</v>
      </c>
      <c r="I74" s="57">
        <v>0.93173565722585328</v>
      </c>
      <c r="K74" s="100"/>
    </row>
    <row r="75" spans="1:13" x14ac:dyDescent="0.25">
      <c r="A75" s="51" t="s">
        <v>224</v>
      </c>
      <c r="B75" s="52">
        <v>15929000</v>
      </c>
      <c r="C75" s="75">
        <v>15929000</v>
      </c>
      <c r="D75" s="75">
        <v>17062000</v>
      </c>
      <c r="E75" s="61"/>
      <c r="F75" s="81">
        <v>0.501</v>
      </c>
      <c r="G75" s="75">
        <v>200</v>
      </c>
      <c r="H75" s="56">
        <v>2.0000000000000001E-4</v>
      </c>
      <c r="I75" s="57">
        <v>0.93359512366662756</v>
      </c>
      <c r="K75" s="100"/>
    </row>
    <row r="76" spans="1:13" x14ac:dyDescent="0.25">
      <c r="A76" s="51" t="s">
        <v>225</v>
      </c>
      <c r="B76" s="52">
        <v>14447000</v>
      </c>
      <c r="C76" s="75">
        <v>14447000</v>
      </c>
      <c r="D76" s="53">
        <v>15583000</v>
      </c>
      <c r="E76" s="83"/>
      <c r="F76" s="54">
        <v>0.46600000000000003</v>
      </c>
      <c r="G76" s="55">
        <v>1100</v>
      </c>
      <c r="H76" s="56">
        <v>1.1000000000000001E-3</v>
      </c>
      <c r="I76" s="57">
        <v>0.92710004492074694</v>
      </c>
    </row>
    <row r="77" spans="1:13" x14ac:dyDescent="0.25">
      <c r="A77" s="73" t="s">
        <v>226</v>
      </c>
      <c r="B77" s="52">
        <v>15342000</v>
      </c>
      <c r="C77" s="99">
        <v>15342000</v>
      </c>
      <c r="D77" s="53">
        <v>16377000</v>
      </c>
      <c r="E77" s="83"/>
      <c r="F77" s="54">
        <v>0.47599999999999998</v>
      </c>
      <c r="G77" s="55">
        <v>800</v>
      </c>
      <c r="H77" s="56">
        <v>8.0000000000000004E-4</v>
      </c>
      <c r="I77" s="57">
        <v>0.93680161201685286</v>
      </c>
      <c r="J77" s="58"/>
      <c r="K77" s="101"/>
    </row>
    <row r="78" spans="1:13" x14ac:dyDescent="0.25">
      <c r="A78" s="74" t="s">
        <v>227</v>
      </c>
      <c r="B78" s="52">
        <v>14716000</v>
      </c>
      <c r="C78" s="55">
        <v>14716000</v>
      </c>
      <c r="D78" s="55">
        <v>15774000</v>
      </c>
      <c r="E78" s="61"/>
      <c r="F78" s="77">
        <v>0.46700000000000003</v>
      </c>
      <c r="G78" s="55">
        <v>1000</v>
      </c>
      <c r="H78" s="56">
        <v>1E-3</v>
      </c>
      <c r="I78" s="57">
        <v>0.93292760238366934</v>
      </c>
      <c r="K78" s="100"/>
    </row>
    <row r="79" spans="1:13" x14ac:dyDescent="0.25">
      <c r="A79" s="74" t="s">
        <v>228</v>
      </c>
      <c r="B79" s="52">
        <v>17289000</v>
      </c>
      <c r="C79" s="55">
        <v>17289000</v>
      </c>
      <c r="D79" s="55">
        <v>17906000</v>
      </c>
      <c r="E79" s="61"/>
      <c r="F79" s="77">
        <v>0.503</v>
      </c>
      <c r="G79" s="55">
        <v>400</v>
      </c>
      <c r="H79" s="56">
        <v>4.0000000000000002E-4</v>
      </c>
      <c r="I79" s="57">
        <v>0.96554227633195577</v>
      </c>
    </row>
    <row r="80" spans="1:13" x14ac:dyDescent="0.25">
      <c r="A80" s="74" t="s">
        <v>229</v>
      </c>
      <c r="B80" s="52">
        <v>14999999.999999998</v>
      </c>
      <c r="C80" s="55">
        <v>14999999.999999998</v>
      </c>
      <c r="D80" s="61"/>
      <c r="E80" s="61"/>
      <c r="F80" s="77">
        <v>0.47799999999999998</v>
      </c>
      <c r="G80" s="55">
        <v>400</v>
      </c>
      <c r="H80" s="56">
        <v>4.0000000000000002E-4</v>
      </c>
      <c r="I80" s="57"/>
    </row>
    <row r="81" spans="1:14" x14ac:dyDescent="0.25">
      <c r="A81" s="74" t="s">
        <v>230</v>
      </c>
      <c r="B81" s="52">
        <v>13454048.892850777</v>
      </c>
      <c r="C81" s="75">
        <v>13454048.892850777</v>
      </c>
      <c r="D81" s="61">
        <v>15774000</v>
      </c>
      <c r="E81" s="61"/>
      <c r="F81" s="77">
        <v>0.5</v>
      </c>
      <c r="G81" s="61"/>
      <c r="H81" s="56"/>
      <c r="I81" s="57">
        <v>0.85292563033160751</v>
      </c>
    </row>
    <row r="82" spans="1:14" x14ac:dyDescent="0.25">
      <c r="A82" s="74" t="s">
        <v>231</v>
      </c>
      <c r="B82" s="52">
        <v>12381771.311916806</v>
      </c>
      <c r="C82" s="55">
        <v>12381771.311916806</v>
      </c>
      <c r="D82" s="75">
        <v>14062678</v>
      </c>
      <c r="E82" s="61"/>
      <c r="F82" s="77">
        <v>0.46300000000000002</v>
      </c>
      <c r="G82" s="61"/>
      <c r="H82" s="56"/>
      <c r="I82" s="57">
        <v>0.88047037071579148</v>
      </c>
    </row>
    <row r="83" spans="1:14" x14ac:dyDescent="0.25">
      <c r="A83" s="102" t="s">
        <v>232</v>
      </c>
      <c r="B83" s="52">
        <v>18916910.5715716</v>
      </c>
      <c r="C83" s="55">
        <v>18916910.5715716</v>
      </c>
      <c r="D83" s="55">
        <v>18916910.5715716</v>
      </c>
      <c r="E83" s="61"/>
      <c r="F83" s="103">
        <v>0.51200000000000001</v>
      </c>
      <c r="G83" s="55">
        <v>0</v>
      </c>
      <c r="H83" s="104">
        <v>0</v>
      </c>
      <c r="I83" s="105">
        <v>1</v>
      </c>
    </row>
    <row r="84" spans="1:14" x14ac:dyDescent="0.25">
      <c r="A84" s="106" t="s">
        <v>233</v>
      </c>
      <c r="B84" s="61">
        <v>12781599.343864119</v>
      </c>
      <c r="C84" s="75">
        <v>12781599.343864119</v>
      </c>
      <c r="D84" s="75">
        <v>14131556.354955051</v>
      </c>
      <c r="E84" s="61"/>
      <c r="F84" s="107">
        <v>0.39339999999999997</v>
      </c>
      <c r="G84" s="55">
        <v>0</v>
      </c>
      <c r="H84" s="104">
        <v>0</v>
      </c>
      <c r="I84" s="105">
        <v>0.90447216306662592</v>
      </c>
    </row>
    <row r="85" spans="1:14" x14ac:dyDescent="0.25">
      <c r="A85" s="106" t="s">
        <v>234</v>
      </c>
      <c r="B85" s="61">
        <v>14409931.248165678</v>
      </c>
      <c r="C85" s="75">
        <v>14409931.248165678</v>
      </c>
      <c r="D85" s="75">
        <v>15305245.093897162</v>
      </c>
      <c r="E85" s="61"/>
      <c r="F85" s="107">
        <v>0.41985</v>
      </c>
      <c r="G85" s="55">
        <v>0</v>
      </c>
      <c r="H85" s="104">
        <v>0</v>
      </c>
      <c r="I85" s="105">
        <v>0.94150280898876404</v>
      </c>
    </row>
    <row r="86" spans="1:14" x14ac:dyDescent="0.25">
      <c r="A86" s="106" t="s">
        <v>235</v>
      </c>
      <c r="B86" s="61">
        <v>14409931.248165678</v>
      </c>
      <c r="C86" s="61">
        <v>14409931.248165678</v>
      </c>
      <c r="D86" s="61">
        <v>15305245.093897162</v>
      </c>
      <c r="E86" s="61"/>
      <c r="F86" s="108">
        <v>0.41985</v>
      </c>
      <c r="G86" s="75">
        <v>0</v>
      </c>
      <c r="H86" s="104">
        <v>0</v>
      </c>
      <c r="I86" s="105">
        <v>0.94150280898876404</v>
      </c>
    </row>
    <row r="87" spans="1:14" x14ac:dyDescent="0.25">
      <c r="A87" s="109" t="s">
        <v>236</v>
      </c>
      <c r="B87" s="61">
        <v>11209638.734587256</v>
      </c>
      <c r="C87" s="75">
        <v>11209638.734587256</v>
      </c>
      <c r="D87" s="75">
        <v>13583444.58426456</v>
      </c>
      <c r="E87" s="61"/>
      <c r="F87" s="107">
        <v>0.49161518093556933</v>
      </c>
      <c r="G87" s="55">
        <v>1765.2250661959399</v>
      </c>
      <c r="H87" s="104">
        <v>1.7652250661959398E-3</v>
      </c>
      <c r="I87" s="105">
        <v>0.8252427184466018</v>
      </c>
    </row>
    <row r="88" spans="1:14" x14ac:dyDescent="0.25">
      <c r="A88" s="110" t="s">
        <v>237</v>
      </c>
      <c r="B88" s="111">
        <v>14155275.214870876</v>
      </c>
      <c r="C88" s="112">
        <v>14155275.214870876</v>
      </c>
      <c r="D88" s="112">
        <v>16144032.889687445</v>
      </c>
      <c r="E88" s="111"/>
      <c r="F88" s="113">
        <v>0.50491510277033058</v>
      </c>
      <c r="G88" s="112">
        <v>1787.3100983020554</v>
      </c>
      <c r="H88" s="114">
        <v>1.7873100983020554E-3</v>
      </c>
      <c r="I88" s="115">
        <v>0.87681159420289856</v>
      </c>
    </row>
    <row r="89" spans="1:14" s="76" customFormat="1" x14ac:dyDescent="0.25">
      <c r="B89" s="61"/>
      <c r="C89" s="116"/>
      <c r="D89" s="116"/>
      <c r="E89" s="117"/>
      <c r="F89" s="118"/>
      <c r="G89" s="80"/>
      <c r="H89" s="104"/>
      <c r="I89" s="119"/>
    </row>
    <row r="90" spans="1:14" x14ac:dyDescent="0.25">
      <c r="A90" s="26" t="s">
        <v>238</v>
      </c>
      <c r="B90" s="120"/>
      <c r="C90" s="120"/>
      <c r="D90" s="120"/>
      <c r="E90" s="120"/>
      <c r="F90" s="120"/>
    </row>
    <row r="91" spans="1:14" x14ac:dyDescent="0.25">
      <c r="A91" s="76" t="s">
        <v>239</v>
      </c>
      <c r="B91" s="120"/>
      <c r="C91" s="120"/>
      <c r="D91" s="120"/>
      <c r="E91" s="120"/>
      <c r="F91" s="120"/>
    </row>
    <row r="92" spans="1:14" x14ac:dyDescent="0.25">
      <c r="A92" s="121" t="s">
        <v>240</v>
      </c>
      <c r="B92" s="122" t="s">
        <v>241</v>
      </c>
      <c r="C92" s="123" t="s">
        <v>241</v>
      </c>
      <c r="D92" s="123" t="s">
        <v>241</v>
      </c>
      <c r="E92" s="123" t="s">
        <v>242</v>
      </c>
      <c r="F92" s="123" t="s">
        <v>242</v>
      </c>
      <c r="G92" s="124" t="s">
        <v>243</v>
      </c>
      <c r="H92" s="124" t="s">
        <v>243</v>
      </c>
      <c r="I92" s="124" t="s">
        <v>244</v>
      </c>
      <c r="J92" s="124" t="s">
        <v>244</v>
      </c>
      <c r="K92" s="124" t="s">
        <v>245</v>
      </c>
      <c r="L92" s="124" t="s">
        <v>245</v>
      </c>
      <c r="M92" s="124" t="s">
        <v>246</v>
      </c>
      <c r="N92" s="125" t="s">
        <v>246</v>
      </c>
    </row>
    <row r="93" spans="1:14" x14ac:dyDescent="0.25">
      <c r="A93" s="126" t="s">
        <v>247</v>
      </c>
      <c r="B93" s="127">
        <v>100</v>
      </c>
      <c r="C93" s="128">
        <v>100</v>
      </c>
      <c r="D93" s="128">
        <v>20</v>
      </c>
      <c r="E93" s="128">
        <v>100</v>
      </c>
      <c r="F93" s="128">
        <v>20</v>
      </c>
      <c r="G93" s="128">
        <v>100</v>
      </c>
      <c r="H93" s="128">
        <v>20</v>
      </c>
      <c r="I93" s="128">
        <v>100</v>
      </c>
      <c r="J93" s="128">
        <v>20</v>
      </c>
      <c r="K93" s="128">
        <v>100</v>
      </c>
      <c r="L93" s="128">
        <v>20</v>
      </c>
      <c r="M93" s="128">
        <v>100</v>
      </c>
      <c r="N93" s="129">
        <v>20</v>
      </c>
    </row>
    <row r="94" spans="1:14" x14ac:dyDescent="0.25">
      <c r="A94" s="130" t="s">
        <v>248</v>
      </c>
      <c r="B94" s="131">
        <v>1</v>
      </c>
      <c r="C94" s="25">
        <v>1</v>
      </c>
      <c r="D94" s="25">
        <v>1</v>
      </c>
      <c r="E94" s="25">
        <v>1</v>
      </c>
      <c r="F94" s="25">
        <v>1</v>
      </c>
      <c r="G94" s="25">
        <v>1</v>
      </c>
      <c r="H94" s="25">
        <v>1</v>
      </c>
      <c r="I94" s="25">
        <v>1</v>
      </c>
      <c r="J94" s="25">
        <v>1</v>
      </c>
      <c r="K94" s="25">
        <v>1</v>
      </c>
      <c r="L94" s="25">
        <v>1</v>
      </c>
      <c r="M94" s="25">
        <v>1</v>
      </c>
      <c r="N94" s="132">
        <v>1</v>
      </c>
    </row>
    <row r="95" spans="1:14" x14ac:dyDescent="0.25">
      <c r="A95" s="130" t="s">
        <v>249</v>
      </c>
      <c r="B95" s="131">
        <v>30</v>
      </c>
      <c r="C95" s="25">
        <v>30</v>
      </c>
      <c r="D95" s="25">
        <v>85</v>
      </c>
      <c r="E95" s="25">
        <v>6</v>
      </c>
      <c r="F95" s="76">
        <v>68</v>
      </c>
      <c r="G95" s="76">
        <v>25</v>
      </c>
      <c r="H95" s="76">
        <v>72</v>
      </c>
      <c r="I95" s="76">
        <v>23</v>
      </c>
      <c r="J95" s="76">
        <v>62</v>
      </c>
      <c r="K95" s="76">
        <v>21</v>
      </c>
      <c r="L95" s="76">
        <v>56</v>
      </c>
      <c r="M95" s="76">
        <v>21</v>
      </c>
      <c r="N95" s="132">
        <v>63</v>
      </c>
    </row>
    <row r="96" spans="1:14" x14ac:dyDescent="0.25">
      <c r="A96" s="133" t="s">
        <v>250</v>
      </c>
      <c r="B96" s="134">
        <v>265</v>
      </c>
      <c r="C96" s="135">
        <v>265</v>
      </c>
      <c r="D96" s="135">
        <v>264</v>
      </c>
      <c r="E96" s="135">
        <v>234</v>
      </c>
      <c r="F96" s="135">
        <v>277</v>
      </c>
      <c r="G96" s="136">
        <v>298</v>
      </c>
      <c r="H96" s="136">
        <v>289</v>
      </c>
      <c r="I96" s="135">
        <v>296</v>
      </c>
      <c r="J96" s="136">
        <v>275</v>
      </c>
      <c r="K96" s="136">
        <v>310</v>
      </c>
      <c r="L96" s="136">
        <v>280</v>
      </c>
      <c r="M96" s="136">
        <v>290</v>
      </c>
      <c r="N96" s="137">
        <v>270</v>
      </c>
    </row>
    <row r="97" spans="1:9" x14ac:dyDescent="0.25">
      <c r="A97" s="138"/>
      <c r="B97" s="64"/>
      <c r="C97" s="76"/>
      <c r="D97" s="76"/>
      <c r="E97" s="76"/>
      <c r="F97" s="76"/>
      <c r="I97" s="76"/>
    </row>
    <row r="98" spans="1:9" x14ac:dyDescent="0.25">
      <c r="A98" s="139" t="s">
        <v>251</v>
      </c>
      <c r="B98" s="64"/>
      <c r="C98" s="76"/>
      <c r="D98" s="76"/>
      <c r="E98" s="76"/>
      <c r="F98" s="76"/>
      <c r="I98" s="76"/>
    </row>
    <row r="99" spans="1:9" x14ac:dyDescent="0.25">
      <c r="A99" s="140" t="s">
        <v>252</v>
      </c>
      <c r="B99" s="141" t="s">
        <v>253</v>
      </c>
      <c r="C99" s="142" t="s">
        <v>253</v>
      </c>
      <c r="D99" s="142" t="s">
        <v>254</v>
      </c>
      <c r="E99" s="142" t="s">
        <v>254</v>
      </c>
      <c r="F99" s="142" t="s">
        <v>255</v>
      </c>
      <c r="G99" s="143" t="s">
        <v>255</v>
      </c>
      <c r="I99" s="76"/>
    </row>
    <row r="100" spans="1:9" x14ac:dyDescent="0.25">
      <c r="A100" s="126" t="s">
        <v>247</v>
      </c>
      <c r="B100" s="127">
        <v>100</v>
      </c>
      <c r="C100" s="144"/>
      <c r="D100" s="144">
        <v>100</v>
      </c>
      <c r="E100" s="144">
        <v>20</v>
      </c>
      <c r="F100" s="144">
        <v>100</v>
      </c>
      <c r="G100" s="145">
        <v>20</v>
      </c>
      <c r="I100" s="76"/>
    </row>
    <row r="101" spans="1:9" x14ac:dyDescent="0.25">
      <c r="A101" s="130" t="s">
        <v>256</v>
      </c>
      <c r="B101" s="131">
        <v>0</v>
      </c>
      <c r="C101" s="25">
        <v>0</v>
      </c>
      <c r="D101" s="25">
        <v>4.5</v>
      </c>
      <c r="E101" s="64">
        <v>14</v>
      </c>
      <c r="F101" s="25">
        <v>0.66</v>
      </c>
      <c r="G101" s="132">
        <v>7.5</v>
      </c>
    </row>
    <row r="102" spans="1:9" x14ac:dyDescent="0.25">
      <c r="A102" s="130" t="s">
        <v>257</v>
      </c>
      <c r="B102" s="131">
        <v>0</v>
      </c>
      <c r="C102" s="25">
        <v>0</v>
      </c>
      <c r="D102" s="25">
        <v>2.65</v>
      </c>
      <c r="E102" s="25">
        <v>7.65</v>
      </c>
      <c r="F102" s="76">
        <v>0.42</v>
      </c>
      <c r="G102" s="132">
        <v>4.9000000000000004</v>
      </c>
    </row>
    <row r="103" spans="1:9" x14ac:dyDescent="0.25">
      <c r="A103" s="130" t="s">
        <v>258</v>
      </c>
      <c r="B103" s="131">
        <v>0</v>
      </c>
      <c r="C103" s="25">
        <v>0</v>
      </c>
      <c r="D103" s="76">
        <v>-11</v>
      </c>
      <c r="E103" s="25">
        <v>19</v>
      </c>
      <c r="F103" s="76">
        <v>-2.9</v>
      </c>
      <c r="G103" s="132">
        <v>-87</v>
      </c>
    </row>
    <row r="104" spans="1:9" x14ac:dyDescent="0.25">
      <c r="A104" s="130" t="s">
        <v>259</v>
      </c>
      <c r="B104" s="131">
        <v>0</v>
      </c>
      <c r="C104" s="76">
        <v>0</v>
      </c>
      <c r="D104" s="146">
        <v>900</v>
      </c>
      <c r="E104" s="146">
        <v>3200</v>
      </c>
      <c r="F104" s="146">
        <v>130</v>
      </c>
      <c r="G104" s="147">
        <v>920</v>
      </c>
    </row>
    <row r="105" spans="1:9" x14ac:dyDescent="0.25">
      <c r="A105" s="133" t="s">
        <v>260</v>
      </c>
      <c r="B105" s="134">
        <v>0</v>
      </c>
      <c r="C105" s="136">
        <v>0</v>
      </c>
      <c r="D105" s="136">
        <v>-69</v>
      </c>
      <c r="E105" s="136">
        <v>-240</v>
      </c>
      <c r="F105" s="136">
        <v>-10</v>
      </c>
      <c r="G105" s="137">
        <v>-71</v>
      </c>
    </row>
    <row r="107" spans="1:9" x14ac:dyDescent="0.25">
      <c r="A107" s="26" t="s">
        <v>261</v>
      </c>
    </row>
    <row r="108" spans="1:9" x14ac:dyDescent="0.25">
      <c r="A108" s="121" t="s">
        <v>262</v>
      </c>
      <c r="B108" s="148">
        <v>0.85</v>
      </c>
    </row>
    <row r="109" spans="1:9" x14ac:dyDescent="0.25">
      <c r="A109" s="130" t="s">
        <v>263</v>
      </c>
      <c r="B109" s="149">
        <v>0.42857142857142855</v>
      </c>
      <c r="F109" s="76"/>
    </row>
    <row r="110" spans="1:9" x14ac:dyDescent="0.25">
      <c r="A110" s="130" t="s">
        <v>264</v>
      </c>
      <c r="B110" s="149">
        <v>0.75</v>
      </c>
    </row>
    <row r="111" spans="1:9" x14ac:dyDescent="0.25">
      <c r="A111" s="130" t="s">
        <v>265</v>
      </c>
      <c r="B111" s="149">
        <v>0.27272727272727271</v>
      </c>
    </row>
    <row r="112" spans="1:9" x14ac:dyDescent="0.25">
      <c r="A112" s="133" t="s">
        <v>266</v>
      </c>
      <c r="B112" s="150">
        <v>0.5</v>
      </c>
    </row>
    <row r="114" spans="1:24" x14ac:dyDescent="0.25">
      <c r="A114" s="151" t="s">
        <v>267</v>
      </c>
      <c r="B114" s="76"/>
      <c r="C114" s="76"/>
      <c r="D114" s="76"/>
    </row>
    <row r="115" spans="1:24" x14ac:dyDescent="0.25">
      <c r="A115" s="76"/>
    </row>
    <row r="116" spans="1:24" x14ac:dyDescent="0.25">
      <c r="B116" s="152">
        <v>25.5</v>
      </c>
      <c r="F116" s="153">
        <v>200</v>
      </c>
      <c r="J116" s="153">
        <v>120</v>
      </c>
      <c r="N116" s="153">
        <v>11</v>
      </c>
      <c r="R116" s="154">
        <v>27000</v>
      </c>
      <c r="V116" s="154">
        <v>1000</v>
      </c>
    </row>
    <row r="117" spans="1:24" x14ac:dyDescent="0.25">
      <c r="B117" s="155">
        <v>25.5</v>
      </c>
      <c r="F117" s="156">
        <v>200</v>
      </c>
      <c r="J117" s="156">
        <v>120</v>
      </c>
      <c r="N117" s="156">
        <v>11</v>
      </c>
      <c r="R117" s="157">
        <v>27000</v>
      </c>
      <c r="V117" s="157">
        <v>1000</v>
      </c>
    </row>
    <row r="118" spans="1:24" ht="64.5" x14ac:dyDescent="0.25">
      <c r="B118" s="158" t="s">
        <v>268</v>
      </c>
      <c r="C118" s="159" t="s">
        <v>269</v>
      </c>
      <c r="D118" s="160" t="s">
        <v>270</v>
      </c>
      <c r="F118" s="158" t="s">
        <v>268</v>
      </c>
      <c r="G118" s="159" t="s">
        <v>271</v>
      </c>
      <c r="H118" s="160" t="s">
        <v>270</v>
      </c>
      <c r="J118" s="158" t="s">
        <v>268</v>
      </c>
      <c r="K118" s="161" t="s">
        <v>272</v>
      </c>
      <c r="L118" s="160" t="s">
        <v>270</v>
      </c>
      <c r="N118" s="158" t="s">
        <v>268</v>
      </c>
      <c r="O118" s="161" t="s">
        <v>273</v>
      </c>
      <c r="P118" s="160" t="s">
        <v>270</v>
      </c>
      <c r="R118" s="158" t="s">
        <v>268</v>
      </c>
      <c r="S118" s="161" t="s">
        <v>274</v>
      </c>
      <c r="T118" s="160" t="s">
        <v>270</v>
      </c>
      <c r="V118" s="158" t="s">
        <v>268</v>
      </c>
      <c r="W118" s="161" t="s">
        <v>275</v>
      </c>
      <c r="X118" s="160" t="s">
        <v>270</v>
      </c>
    </row>
    <row r="119" spans="1:24" s="76" customFormat="1" x14ac:dyDescent="0.25">
      <c r="B119" s="162">
        <v>1990</v>
      </c>
      <c r="C119" s="163">
        <v>500</v>
      </c>
      <c r="D119" s="164">
        <v>19.607843137254903</v>
      </c>
      <c r="F119" s="162">
        <v>1990</v>
      </c>
      <c r="G119" s="163">
        <v>600</v>
      </c>
      <c r="H119" s="164">
        <v>3</v>
      </c>
      <c r="J119" s="162">
        <v>1990</v>
      </c>
      <c r="K119" s="163">
        <v>350</v>
      </c>
      <c r="L119" s="164">
        <v>2.9166666666666665</v>
      </c>
      <c r="N119" s="162">
        <v>1990</v>
      </c>
      <c r="O119" s="163">
        <v>2283</v>
      </c>
      <c r="P119" s="164">
        <v>14.006134969325153</v>
      </c>
      <c r="R119" s="162">
        <v>1990</v>
      </c>
      <c r="S119" s="163">
        <v>27000</v>
      </c>
      <c r="T119" s="164">
        <v>1</v>
      </c>
      <c r="V119" s="162">
        <v>1990</v>
      </c>
      <c r="W119" s="163">
        <v>2000</v>
      </c>
      <c r="X119" s="164">
        <v>1</v>
      </c>
    </row>
    <row r="120" spans="1:24" s="76" customFormat="1" x14ac:dyDescent="0.25">
      <c r="B120" s="165">
        <v>1995</v>
      </c>
      <c r="C120" s="166">
        <v>340</v>
      </c>
      <c r="D120" s="167">
        <v>13.333333333333334</v>
      </c>
      <c r="F120" s="165">
        <v>1995</v>
      </c>
      <c r="G120" s="166">
        <v>350</v>
      </c>
      <c r="H120" s="167">
        <v>1.75</v>
      </c>
      <c r="J120" s="165">
        <v>1995</v>
      </c>
      <c r="K120" s="166">
        <v>200</v>
      </c>
      <c r="L120" s="167">
        <v>1.6666666666666667</v>
      </c>
      <c r="N120" s="165">
        <v>1995</v>
      </c>
      <c r="O120" s="166">
        <v>2283</v>
      </c>
      <c r="P120" s="167">
        <v>14.006134969325153</v>
      </c>
      <c r="R120" s="165">
        <v>1995</v>
      </c>
      <c r="S120" s="166">
        <v>27000</v>
      </c>
      <c r="T120" s="167">
        <v>1</v>
      </c>
      <c r="V120" s="165">
        <v>1995</v>
      </c>
      <c r="W120" s="166">
        <v>2000</v>
      </c>
      <c r="X120" s="167">
        <v>1</v>
      </c>
    </row>
    <row r="121" spans="1:24" s="76" customFormat="1" x14ac:dyDescent="0.25">
      <c r="B121" s="165">
        <v>2000</v>
      </c>
      <c r="C121" s="166">
        <v>200</v>
      </c>
      <c r="D121" s="167">
        <v>7.8431372549019605</v>
      </c>
      <c r="F121" s="165">
        <v>2000</v>
      </c>
      <c r="G121" s="166">
        <v>200</v>
      </c>
      <c r="H121" s="167">
        <v>1</v>
      </c>
      <c r="J121" s="165">
        <v>2000</v>
      </c>
      <c r="K121" s="166">
        <v>120</v>
      </c>
      <c r="L121" s="167">
        <v>1</v>
      </c>
      <c r="N121" s="165">
        <v>2000</v>
      </c>
      <c r="O121" s="166">
        <v>2283</v>
      </c>
      <c r="P121" s="167">
        <v>14.006134969325153</v>
      </c>
      <c r="R121" s="165">
        <v>2000</v>
      </c>
      <c r="S121" s="166">
        <v>27000</v>
      </c>
      <c r="T121" s="167">
        <v>1</v>
      </c>
      <c r="V121" s="165">
        <v>2000</v>
      </c>
      <c r="W121" s="166">
        <v>2000</v>
      </c>
      <c r="X121" s="167">
        <v>1</v>
      </c>
    </row>
    <row r="122" spans="1:24" s="76" customFormat="1" x14ac:dyDescent="0.25">
      <c r="B122" s="165">
        <v>2005</v>
      </c>
      <c r="C122" s="166">
        <v>25.5</v>
      </c>
      <c r="D122" s="167">
        <v>1</v>
      </c>
      <c r="F122" s="165">
        <v>2005</v>
      </c>
      <c r="G122" s="166">
        <v>200</v>
      </c>
      <c r="H122" s="167">
        <v>1</v>
      </c>
      <c r="J122" s="165">
        <v>2005</v>
      </c>
      <c r="K122" s="166">
        <v>120</v>
      </c>
      <c r="L122" s="167">
        <v>1</v>
      </c>
      <c r="N122" s="165">
        <v>2005</v>
      </c>
      <c r="O122" s="166">
        <v>2283</v>
      </c>
      <c r="P122" s="167">
        <v>14.006134969325153</v>
      </c>
      <c r="R122" s="165">
        <v>2005</v>
      </c>
      <c r="S122" s="166">
        <v>27000</v>
      </c>
      <c r="T122" s="167">
        <v>1</v>
      </c>
      <c r="V122" s="165">
        <v>2005</v>
      </c>
      <c r="W122" s="166">
        <v>2000</v>
      </c>
      <c r="X122" s="167">
        <v>1</v>
      </c>
    </row>
    <row r="123" spans="1:24" s="76" customFormat="1" x14ac:dyDescent="0.25">
      <c r="B123" s="165">
        <v>2010</v>
      </c>
      <c r="C123" s="166">
        <v>25.5</v>
      </c>
      <c r="D123" s="167">
        <v>1</v>
      </c>
      <c r="F123" s="168">
        <v>2010</v>
      </c>
      <c r="G123" s="169">
        <v>200</v>
      </c>
      <c r="H123" s="170">
        <v>1</v>
      </c>
      <c r="J123" s="168">
        <v>2010</v>
      </c>
      <c r="K123" s="169">
        <v>120</v>
      </c>
      <c r="L123" s="170">
        <v>1</v>
      </c>
      <c r="N123" s="168">
        <v>2010</v>
      </c>
      <c r="O123" s="169">
        <v>163</v>
      </c>
      <c r="P123" s="170">
        <v>1</v>
      </c>
      <c r="R123" s="168">
        <v>2010</v>
      </c>
      <c r="S123" s="169">
        <v>27000</v>
      </c>
      <c r="T123" s="170">
        <v>1</v>
      </c>
      <c r="V123" s="168">
        <v>2010</v>
      </c>
      <c r="W123" s="169">
        <v>2000</v>
      </c>
      <c r="X123" s="170">
        <v>1</v>
      </c>
    </row>
    <row r="124" spans="1:24" s="76" customFormat="1" x14ac:dyDescent="0.25">
      <c r="B124" s="165">
        <v>2015</v>
      </c>
      <c r="C124" s="166">
        <v>25.5</v>
      </c>
      <c r="D124" s="167">
        <v>1</v>
      </c>
      <c r="F124" s="165">
        <v>2015</v>
      </c>
      <c r="G124" s="166">
        <v>200</v>
      </c>
      <c r="H124" s="167">
        <v>1</v>
      </c>
      <c r="J124" s="165">
        <v>2015</v>
      </c>
      <c r="K124" s="166">
        <v>120</v>
      </c>
      <c r="L124" s="167">
        <v>1</v>
      </c>
      <c r="N124" s="165">
        <v>2015</v>
      </c>
      <c r="O124" s="166">
        <v>11</v>
      </c>
      <c r="P124" s="167">
        <v>6.7484662576687116E-2</v>
      </c>
      <c r="R124" s="165">
        <v>2015</v>
      </c>
      <c r="S124" s="166">
        <v>27000</v>
      </c>
      <c r="T124" s="167">
        <v>1</v>
      </c>
      <c r="V124" s="165">
        <v>2015</v>
      </c>
      <c r="W124" s="166">
        <v>1000</v>
      </c>
      <c r="X124" s="167">
        <v>0.5</v>
      </c>
    </row>
    <row r="125" spans="1:24" s="76" customFormat="1" x14ac:dyDescent="0.25">
      <c r="B125" s="165">
        <v>2017</v>
      </c>
      <c r="C125" s="166">
        <v>10</v>
      </c>
      <c r="D125" s="167">
        <v>0.39215686274509803</v>
      </c>
      <c r="F125" s="171">
        <v>2020</v>
      </c>
      <c r="G125" s="172">
        <v>200</v>
      </c>
      <c r="H125" s="173">
        <v>1</v>
      </c>
      <c r="J125" s="171">
        <v>2020</v>
      </c>
      <c r="K125" s="172">
        <v>120</v>
      </c>
      <c r="L125" s="173">
        <v>1</v>
      </c>
      <c r="N125" s="171">
        <v>2020</v>
      </c>
      <c r="O125" s="172">
        <v>11</v>
      </c>
      <c r="P125" s="173">
        <v>6.7484662576687116E-2</v>
      </c>
      <c r="R125" s="171">
        <v>2020</v>
      </c>
      <c r="S125" s="172">
        <v>5000</v>
      </c>
      <c r="T125" s="173">
        <v>0.185</v>
      </c>
      <c r="V125" s="171">
        <v>2020</v>
      </c>
      <c r="W125" s="172">
        <v>1000</v>
      </c>
      <c r="X125" s="173">
        <v>0.5</v>
      </c>
    </row>
    <row r="126" spans="1:24" x14ac:dyDescent="0.25">
      <c r="B126" s="171">
        <v>2020</v>
      </c>
      <c r="C126" s="172">
        <v>10</v>
      </c>
      <c r="D126" s="173">
        <v>0.39215686274509803</v>
      </c>
    </row>
    <row r="128" spans="1:24" x14ac:dyDescent="0.25">
      <c r="A128" s="151" t="s">
        <v>276</v>
      </c>
    </row>
    <row r="129" spans="1:9" x14ac:dyDescent="0.25">
      <c r="A129" s="174" t="s">
        <v>277</v>
      </c>
      <c r="B129" s="175" t="s">
        <v>278</v>
      </c>
      <c r="C129" s="175" t="s">
        <v>279</v>
      </c>
      <c r="D129" s="175" t="s">
        <v>280</v>
      </c>
      <c r="E129" s="175" t="s">
        <v>281</v>
      </c>
      <c r="F129" s="176" t="s">
        <v>282</v>
      </c>
      <c r="G129" s="177"/>
      <c r="H129" s="177"/>
    </row>
    <row r="130" spans="1:9" x14ac:dyDescent="0.25">
      <c r="A130" s="178" t="s">
        <v>283</v>
      </c>
      <c r="B130" s="179">
        <v>1</v>
      </c>
      <c r="C130" s="179">
        <v>1000</v>
      </c>
      <c r="D130" s="179">
        <v>1000000</v>
      </c>
      <c r="E130" s="180">
        <v>453.59237000000002</v>
      </c>
      <c r="F130" s="181">
        <v>907184.74</v>
      </c>
      <c r="G130" s="177"/>
      <c r="H130" s="177"/>
    </row>
    <row r="131" spans="1:9" x14ac:dyDescent="0.25">
      <c r="A131" s="178" t="s">
        <v>284</v>
      </c>
      <c r="B131" s="182">
        <v>1E-3</v>
      </c>
      <c r="C131" s="179">
        <v>1</v>
      </c>
      <c r="D131" s="179">
        <v>1000</v>
      </c>
      <c r="E131" s="180">
        <v>0.45359237000000002</v>
      </c>
      <c r="F131" s="183">
        <v>907.18474000000003</v>
      </c>
      <c r="G131" s="177"/>
      <c r="H131" s="177"/>
    </row>
    <row r="132" spans="1:9" x14ac:dyDescent="0.25">
      <c r="A132" s="178" t="s">
        <v>285</v>
      </c>
      <c r="B132" s="182">
        <v>9.9999999999999995E-7</v>
      </c>
      <c r="C132" s="182">
        <v>1E-3</v>
      </c>
      <c r="D132" s="179">
        <v>1</v>
      </c>
      <c r="E132" s="182">
        <v>4.5359237000000004E-4</v>
      </c>
      <c r="F132" s="183">
        <v>0.90718474000000004</v>
      </c>
      <c r="G132" s="177"/>
      <c r="H132" s="177"/>
    </row>
    <row r="133" spans="1:9" x14ac:dyDescent="0.25">
      <c r="A133" s="178" t="s">
        <v>286</v>
      </c>
      <c r="B133" s="182">
        <v>2.2046226218487759E-3</v>
      </c>
      <c r="C133" s="180">
        <v>2.2046226218487757</v>
      </c>
      <c r="D133" s="179">
        <v>2204.6226218487759</v>
      </c>
      <c r="E133" s="179">
        <v>1</v>
      </c>
      <c r="F133" s="181">
        <v>2000</v>
      </c>
      <c r="G133" s="177"/>
      <c r="H133" s="177"/>
    </row>
    <row r="134" spans="1:9" x14ac:dyDescent="0.25">
      <c r="A134" s="184" t="s">
        <v>287</v>
      </c>
      <c r="B134" s="185">
        <v>1.102311310924388E-6</v>
      </c>
      <c r="C134" s="185">
        <v>1.1023113109243879E-3</v>
      </c>
      <c r="D134" s="186">
        <v>1.1023113109243878</v>
      </c>
      <c r="E134" s="185">
        <v>5.0000000000000001E-4</v>
      </c>
      <c r="F134" s="187">
        <v>1</v>
      </c>
      <c r="G134" s="177"/>
      <c r="H134" s="177"/>
    </row>
    <row r="135" spans="1:9" x14ac:dyDescent="0.25">
      <c r="A135" s="177"/>
      <c r="B135" s="177"/>
      <c r="C135" s="177"/>
      <c r="D135" s="177"/>
      <c r="E135" s="177"/>
      <c r="F135" s="177"/>
      <c r="G135" s="177"/>
      <c r="H135" s="177"/>
    </row>
    <row r="136" spans="1:9" x14ac:dyDescent="0.25">
      <c r="A136" s="174" t="s">
        <v>288</v>
      </c>
      <c r="B136" s="175" t="s">
        <v>289</v>
      </c>
      <c r="C136" s="175" t="s">
        <v>290</v>
      </c>
      <c r="D136" s="175" t="s">
        <v>291</v>
      </c>
      <c r="E136" s="175" t="s">
        <v>292</v>
      </c>
      <c r="F136" s="176" t="s">
        <v>293</v>
      </c>
      <c r="G136" s="177"/>
      <c r="H136" s="177"/>
    </row>
    <row r="137" spans="1:9" x14ac:dyDescent="0.25">
      <c r="A137" s="178" t="s">
        <v>294</v>
      </c>
      <c r="B137" s="188">
        <v>1</v>
      </c>
      <c r="C137" s="189">
        <v>9.9999999999999995E-7</v>
      </c>
      <c r="D137" s="190">
        <v>1E-3</v>
      </c>
      <c r="E137" s="191">
        <v>3.7854109999999998E-3</v>
      </c>
      <c r="F137" s="192">
        <v>2.8316846999999999E-2</v>
      </c>
      <c r="G137" s="177"/>
      <c r="H137" s="177"/>
    </row>
    <row r="138" spans="1:9" x14ac:dyDescent="0.25">
      <c r="A138" s="178" t="s">
        <v>295</v>
      </c>
      <c r="B138" s="179">
        <v>1000000</v>
      </c>
      <c r="C138" s="179">
        <v>1</v>
      </c>
      <c r="D138" s="179">
        <v>1000.0000000000001</v>
      </c>
      <c r="E138" s="179">
        <v>3785.4110000000001</v>
      </c>
      <c r="F138" s="181">
        <v>28316.847000000002</v>
      </c>
      <c r="G138" s="177"/>
      <c r="H138" s="177"/>
    </row>
    <row r="139" spans="1:9" x14ac:dyDescent="0.25">
      <c r="A139" s="178" t="s">
        <v>296</v>
      </c>
      <c r="B139" s="179">
        <v>1000</v>
      </c>
      <c r="C139" s="180">
        <v>1E-3</v>
      </c>
      <c r="D139" s="179">
        <v>1</v>
      </c>
      <c r="E139" s="180">
        <v>3.7854109999999999</v>
      </c>
      <c r="F139" s="183">
        <v>28.316846999999999</v>
      </c>
      <c r="G139" s="177"/>
      <c r="H139" s="177"/>
    </row>
    <row r="140" spans="1:9" x14ac:dyDescent="0.25">
      <c r="A140" s="178" t="s">
        <v>297</v>
      </c>
      <c r="B140" s="166">
        <v>264.17210707106841</v>
      </c>
      <c r="C140" s="182">
        <v>2.6417210707106839E-4</v>
      </c>
      <c r="D140" s="180">
        <v>0.26417210707106842</v>
      </c>
      <c r="E140" s="179">
        <v>1</v>
      </c>
      <c r="F140" s="183">
        <v>7.4805211375990615</v>
      </c>
      <c r="G140" s="177"/>
      <c r="H140" s="177"/>
    </row>
    <row r="141" spans="1:9" x14ac:dyDescent="0.25">
      <c r="A141" s="184" t="s">
        <v>298</v>
      </c>
      <c r="B141" s="172">
        <v>35.314666212661322</v>
      </c>
      <c r="C141" s="185">
        <v>3.5314666212661319E-5</v>
      </c>
      <c r="D141" s="186">
        <v>3.5314666212661321E-2</v>
      </c>
      <c r="E141" s="186">
        <v>0.13368052594273649</v>
      </c>
      <c r="F141" s="187">
        <v>1</v>
      </c>
      <c r="G141" s="177"/>
      <c r="H141" s="177"/>
    </row>
    <row r="142" spans="1:9" x14ac:dyDescent="0.25">
      <c r="A142" s="177"/>
      <c r="B142" s="177"/>
      <c r="C142" s="177"/>
      <c r="D142" s="177"/>
      <c r="E142" s="177"/>
      <c r="F142" s="177"/>
      <c r="G142" s="177"/>
      <c r="H142" s="177"/>
    </row>
    <row r="143" spans="1:9" x14ac:dyDescent="0.25">
      <c r="A143" s="174" t="s">
        <v>299</v>
      </c>
      <c r="B143" s="175" t="s">
        <v>300</v>
      </c>
      <c r="C143" s="175" t="s">
        <v>301</v>
      </c>
      <c r="D143" s="175" t="s">
        <v>302</v>
      </c>
      <c r="E143" s="175" t="s">
        <v>303</v>
      </c>
      <c r="F143" s="175" t="s">
        <v>304</v>
      </c>
      <c r="G143" s="175" t="s">
        <v>305</v>
      </c>
      <c r="H143" s="175" t="s">
        <v>306</v>
      </c>
      <c r="I143" s="193" t="s">
        <v>307</v>
      </c>
    </row>
    <row r="144" spans="1:9" x14ac:dyDescent="0.25">
      <c r="A144" s="178" t="s">
        <v>308</v>
      </c>
      <c r="B144" s="179">
        <v>1</v>
      </c>
      <c r="C144" s="179">
        <v>1000</v>
      </c>
      <c r="D144" s="179">
        <v>1000000</v>
      </c>
      <c r="E144" s="179">
        <v>3600</v>
      </c>
      <c r="F144" s="179">
        <v>3600000</v>
      </c>
      <c r="G144" s="179">
        <v>1055.05585</v>
      </c>
      <c r="H144" s="179">
        <v>1055055850</v>
      </c>
      <c r="I144" s="132">
        <v>2684519.5376862194</v>
      </c>
    </row>
    <row r="145" spans="1:9" x14ac:dyDescent="0.25">
      <c r="A145" s="178" t="s">
        <v>309</v>
      </c>
      <c r="B145" s="180">
        <v>1E-3</v>
      </c>
      <c r="C145" s="179">
        <v>1</v>
      </c>
      <c r="D145" s="179">
        <v>1000</v>
      </c>
      <c r="E145" s="166">
        <v>3.6</v>
      </c>
      <c r="F145" s="179">
        <v>3600</v>
      </c>
      <c r="G145" s="180">
        <v>1.05505585</v>
      </c>
      <c r="H145" s="179">
        <v>1055055.8500000001</v>
      </c>
      <c r="I145" s="132">
        <v>2684.5195376862198</v>
      </c>
    </row>
    <row r="146" spans="1:9" x14ac:dyDescent="0.25">
      <c r="A146" s="178" t="s">
        <v>310</v>
      </c>
      <c r="B146" s="182">
        <v>9.9999999999999995E-7</v>
      </c>
      <c r="C146" s="180">
        <v>1E-3</v>
      </c>
      <c r="D146" s="179">
        <v>1</v>
      </c>
      <c r="E146" s="194">
        <v>3.5999999999999999E-3</v>
      </c>
      <c r="F146" s="166">
        <v>3.6</v>
      </c>
      <c r="G146" s="182">
        <v>1.0550558499999999E-3</v>
      </c>
      <c r="H146" s="179">
        <v>1055.05585</v>
      </c>
      <c r="I146" s="132">
        <v>2.6845195376862194</v>
      </c>
    </row>
    <row r="147" spans="1:9" x14ac:dyDescent="0.25">
      <c r="A147" s="178" t="s">
        <v>311</v>
      </c>
      <c r="B147" s="182">
        <v>2.7777777777777778E-4</v>
      </c>
      <c r="C147" s="180">
        <v>0.27777777777777779</v>
      </c>
      <c r="D147" s="179">
        <v>277.77777777777777</v>
      </c>
      <c r="E147" s="179">
        <v>1</v>
      </c>
      <c r="F147" s="179">
        <v>1000</v>
      </c>
      <c r="G147" s="180">
        <v>0.29307106944444444</v>
      </c>
      <c r="H147" s="179">
        <v>293071.06944444444</v>
      </c>
      <c r="I147" s="132">
        <v>745.69987157950538</v>
      </c>
    </row>
    <row r="148" spans="1:9" x14ac:dyDescent="0.25">
      <c r="A148" s="178" t="s">
        <v>312</v>
      </c>
      <c r="B148" s="195">
        <v>2.7777777777777776E-7</v>
      </c>
      <c r="C148" s="182">
        <v>2.7777777777777778E-4</v>
      </c>
      <c r="D148" s="180">
        <v>0.27777777777777779</v>
      </c>
      <c r="E148" s="180">
        <v>1E-3</v>
      </c>
      <c r="F148" s="179">
        <v>1</v>
      </c>
      <c r="G148" s="182">
        <v>2.9307106944444444E-4</v>
      </c>
      <c r="H148" s="179">
        <v>293.07106944444445</v>
      </c>
      <c r="I148" s="132">
        <v>0.74569987157950535</v>
      </c>
    </row>
    <row r="149" spans="1:9" x14ac:dyDescent="0.25">
      <c r="A149" s="178" t="s">
        <v>313</v>
      </c>
      <c r="B149" s="182">
        <v>9.4781712266701337E-4</v>
      </c>
      <c r="C149" s="180">
        <v>0.94781712266701335</v>
      </c>
      <c r="D149" s="179">
        <v>947.81712266701334</v>
      </c>
      <c r="E149" s="180">
        <v>3.4121416416012482</v>
      </c>
      <c r="F149" s="179">
        <v>3412.141641601248</v>
      </c>
      <c r="G149" s="179">
        <v>1</v>
      </c>
      <c r="H149" s="179">
        <v>1000000</v>
      </c>
      <c r="I149" s="132">
        <v>2544.4335839531336</v>
      </c>
    </row>
    <row r="150" spans="1:9" x14ac:dyDescent="0.25">
      <c r="A150" s="178" t="s">
        <v>314</v>
      </c>
      <c r="B150" s="196">
        <v>9.4781712266701324E-10</v>
      </c>
      <c r="C150" s="182">
        <v>9.4781712266701326E-7</v>
      </c>
      <c r="D150" s="182">
        <v>9.4781712266701326E-4</v>
      </c>
      <c r="E150" s="197">
        <v>3.4121416416012478E-6</v>
      </c>
      <c r="F150" s="182">
        <v>3.4121416416012479E-3</v>
      </c>
      <c r="G150" s="182">
        <v>9.9999999999999995E-7</v>
      </c>
      <c r="H150" s="179">
        <v>1</v>
      </c>
      <c r="I150" s="132">
        <v>2.5444335839531337E-3</v>
      </c>
    </row>
    <row r="151" spans="1:9" x14ac:dyDescent="0.25">
      <c r="A151" s="198" t="s">
        <v>315</v>
      </c>
      <c r="B151" s="136">
        <v>3.72506136E-7</v>
      </c>
      <c r="C151" s="136">
        <v>3.7250613599999999E-4</v>
      </c>
      <c r="D151" s="136">
        <v>0.37250613599999999</v>
      </c>
      <c r="E151" s="136">
        <v>1.3410220896E-3</v>
      </c>
      <c r="F151" s="136">
        <v>1.3410220896</v>
      </c>
      <c r="G151" s="136">
        <v>3.9301477794769559E-4</v>
      </c>
      <c r="H151" s="136">
        <v>393.01477794769556</v>
      </c>
      <c r="I151" s="137">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heetViews>
  <sheetFormatPr defaultRowHeight="15" x14ac:dyDescent="0.25"/>
  <cols>
    <col min="1" max="1" width="30.85546875" customWidth="1"/>
    <col min="2" max="2" width="12" bestFit="1" customWidth="1"/>
    <col min="3" max="36" width="10" bestFit="1" customWidth="1"/>
  </cols>
  <sheetData>
    <row r="1" spans="1:36" s="2" customFormat="1"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212" t="s">
        <v>360</v>
      </c>
      <c r="B2" s="5">
        <f>About!$A$45*10^6</f>
        <v>3142000000000</v>
      </c>
      <c r="C2" s="5">
        <f>About!$A$45*10^6</f>
        <v>3142000000000</v>
      </c>
      <c r="D2" s="5">
        <f>About!$A$45*10^6</f>
        <v>3142000000000</v>
      </c>
      <c r="E2" s="5">
        <f>About!$A$45*10^6</f>
        <v>3142000000000</v>
      </c>
      <c r="F2" s="5">
        <f>About!$A$45*10^6</f>
        <v>3142000000000</v>
      </c>
      <c r="G2" s="5">
        <f>About!$A$45*10^6</f>
        <v>3142000000000</v>
      </c>
      <c r="H2" s="5">
        <f>About!$A$45*10^6</f>
        <v>3142000000000</v>
      </c>
      <c r="I2" s="5">
        <f>About!$A$45*10^6</f>
        <v>3142000000000</v>
      </c>
      <c r="J2" s="5">
        <f>About!$A$45*10^6</f>
        <v>3142000000000</v>
      </c>
      <c r="K2" s="5">
        <f>About!$A$45*10^6</f>
        <v>3142000000000</v>
      </c>
      <c r="L2" s="5">
        <f>About!$A$45*10^6</f>
        <v>3142000000000</v>
      </c>
      <c r="M2" s="5">
        <f>About!$A$45*10^6</f>
        <v>3142000000000</v>
      </c>
      <c r="N2" s="5">
        <f>About!$A$45*10^6</f>
        <v>3142000000000</v>
      </c>
      <c r="O2" s="5">
        <f>About!$A$45*10^6</f>
        <v>3142000000000</v>
      </c>
      <c r="P2" s="5">
        <f>About!$A$45*10^6</f>
        <v>3142000000000</v>
      </c>
      <c r="Q2" s="5">
        <f>About!$A$45*10^6</f>
        <v>3142000000000</v>
      </c>
      <c r="R2" s="5">
        <f>About!$A$45*10^6</f>
        <v>3142000000000</v>
      </c>
      <c r="S2" s="5">
        <f>About!$A$45*10^6</f>
        <v>3142000000000</v>
      </c>
      <c r="T2" s="5">
        <f>About!$A$45*10^6</f>
        <v>3142000000000</v>
      </c>
      <c r="U2" s="5">
        <f>About!$A$45*10^6</f>
        <v>3142000000000</v>
      </c>
      <c r="V2" s="5">
        <f>About!$A$45*10^6</f>
        <v>3142000000000</v>
      </c>
      <c r="W2" s="5">
        <f>About!$A$45*10^6</f>
        <v>3142000000000</v>
      </c>
      <c r="X2" s="5">
        <f>About!$A$45*10^6</f>
        <v>3142000000000</v>
      </c>
      <c r="Y2" s="5">
        <f>About!$A$45*10^6</f>
        <v>3142000000000</v>
      </c>
      <c r="Z2" s="5">
        <f>About!$A$45*10^6</f>
        <v>3142000000000</v>
      </c>
      <c r="AA2" s="5">
        <f>About!$A$45*10^6</f>
        <v>3142000000000</v>
      </c>
      <c r="AB2" s="5">
        <f>About!$A$45*10^6</f>
        <v>3142000000000</v>
      </c>
      <c r="AC2" s="5">
        <f>About!$A$45*10^6</f>
        <v>3142000000000</v>
      </c>
      <c r="AD2" s="5">
        <f>About!$A$45*10^6</f>
        <v>3142000000000</v>
      </c>
      <c r="AE2" s="5">
        <f>About!$A$45*10^6</f>
        <v>3142000000000</v>
      </c>
      <c r="AF2" s="5">
        <f>About!$A$45*10^6</f>
        <v>3142000000000</v>
      </c>
      <c r="AG2" s="5">
        <f>About!$A$45*10^6</f>
        <v>3142000000000</v>
      </c>
      <c r="AH2" s="5">
        <f>About!$A$45*10^6</f>
        <v>3142000000000</v>
      </c>
      <c r="AI2" s="5">
        <f>About!$A$45*10^6</f>
        <v>3142000000000</v>
      </c>
      <c r="AJ2" s="5">
        <f>About!$A$45*10^6</f>
        <v>3142000000000</v>
      </c>
    </row>
    <row r="3" spans="1:36" x14ac:dyDescent="0.25">
      <c r="A3" s="212" t="s">
        <v>338</v>
      </c>
      <c r="B3" s="5">
        <f>'AEO Table 73'!E65*10^12*About!$A$47</f>
        <v>21463173910970</v>
      </c>
      <c r="C3" s="209">
        <f>'AEO Table 73'!F65*10^12*About!$A$47</f>
        <v>21306134419130</v>
      </c>
      <c r="D3" s="209">
        <f>'AEO Table 73'!G65*10^12*About!$A$47</f>
        <v>21169008157440</v>
      </c>
      <c r="E3" s="209">
        <f>'AEO Table 73'!H65*10^12*About!$A$47</f>
        <v>21142150374290</v>
      </c>
      <c r="F3" s="209">
        <f>'AEO Table 73'!I65*10^12*About!$A$47</f>
        <v>21385147999930</v>
      </c>
      <c r="G3" s="209">
        <f>'AEO Table 73'!J65*10^12*About!$A$47</f>
        <v>21341395111410</v>
      </c>
      <c r="H3" s="209">
        <f>'AEO Table 73'!K65*10^12*About!$A$47</f>
        <v>21380778443090</v>
      </c>
      <c r="I3" s="209">
        <f>'AEO Table 73'!L65*10^12*About!$A$47</f>
        <v>21403540042280</v>
      </c>
      <c r="J3" s="209">
        <f>'AEO Table 73'!M65*10^12*About!$A$47</f>
        <v>21347553717380</v>
      </c>
      <c r="K3" s="209">
        <f>'AEO Table 73'!N65*10^12*About!$A$47</f>
        <v>21309929672460</v>
      </c>
      <c r="L3" s="209">
        <f>'AEO Table 73'!O65*10^12*About!$A$47</f>
        <v>21288218574700</v>
      </c>
      <c r="M3" s="209">
        <f>'AEO Table 73'!P65*10^12*About!$A$47</f>
        <v>21248323771180</v>
      </c>
      <c r="N3" s="209">
        <f>'AEO Table 73'!Q65*10^12*About!$A$47</f>
        <v>21212668451920</v>
      </c>
      <c r="O3" s="209">
        <f>'AEO Table 73'!R65*10^12*About!$A$47</f>
        <v>21176189707090</v>
      </c>
      <c r="P3" s="209">
        <f>'AEO Table 73'!S65*10^12*About!$A$47</f>
        <v>21111071846150</v>
      </c>
      <c r="Q3" s="209">
        <f>'AEO Table 73'!T65*10^12*About!$A$47</f>
        <v>21253960984520</v>
      </c>
      <c r="R3" s="209">
        <f>'AEO Table 73'!U65*10^12*About!$A$47</f>
        <v>21443679558620</v>
      </c>
      <c r="S3" s="209">
        <f>'AEO Table 73'!V65*10^12*About!$A$47</f>
        <v>21462041838600</v>
      </c>
      <c r="T3" s="209">
        <f>'AEO Table 73'!W65*10^12*About!$A$47</f>
        <v>21465503092000</v>
      </c>
      <c r="U3" s="209">
        <f>'AEO Table 73'!X65*10^12*About!$A$47</f>
        <v>21448052422390</v>
      </c>
      <c r="V3" s="209">
        <f>'AEO Table 73'!Y65*10^12*About!$A$47</f>
        <v>21438334457430</v>
      </c>
      <c r="W3" s="209">
        <f>'AEO Table 73'!Z65*10^12*About!$A$47</f>
        <v>21434087257000</v>
      </c>
      <c r="X3" s="209">
        <f>'AEO Table 73'!AA65*10^12*About!$A$47</f>
        <v>21466121487910</v>
      </c>
      <c r="Y3" s="209">
        <f>'AEO Table 73'!AB65*10^12*About!$A$47</f>
        <v>21501203605970</v>
      </c>
      <c r="Z3" s="209">
        <f>'AEO Table 73'!AC65*10^12*About!$A$47</f>
        <v>21509968072780</v>
      </c>
      <c r="AA3" s="5">
        <f t="shared" ref="AA3:AJ4" si="0">TREND($Q3:$Z3,$Q$1:$Z$1,AA$1)</f>
        <v>21529734107801.336</v>
      </c>
      <c r="AB3" s="5">
        <f t="shared" si="0"/>
        <v>21545632076906.668</v>
      </c>
      <c r="AC3" s="5">
        <f t="shared" si="0"/>
        <v>21561530046012</v>
      </c>
      <c r="AD3" s="5">
        <f t="shared" si="0"/>
        <v>21577428015117.336</v>
      </c>
      <c r="AE3" s="5">
        <f t="shared" si="0"/>
        <v>21593325984222.668</v>
      </c>
      <c r="AF3" s="5">
        <f t="shared" si="0"/>
        <v>21609223953328</v>
      </c>
      <c r="AG3" s="5">
        <f t="shared" si="0"/>
        <v>21625121922433.336</v>
      </c>
      <c r="AH3" s="5">
        <f t="shared" si="0"/>
        <v>21641019891538.668</v>
      </c>
      <c r="AI3" s="5">
        <f t="shared" si="0"/>
        <v>21656917860644</v>
      </c>
      <c r="AJ3" s="5">
        <f t="shared" si="0"/>
        <v>21672815829749.336</v>
      </c>
    </row>
    <row r="4" spans="1:36" x14ac:dyDescent="0.25">
      <c r="A4" s="212" t="s">
        <v>339</v>
      </c>
      <c r="B4" s="5">
        <f>'AEO Table 73'!E53*10^15/10^3*About!$A$48</f>
        <v>36409455700000</v>
      </c>
      <c r="C4" s="209">
        <f>'AEO Table 73'!F53*10^15/10^3*About!$A$48</f>
        <v>36409455700000</v>
      </c>
      <c r="D4" s="209">
        <f>'AEO Table 73'!G53*10^15/10^3*About!$A$48</f>
        <v>36409455700000</v>
      </c>
      <c r="E4" s="209">
        <f>'AEO Table 73'!H53*10^15/10^3*About!$A$48</f>
        <v>36409455700000</v>
      </c>
      <c r="F4" s="209">
        <f>'AEO Table 73'!I53*10^15/10^3*About!$A$48</f>
        <v>36409455700000</v>
      </c>
      <c r="G4" s="209">
        <f>'AEO Table 73'!J53*10^15/10^3*About!$A$48</f>
        <v>36409455700000</v>
      </c>
      <c r="H4" s="209">
        <f>'AEO Table 73'!K53*10^15/10^3*About!$A$48</f>
        <v>36409455700000</v>
      </c>
      <c r="I4" s="209">
        <f>'AEO Table 73'!L53*10^15/10^3*About!$A$48</f>
        <v>36409455700000</v>
      </c>
      <c r="J4" s="209">
        <f>'AEO Table 73'!M53*10^15/10^3*About!$A$48</f>
        <v>36409455700000</v>
      </c>
      <c r="K4" s="209">
        <f>'AEO Table 73'!N53*10^15/10^3*About!$A$48</f>
        <v>36409455700000</v>
      </c>
      <c r="L4" s="209">
        <f>'AEO Table 73'!O53*10^15/10^3*About!$A$48</f>
        <v>36409455700000</v>
      </c>
      <c r="M4" s="209">
        <f>'AEO Table 73'!P53*10^15/10^3*About!$A$48</f>
        <v>36409455700000</v>
      </c>
      <c r="N4" s="209">
        <f>'AEO Table 73'!Q53*10^15/10^3*About!$A$48</f>
        <v>36409455700000</v>
      </c>
      <c r="O4" s="209">
        <f>'AEO Table 73'!R53*10^15/10^3*About!$A$48</f>
        <v>36409455700000</v>
      </c>
      <c r="P4" s="209">
        <f>'AEO Table 73'!S53*10^15/10^3*About!$A$48</f>
        <v>36409455700000</v>
      </c>
      <c r="Q4" s="209">
        <f>'AEO Table 73'!T53*10^15/10^3*About!$A$48</f>
        <v>36409455700000</v>
      </c>
      <c r="R4" s="209">
        <f>'AEO Table 73'!U53*10^15/10^3*About!$A$48</f>
        <v>36409455700000</v>
      </c>
      <c r="S4" s="209">
        <f>'AEO Table 73'!V53*10^15/10^3*About!$A$48</f>
        <v>36409455700000</v>
      </c>
      <c r="T4" s="209">
        <f>'AEO Table 73'!W53*10^15/10^3*About!$A$48</f>
        <v>36409455700000</v>
      </c>
      <c r="U4" s="209">
        <f>'AEO Table 73'!X53*10^15/10^3*About!$A$48</f>
        <v>36409455700000</v>
      </c>
      <c r="V4" s="209">
        <f>'AEO Table 73'!Y53*10^15/10^3*About!$A$48</f>
        <v>36409455700000</v>
      </c>
      <c r="W4" s="209">
        <f>'AEO Table 73'!Z53*10^15/10^3*About!$A$48</f>
        <v>36409455700000</v>
      </c>
      <c r="X4" s="209">
        <f>'AEO Table 73'!AA53*10^15/10^3*About!$A$48</f>
        <v>36409455700000</v>
      </c>
      <c r="Y4" s="209">
        <f>'AEO Table 73'!AB53*10^15/10^3*About!$A$48</f>
        <v>36409455700000</v>
      </c>
      <c r="Z4" s="209">
        <f>'AEO Table 73'!AC53*10^15/10^3*About!$A$48</f>
        <v>36409455700000</v>
      </c>
      <c r="AA4" s="5">
        <f t="shared" si="0"/>
        <v>36409455700000</v>
      </c>
      <c r="AB4" s="5">
        <f t="shared" si="0"/>
        <v>36409455700000</v>
      </c>
      <c r="AC4" s="5">
        <f t="shared" si="0"/>
        <v>36409455700000</v>
      </c>
      <c r="AD4" s="5">
        <f t="shared" si="0"/>
        <v>36409455700000</v>
      </c>
      <c r="AE4" s="5">
        <f t="shared" si="0"/>
        <v>36409455700000</v>
      </c>
      <c r="AF4" s="5">
        <f t="shared" si="0"/>
        <v>36409455700000</v>
      </c>
      <c r="AG4" s="5">
        <f t="shared" si="0"/>
        <v>36409455700000</v>
      </c>
      <c r="AH4" s="5">
        <f t="shared" si="0"/>
        <v>36409455700000</v>
      </c>
      <c r="AI4" s="5">
        <f t="shared" si="0"/>
        <v>36409455700000</v>
      </c>
      <c r="AJ4" s="5">
        <f t="shared" si="0"/>
        <v>36409455700000</v>
      </c>
    </row>
    <row r="5" spans="1:36" x14ac:dyDescent="0.25">
      <c r="A5" s="212" t="s">
        <v>353</v>
      </c>
      <c r="B5" s="5">
        <f>10^12/About!$A$58*1000</f>
        <v>947813394498.89111</v>
      </c>
      <c r="C5" s="209">
        <f>10^12/About!$A$58*1000</f>
        <v>947813394498.89111</v>
      </c>
      <c r="D5" s="209">
        <f>10^12/About!$A$58*1000</f>
        <v>947813394498.89111</v>
      </c>
      <c r="E5" s="209">
        <f>10^12/About!$A$58*1000</f>
        <v>947813394498.89111</v>
      </c>
      <c r="F5" s="209">
        <f>10^12/About!$A$58*1000</f>
        <v>947813394498.89111</v>
      </c>
      <c r="G5" s="209">
        <f>10^12/About!$A$58*1000</f>
        <v>947813394498.89111</v>
      </c>
      <c r="H5" s="209">
        <f>10^12/About!$A$58*1000</f>
        <v>947813394498.89111</v>
      </c>
      <c r="I5" s="209">
        <f>10^12/About!$A$58*1000</f>
        <v>947813394498.89111</v>
      </c>
      <c r="J5" s="209">
        <f>10^12/About!$A$58*1000</f>
        <v>947813394498.89111</v>
      </c>
      <c r="K5" s="209">
        <f>10^12/About!$A$58*1000</f>
        <v>947813394498.89111</v>
      </c>
      <c r="L5" s="209">
        <f>10^12/About!$A$58*1000</f>
        <v>947813394498.89111</v>
      </c>
      <c r="M5" s="209">
        <f>10^12/About!$A$58*1000</f>
        <v>947813394498.89111</v>
      </c>
      <c r="N5" s="209">
        <f>10^12/About!$A$58*1000</f>
        <v>947813394498.89111</v>
      </c>
      <c r="O5" s="209">
        <f>10^12/About!$A$58*1000</f>
        <v>947813394498.89111</v>
      </c>
      <c r="P5" s="209">
        <f>10^12/About!$A$58*1000</f>
        <v>947813394498.89111</v>
      </c>
      <c r="Q5" s="209">
        <f>10^12/About!$A$58*1000</f>
        <v>947813394498.89111</v>
      </c>
      <c r="R5" s="209">
        <f>10^12/About!$A$58*1000</f>
        <v>947813394498.89111</v>
      </c>
      <c r="S5" s="209">
        <f>10^12/About!$A$58*1000</f>
        <v>947813394498.89111</v>
      </c>
      <c r="T5" s="209">
        <f>10^12/About!$A$58*1000</f>
        <v>947813394498.89111</v>
      </c>
      <c r="U5" s="209">
        <f>10^12/About!$A$58*1000</f>
        <v>947813394498.89111</v>
      </c>
      <c r="V5" s="209">
        <f>10^12/About!$A$58*1000</f>
        <v>947813394498.89111</v>
      </c>
      <c r="W5" s="209">
        <f>10^12/About!$A$58*1000</f>
        <v>947813394498.89111</v>
      </c>
      <c r="X5" s="209">
        <f>10^12/About!$A$58*1000</f>
        <v>947813394498.89111</v>
      </c>
      <c r="Y5" s="209">
        <f>10^12/About!$A$58*1000</f>
        <v>947813394498.89111</v>
      </c>
      <c r="Z5" s="209">
        <f>10^12/About!$A$58*1000</f>
        <v>947813394498.89111</v>
      </c>
      <c r="AA5" s="209">
        <f>10^12/About!$A$58*1000</f>
        <v>947813394498.89111</v>
      </c>
      <c r="AB5" s="209">
        <f>10^12/About!$A$58*1000</f>
        <v>947813394498.89111</v>
      </c>
      <c r="AC5" s="209">
        <f>10^12/About!$A$58*1000</f>
        <v>947813394498.89111</v>
      </c>
      <c r="AD5" s="209">
        <f>10^12/About!$A$58*1000</f>
        <v>947813394498.89111</v>
      </c>
      <c r="AE5" s="209">
        <f>10^12/About!$A$58*1000</f>
        <v>947813394498.89111</v>
      </c>
      <c r="AF5" s="209">
        <f>10^12/About!$A$58*1000</f>
        <v>947813394498.89111</v>
      </c>
      <c r="AG5" s="209">
        <f>10^12/About!$A$58*1000</f>
        <v>947813394498.89111</v>
      </c>
      <c r="AH5" s="209">
        <f>10^12/About!$A$58*1000</f>
        <v>947813394498.89111</v>
      </c>
      <c r="AI5" s="209">
        <f>10^12/About!$A$58*1000</f>
        <v>947813394498.89111</v>
      </c>
      <c r="AJ5" s="209">
        <f>10^12/About!$A$58*1000</f>
        <v>947813394498.89111</v>
      </c>
    </row>
    <row r="6" spans="1:36" x14ac:dyDescent="0.25">
      <c r="A6" s="212" t="s">
        <v>354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12" t="s">
        <v>355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12" t="s">
        <v>356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12" t="s">
        <v>340</v>
      </c>
      <c r="B9" s="5">
        <f>'GREET1 Fuel_Specs'!$D$79*10^6*About!$A$47</f>
        <v>19737962860000</v>
      </c>
      <c r="C9" s="209">
        <f>'GREET1 Fuel_Specs'!$D$79*10^6*About!$A$47</f>
        <v>19737962860000</v>
      </c>
      <c r="D9" s="209">
        <f>'GREET1 Fuel_Specs'!$D$79*10^6*About!$A$47</f>
        <v>19737962860000</v>
      </c>
      <c r="E9" s="209">
        <f>'GREET1 Fuel_Specs'!$D$79*10^6*About!$A$47</f>
        <v>19737962860000</v>
      </c>
      <c r="F9" s="209">
        <f>'GREET1 Fuel_Specs'!$D$79*10^6*About!$A$47</f>
        <v>19737962860000</v>
      </c>
      <c r="G9" s="209">
        <f>'GREET1 Fuel_Specs'!$D$79*10^6*About!$A$47</f>
        <v>19737962860000</v>
      </c>
      <c r="H9" s="209">
        <f>'GREET1 Fuel_Specs'!$D$79*10^6*About!$A$47</f>
        <v>19737962860000</v>
      </c>
      <c r="I9" s="209">
        <f>'GREET1 Fuel_Specs'!$D$79*10^6*About!$A$47</f>
        <v>19737962860000</v>
      </c>
      <c r="J9" s="209">
        <f>'GREET1 Fuel_Specs'!$D$79*10^6*About!$A$47</f>
        <v>19737962860000</v>
      </c>
      <c r="K9" s="209">
        <f>'GREET1 Fuel_Specs'!$D$79*10^6*About!$A$47</f>
        <v>19737962860000</v>
      </c>
      <c r="L9" s="209">
        <f>'GREET1 Fuel_Specs'!$D$79*10^6*About!$A$47</f>
        <v>19737962860000</v>
      </c>
      <c r="M9" s="209">
        <f>'GREET1 Fuel_Specs'!$D$79*10^6*About!$A$47</f>
        <v>19737962860000</v>
      </c>
      <c r="N9" s="209">
        <f>'GREET1 Fuel_Specs'!$D$79*10^6*About!$A$47</f>
        <v>19737962860000</v>
      </c>
      <c r="O9" s="209">
        <f>'GREET1 Fuel_Specs'!$D$79*10^6*About!$A$47</f>
        <v>19737962860000</v>
      </c>
      <c r="P9" s="209">
        <f>'GREET1 Fuel_Specs'!$D$79*10^6*About!$A$47</f>
        <v>19737962860000</v>
      </c>
      <c r="Q9" s="209">
        <f>'GREET1 Fuel_Specs'!$D$79*10^6*About!$A$47</f>
        <v>19737962860000</v>
      </c>
      <c r="R9" s="209">
        <f>'GREET1 Fuel_Specs'!$D$79*10^6*About!$A$47</f>
        <v>19737962860000</v>
      </c>
      <c r="S9" s="209">
        <f>'GREET1 Fuel_Specs'!$D$79*10^6*About!$A$47</f>
        <v>19737962860000</v>
      </c>
      <c r="T9" s="209">
        <f>'GREET1 Fuel_Specs'!$D$79*10^6*About!$A$47</f>
        <v>19737962860000</v>
      </c>
      <c r="U9" s="209">
        <f>'GREET1 Fuel_Specs'!$D$79*10^6*About!$A$47</f>
        <v>19737962860000</v>
      </c>
      <c r="V9" s="209">
        <f>'GREET1 Fuel_Specs'!$D$79*10^6*About!$A$47</f>
        <v>19737962860000</v>
      </c>
      <c r="W9" s="209">
        <f>'GREET1 Fuel_Specs'!$D$79*10^6*About!$A$47</f>
        <v>19737962860000</v>
      </c>
      <c r="X9" s="209">
        <f>'GREET1 Fuel_Specs'!$D$79*10^6*About!$A$47</f>
        <v>19737962860000</v>
      </c>
      <c r="Y9" s="209">
        <f>'GREET1 Fuel_Specs'!$D$79*10^6*About!$A$47</f>
        <v>19737962860000</v>
      </c>
      <c r="Z9" s="209">
        <f>'GREET1 Fuel_Specs'!$D$79*10^6*About!$A$47</f>
        <v>19737962860000</v>
      </c>
      <c r="AA9" s="209">
        <f>'GREET1 Fuel_Specs'!$D$79*10^6*About!$A$47</f>
        <v>19737962860000</v>
      </c>
      <c r="AB9" s="209">
        <f>'GREET1 Fuel_Specs'!$D$79*10^6*About!$A$47</f>
        <v>19737962860000</v>
      </c>
      <c r="AC9" s="209">
        <f>'GREET1 Fuel_Specs'!$D$79*10^6*About!$A$47</f>
        <v>19737962860000</v>
      </c>
      <c r="AD9" s="209">
        <f>'GREET1 Fuel_Specs'!$D$79*10^6*About!$A$47</f>
        <v>19737962860000</v>
      </c>
      <c r="AE9" s="209">
        <f>'GREET1 Fuel_Specs'!$D$79*10^6*About!$A$47</f>
        <v>19737962860000</v>
      </c>
      <c r="AF9" s="209">
        <f>'GREET1 Fuel_Specs'!$D$79*10^6*About!$A$47</f>
        <v>19737962860000</v>
      </c>
      <c r="AG9" s="209">
        <f>'GREET1 Fuel_Specs'!$D$79*10^6*About!$A$47</f>
        <v>19737962860000</v>
      </c>
      <c r="AH9" s="209">
        <f>'GREET1 Fuel_Specs'!$D$79*10^6*About!$A$47</f>
        <v>19737962860000</v>
      </c>
      <c r="AI9" s="209">
        <f>'GREET1 Fuel_Specs'!$D$79*10^6*About!$A$47</f>
        <v>19737962860000</v>
      </c>
      <c r="AJ9" s="209">
        <f>'GREET1 Fuel_Specs'!$D$79*10^6*About!$A$47</f>
        <v>19737962860000</v>
      </c>
    </row>
    <row r="10" spans="1:36" x14ac:dyDescent="0.25">
      <c r="A10" s="212" t="s">
        <v>341</v>
      </c>
      <c r="B10" s="5">
        <f>'AEO Table 73'!E32*10^12*About!$A$56/About!$A$52*1000</f>
        <v>42521770681818.187</v>
      </c>
      <c r="C10" s="209">
        <f>'AEO Table 73'!F32*10^12*About!$A$56/About!$A$52*1000</f>
        <v>42521770681818.187</v>
      </c>
      <c r="D10" s="209">
        <f>'AEO Table 73'!G32*10^12*About!$A$56/About!$A$52*1000</f>
        <v>42521770681818.187</v>
      </c>
      <c r="E10" s="209">
        <f>'AEO Table 73'!H32*10^12*About!$A$56/About!$A$52*1000</f>
        <v>42521770681818.187</v>
      </c>
      <c r="F10" s="209">
        <f>'AEO Table 73'!I32*10^12*About!$A$56/About!$A$52*1000</f>
        <v>42521770681818.187</v>
      </c>
      <c r="G10" s="209">
        <f>'AEO Table 73'!J32*10^12*About!$A$56/About!$A$52*1000</f>
        <v>42521770681818.187</v>
      </c>
      <c r="H10" s="209">
        <f>'AEO Table 73'!K32*10^12*About!$A$56/About!$A$52*1000</f>
        <v>42521770681818.187</v>
      </c>
      <c r="I10" s="209">
        <f>'AEO Table 73'!L32*10^12*About!$A$56/About!$A$52*1000</f>
        <v>42521770681818.187</v>
      </c>
      <c r="J10" s="209">
        <f>'AEO Table 73'!M32*10^12*About!$A$56/About!$A$52*1000</f>
        <v>42521770681818.187</v>
      </c>
      <c r="K10" s="209">
        <f>'AEO Table 73'!N32*10^12*About!$A$56/About!$A$52*1000</f>
        <v>42510889318181.812</v>
      </c>
      <c r="L10" s="209">
        <f>'AEO Table 73'!O32*10^12*About!$A$56/About!$A$52*1000</f>
        <v>42498099090909.086</v>
      </c>
      <c r="M10" s="209">
        <f>'AEO Table 73'!P32*10^12*About!$A$56/About!$A$52*1000</f>
        <v>42484938863636.359</v>
      </c>
      <c r="N10" s="209">
        <f>'AEO Table 73'!Q32*10^12*About!$A$56/About!$A$52*1000</f>
        <v>42478505909090.914</v>
      </c>
      <c r="O10" s="209">
        <f>'AEO Table 73'!R32*10^12*About!$A$56/About!$A$52*1000</f>
        <v>42470962954545.453</v>
      </c>
      <c r="P10" s="209">
        <f>'AEO Table 73'!S32*10^12*About!$A$56/About!$A$52*1000</f>
        <v>42462091363636.359</v>
      </c>
      <c r="Q10" s="209">
        <f>'AEO Table 73'!T32*10^12*About!$A$56/About!$A$52*1000</f>
        <v>42451672500000</v>
      </c>
      <c r="R10" s="209">
        <f>'AEO Table 73'!U32*10^12*About!$A$56/About!$A$52*1000</f>
        <v>42439437272727.273</v>
      </c>
      <c r="S10" s="209">
        <f>'AEO Table 73'!V32*10^12*About!$A$56/About!$A$52*1000</f>
        <v>42425066136363.641</v>
      </c>
      <c r="T10" s="209">
        <f>'AEO Table 73'!W32*10^12*About!$A$56/About!$A$52*1000</f>
        <v>42408180681818.187</v>
      </c>
      <c r="U10" s="209">
        <f>'AEO Table 73'!X32*10^12*About!$A$56/About!$A$52*1000</f>
        <v>42388343636363.641</v>
      </c>
      <c r="V10" s="209">
        <f>'AEO Table 73'!Y32*10^12*About!$A$56/About!$A$52*1000</f>
        <v>42365033636363.641</v>
      </c>
      <c r="W10" s="209">
        <f>'AEO Table 73'!Z32*10^12*About!$A$56/About!$A$52*1000</f>
        <v>42337670454545.453</v>
      </c>
      <c r="X10" s="209">
        <f>'AEO Table 73'!AA32*10^12*About!$A$56/About!$A$52*1000</f>
        <v>42305530909090.914</v>
      </c>
      <c r="Y10" s="209">
        <f>'AEO Table 73'!AB32*10^12*About!$A$56/About!$A$52*1000</f>
        <v>42267765681818.187</v>
      </c>
      <c r="Z10" s="209">
        <f>'AEO Table 73'!AC32*10^12*About!$A$56/About!$A$52*1000</f>
        <v>42223416136363.641</v>
      </c>
      <c r="AA10" s="5">
        <f t="shared" ref="AA10:AJ14" si="1">TREND($Q10:$Z10,$Q$1:$Z$1,AA$1)</f>
        <v>42224927530303.039</v>
      </c>
      <c r="AB10" s="5">
        <f t="shared" si="1"/>
        <v>42200148589531.687</v>
      </c>
      <c r="AC10" s="5">
        <f t="shared" si="1"/>
        <v>42175369648760.344</v>
      </c>
      <c r="AD10" s="5">
        <f t="shared" si="1"/>
        <v>42150590707988.992</v>
      </c>
      <c r="AE10" s="5">
        <f t="shared" si="1"/>
        <v>42125811767217.641</v>
      </c>
      <c r="AF10" s="5">
        <f t="shared" si="1"/>
        <v>42101032826446.289</v>
      </c>
      <c r="AG10" s="5">
        <f t="shared" si="1"/>
        <v>42076253885674.945</v>
      </c>
      <c r="AH10" s="5">
        <f t="shared" si="1"/>
        <v>42051474944903.594</v>
      </c>
      <c r="AI10" s="5">
        <f t="shared" si="1"/>
        <v>42026696004132.242</v>
      </c>
      <c r="AJ10" s="5">
        <f t="shared" si="1"/>
        <v>42001917063360.898</v>
      </c>
    </row>
    <row r="11" spans="1:36" x14ac:dyDescent="0.25">
      <c r="A11" s="212" t="s">
        <v>342</v>
      </c>
      <c r="B11" s="5">
        <f>'AEO Table 73'!E19*10^12*About!$A$56/About!$A$53*1000</f>
        <v>43155771495877.5</v>
      </c>
      <c r="C11" s="209">
        <f>'AEO Table 73'!F19*10^12*About!$A$56/About!$A$53*1000</f>
        <v>43155771495877.5</v>
      </c>
      <c r="D11" s="209">
        <f>'AEO Table 73'!G19*10^12*About!$A$56/About!$A$53*1000</f>
        <v>43155771495877.5</v>
      </c>
      <c r="E11" s="209">
        <f>'AEO Table 73'!H19*10^12*About!$A$56/About!$A$53*1000</f>
        <v>43155771495877.5</v>
      </c>
      <c r="F11" s="209">
        <f>'AEO Table 73'!I19*10^12*About!$A$56/About!$A$53*1000</f>
        <v>43155771495877.5</v>
      </c>
      <c r="G11" s="209">
        <f>'AEO Table 73'!J19*10^12*About!$A$56/About!$A$53*1000</f>
        <v>43155771495877.5</v>
      </c>
      <c r="H11" s="209">
        <f>'AEO Table 73'!K19*10^12*About!$A$56/About!$A$53*1000</f>
        <v>43155771495877.5</v>
      </c>
      <c r="I11" s="209">
        <f>'AEO Table 73'!L19*10^12*About!$A$56/About!$A$53*1000</f>
        <v>43155771495877.5</v>
      </c>
      <c r="J11" s="209">
        <f>'AEO Table 73'!M19*10^12*About!$A$56/About!$A$53*1000</f>
        <v>43155771495877.5</v>
      </c>
      <c r="K11" s="209">
        <f>'AEO Table 73'!N19*10^12*About!$A$56/About!$A$53*1000</f>
        <v>43155771495877.5</v>
      </c>
      <c r="L11" s="209">
        <f>'AEO Table 73'!O19*10^12*About!$A$56/About!$A$53*1000</f>
        <v>43155771495877.5</v>
      </c>
      <c r="M11" s="209">
        <f>'AEO Table 73'!P19*10^12*About!$A$56/About!$A$53*1000</f>
        <v>43155771495877.5</v>
      </c>
      <c r="N11" s="209">
        <f>'AEO Table 73'!Q19*10^12*About!$A$56/About!$A$53*1000</f>
        <v>43155771495877.5</v>
      </c>
      <c r="O11" s="209">
        <f>'AEO Table 73'!R19*10^12*About!$A$56/About!$A$53*1000</f>
        <v>43155771495877.5</v>
      </c>
      <c r="P11" s="209">
        <f>'AEO Table 73'!S19*10^12*About!$A$56/About!$A$53*1000</f>
        <v>43155771495877.5</v>
      </c>
      <c r="Q11" s="209">
        <f>'AEO Table 73'!T19*10^12*About!$A$56/About!$A$53*1000</f>
        <v>43155771495877.5</v>
      </c>
      <c r="R11" s="209">
        <f>'AEO Table 73'!U19*10^12*About!$A$56/About!$A$53*1000</f>
        <v>43155771495877.5</v>
      </c>
      <c r="S11" s="209">
        <f>'AEO Table 73'!V19*10^12*About!$A$56/About!$A$53*1000</f>
        <v>43155771495877.5</v>
      </c>
      <c r="T11" s="209">
        <f>'AEO Table 73'!W19*10^12*About!$A$56/About!$A$53*1000</f>
        <v>43155771495877.5</v>
      </c>
      <c r="U11" s="209">
        <f>'AEO Table 73'!X19*10^12*About!$A$56/About!$A$53*1000</f>
        <v>43155771495877.5</v>
      </c>
      <c r="V11" s="209">
        <f>'AEO Table 73'!Y19*10^12*About!$A$56/About!$A$53*1000</f>
        <v>43155771495877.5</v>
      </c>
      <c r="W11" s="209">
        <f>'AEO Table 73'!Z19*10^12*About!$A$56/About!$A$53*1000</f>
        <v>43155771495877.5</v>
      </c>
      <c r="X11" s="209">
        <f>'AEO Table 73'!AA19*10^12*About!$A$56/About!$A$53*1000</f>
        <v>43155771495877.5</v>
      </c>
      <c r="Y11" s="209">
        <f>'AEO Table 73'!AB19*10^12*About!$A$56/About!$A$53*1000</f>
        <v>43155771495877.5</v>
      </c>
      <c r="Z11" s="209">
        <f>'AEO Table 73'!AC19*10^12*About!$A$56/About!$A$53*1000</f>
        <v>43155771495877.5</v>
      </c>
      <c r="AA11" s="5">
        <f t="shared" si="1"/>
        <v>43155771495877.5</v>
      </c>
      <c r="AB11" s="5">
        <f t="shared" si="1"/>
        <v>43155771495877.5</v>
      </c>
      <c r="AC11" s="5">
        <f t="shared" si="1"/>
        <v>43155771495877.5</v>
      </c>
      <c r="AD11" s="5">
        <f t="shared" si="1"/>
        <v>43155771495877.5</v>
      </c>
      <c r="AE11" s="5">
        <f t="shared" si="1"/>
        <v>43155771495877.5</v>
      </c>
      <c r="AF11" s="5">
        <f t="shared" si="1"/>
        <v>43155771495877.5</v>
      </c>
      <c r="AG11" s="5">
        <f t="shared" si="1"/>
        <v>43155771495877.5</v>
      </c>
      <c r="AH11" s="5">
        <f t="shared" si="1"/>
        <v>43155771495877.5</v>
      </c>
      <c r="AI11" s="5">
        <f t="shared" si="1"/>
        <v>43155771495877.5</v>
      </c>
      <c r="AJ11" s="5">
        <f t="shared" si="1"/>
        <v>43155771495877.5</v>
      </c>
    </row>
    <row r="12" spans="1:36" x14ac:dyDescent="0.25">
      <c r="A12" s="212" t="s">
        <v>343</v>
      </c>
      <c r="B12" s="5">
        <f>'AEO Table 73'!E29*10^12*About!$A$56/About!$A$52*1000</f>
        <v>33607528863636.363</v>
      </c>
      <c r="C12" s="209">
        <f>'AEO Table 73'!F29*10^12*About!$A$56/About!$A$52*1000</f>
        <v>33607528863636.363</v>
      </c>
      <c r="D12" s="209">
        <f>'AEO Table 73'!G29*10^12*About!$A$56/About!$A$52*1000</f>
        <v>33607528863636.363</v>
      </c>
      <c r="E12" s="209">
        <f>'AEO Table 73'!H29*10^12*About!$A$56/About!$A$52*1000</f>
        <v>33607528863636.363</v>
      </c>
      <c r="F12" s="209">
        <f>'AEO Table 73'!I29*10^12*About!$A$56/About!$A$52*1000</f>
        <v>33607528863636.363</v>
      </c>
      <c r="G12" s="209">
        <f>'AEO Table 73'!J29*10^12*About!$A$56/About!$A$52*1000</f>
        <v>33607528863636.363</v>
      </c>
      <c r="H12" s="209">
        <f>'AEO Table 73'!K29*10^12*About!$A$56/About!$A$52*1000</f>
        <v>33607528863636.363</v>
      </c>
      <c r="I12" s="209">
        <f>'AEO Table 73'!L29*10^12*About!$A$56/About!$A$52*1000</f>
        <v>33607528863636.363</v>
      </c>
      <c r="J12" s="209">
        <f>'AEO Table 73'!M29*10^12*About!$A$56/About!$A$52*1000</f>
        <v>33607528863636.363</v>
      </c>
      <c r="K12" s="209">
        <f>'AEO Table 73'!N29*10^12*About!$A$56/About!$A$52*1000</f>
        <v>33607528863636.363</v>
      </c>
      <c r="L12" s="209">
        <f>'AEO Table 73'!O29*10^12*About!$A$56/About!$A$52*1000</f>
        <v>33607528863636.363</v>
      </c>
      <c r="M12" s="209">
        <f>'AEO Table 73'!P29*10^12*About!$A$56/About!$A$52*1000</f>
        <v>33607528863636.363</v>
      </c>
      <c r="N12" s="209">
        <f>'AEO Table 73'!Q29*10^12*About!$A$56/About!$A$52*1000</f>
        <v>33607528863636.363</v>
      </c>
      <c r="O12" s="209">
        <f>'AEO Table 73'!R29*10^12*About!$A$56/About!$A$52*1000</f>
        <v>33607528863636.363</v>
      </c>
      <c r="P12" s="209">
        <f>'AEO Table 73'!S29*10^12*About!$A$56/About!$A$52*1000</f>
        <v>33607528863636.363</v>
      </c>
      <c r="Q12" s="209">
        <f>'AEO Table 73'!T29*10^12*About!$A$56/About!$A$52*1000</f>
        <v>33607528863636.363</v>
      </c>
      <c r="R12" s="209">
        <f>'AEO Table 73'!U29*10^12*About!$A$56/About!$A$52*1000</f>
        <v>33607528863636.363</v>
      </c>
      <c r="S12" s="209">
        <f>'AEO Table 73'!V29*10^12*About!$A$56/About!$A$52*1000</f>
        <v>33607528863636.363</v>
      </c>
      <c r="T12" s="209">
        <f>'AEO Table 73'!W29*10^12*About!$A$56/About!$A$52*1000</f>
        <v>33607528863636.363</v>
      </c>
      <c r="U12" s="209">
        <f>'AEO Table 73'!X29*10^12*About!$A$56/About!$A$52*1000</f>
        <v>33607528863636.363</v>
      </c>
      <c r="V12" s="209">
        <f>'AEO Table 73'!Y29*10^12*About!$A$56/About!$A$52*1000</f>
        <v>33607528863636.363</v>
      </c>
      <c r="W12" s="209">
        <f>'AEO Table 73'!Z29*10^12*About!$A$56/About!$A$52*1000</f>
        <v>33607528863636.363</v>
      </c>
      <c r="X12" s="209">
        <f>'AEO Table 73'!AA29*10^12*About!$A$56/About!$A$52*1000</f>
        <v>33607528863636.363</v>
      </c>
      <c r="Y12" s="209">
        <f>'AEO Table 73'!AB29*10^12*About!$A$56/About!$A$52*1000</f>
        <v>33607528863636.363</v>
      </c>
      <c r="Z12" s="209">
        <f>'AEO Table 73'!AC29*10^12*About!$A$56/About!$A$52*1000</f>
        <v>33607528863636.363</v>
      </c>
      <c r="AA12" s="5">
        <f t="shared" si="1"/>
        <v>33607528863636.367</v>
      </c>
      <c r="AB12" s="5">
        <f t="shared" si="1"/>
        <v>33607528863636.367</v>
      </c>
      <c r="AC12" s="5">
        <f t="shared" si="1"/>
        <v>33607528863636.367</v>
      </c>
      <c r="AD12" s="5">
        <f t="shared" si="1"/>
        <v>33607528863636.367</v>
      </c>
      <c r="AE12" s="5">
        <f t="shared" si="1"/>
        <v>33607528863636.367</v>
      </c>
      <c r="AF12" s="5">
        <f t="shared" si="1"/>
        <v>33607528863636.367</v>
      </c>
      <c r="AG12" s="5">
        <f t="shared" si="1"/>
        <v>33607528863636.367</v>
      </c>
      <c r="AH12" s="5">
        <f t="shared" si="1"/>
        <v>33607528863636.367</v>
      </c>
      <c r="AI12" s="5">
        <f t="shared" si="1"/>
        <v>33607528863636.367</v>
      </c>
      <c r="AJ12" s="5">
        <f t="shared" si="1"/>
        <v>33607528863636.367</v>
      </c>
    </row>
    <row r="13" spans="1:36" x14ac:dyDescent="0.25">
      <c r="A13" s="212" t="s">
        <v>344</v>
      </c>
      <c r="B13" s="5">
        <f>'AEO Table 73'!E18*10^12*About!$A$56/About!$A$53*1000</f>
        <v>39703309776207.305</v>
      </c>
      <c r="C13" s="209">
        <f>'AEO Table 73'!F18*10^12*About!$A$56/About!$A$53*1000</f>
        <v>39703309776207.305</v>
      </c>
      <c r="D13" s="209">
        <f>'AEO Table 73'!G18*10^12*About!$A$56/About!$A$53*1000</f>
        <v>39703309776207.305</v>
      </c>
      <c r="E13" s="209">
        <f>'AEO Table 73'!H18*10^12*About!$A$56/About!$A$53*1000</f>
        <v>39703309776207.305</v>
      </c>
      <c r="F13" s="209">
        <f>'AEO Table 73'!I18*10^12*About!$A$56/About!$A$53*1000</f>
        <v>39703309776207.305</v>
      </c>
      <c r="G13" s="209">
        <f>'AEO Table 73'!J18*10^12*About!$A$56/About!$A$53*1000</f>
        <v>39703309776207.305</v>
      </c>
      <c r="H13" s="209">
        <f>'AEO Table 73'!K18*10^12*About!$A$56/About!$A$53*1000</f>
        <v>39703309776207.305</v>
      </c>
      <c r="I13" s="209">
        <f>'AEO Table 73'!L18*10^12*About!$A$56/About!$A$53*1000</f>
        <v>39703309776207.305</v>
      </c>
      <c r="J13" s="209">
        <f>'AEO Table 73'!M18*10^12*About!$A$56/About!$A$53*1000</f>
        <v>39703309776207.305</v>
      </c>
      <c r="K13" s="209">
        <f>'AEO Table 73'!N18*10^12*About!$A$56/About!$A$53*1000</f>
        <v>39703309776207.305</v>
      </c>
      <c r="L13" s="209">
        <f>'AEO Table 73'!O18*10^12*About!$A$56/About!$A$53*1000</f>
        <v>39703309776207.305</v>
      </c>
      <c r="M13" s="209">
        <f>'AEO Table 73'!P18*10^12*About!$A$56/About!$A$53*1000</f>
        <v>39703309776207.305</v>
      </c>
      <c r="N13" s="209">
        <f>'AEO Table 73'!Q18*10^12*About!$A$56/About!$A$53*1000</f>
        <v>39703309776207.305</v>
      </c>
      <c r="O13" s="209">
        <f>'AEO Table 73'!R18*10^12*About!$A$56/About!$A$53*1000</f>
        <v>39703309776207.305</v>
      </c>
      <c r="P13" s="209">
        <f>'AEO Table 73'!S18*10^12*About!$A$56/About!$A$53*1000</f>
        <v>39703309776207.305</v>
      </c>
      <c r="Q13" s="209">
        <f>'AEO Table 73'!T18*10^12*About!$A$56/About!$A$53*1000</f>
        <v>39703309776207.305</v>
      </c>
      <c r="R13" s="209">
        <f>'AEO Table 73'!U18*10^12*About!$A$56/About!$A$53*1000</f>
        <v>39703309776207.305</v>
      </c>
      <c r="S13" s="209">
        <f>'AEO Table 73'!V18*10^12*About!$A$56/About!$A$53*1000</f>
        <v>39703309776207.305</v>
      </c>
      <c r="T13" s="209">
        <f>'AEO Table 73'!W18*10^12*About!$A$56/About!$A$53*1000</f>
        <v>39703309776207.305</v>
      </c>
      <c r="U13" s="209">
        <f>'AEO Table 73'!X18*10^12*About!$A$56/About!$A$53*1000</f>
        <v>39703309776207.305</v>
      </c>
      <c r="V13" s="209">
        <f>'AEO Table 73'!Y18*10^12*About!$A$56/About!$A$53*1000</f>
        <v>39703309776207.305</v>
      </c>
      <c r="W13" s="209">
        <f>'AEO Table 73'!Z18*10^12*About!$A$56/About!$A$53*1000</f>
        <v>39703309776207.305</v>
      </c>
      <c r="X13" s="209">
        <f>'AEO Table 73'!AA18*10^12*About!$A$56/About!$A$53*1000</f>
        <v>39703309776207.305</v>
      </c>
      <c r="Y13" s="209">
        <f>'AEO Table 73'!AB18*10^12*About!$A$56/About!$A$53*1000</f>
        <v>39703309776207.305</v>
      </c>
      <c r="Z13" s="209">
        <f>'AEO Table 73'!AC18*10^12*About!$A$56/About!$A$53*1000</f>
        <v>39703309776207.305</v>
      </c>
      <c r="AA13" s="5">
        <f t="shared" si="1"/>
        <v>39703309776207.305</v>
      </c>
      <c r="AB13" s="5">
        <f t="shared" si="1"/>
        <v>39703309776207.305</v>
      </c>
      <c r="AC13" s="5">
        <f t="shared" si="1"/>
        <v>39703309776207.305</v>
      </c>
      <c r="AD13" s="5">
        <f t="shared" si="1"/>
        <v>39703309776207.305</v>
      </c>
      <c r="AE13" s="5">
        <f t="shared" si="1"/>
        <v>39703309776207.305</v>
      </c>
      <c r="AF13" s="5">
        <f t="shared" si="1"/>
        <v>39703309776207.305</v>
      </c>
      <c r="AG13" s="5">
        <f t="shared" si="1"/>
        <v>39703309776207.305</v>
      </c>
      <c r="AH13" s="5">
        <f t="shared" si="1"/>
        <v>39703309776207.305</v>
      </c>
      <c r="AI13" s="5">
        <f t="shared" si="1"/>
        <v>39703309776207.305</v>
      </c>
      <c r="AJ13" s="5">
        <f t="shared" si="1"/>
        <v>39703309776207.305</v>
      </c>
    </row>
    <row r="14" spans="1:36" x14ac:dyDescent="0.25">
      <c r="A14" s="212" t="s">
        <v>345</v>
      </c>
      <c r="B14" s="5">
        <f>'AEO Table 73'!E30*10^12*About!$A$56/About!$A$54*1000</f>
        <v>44138985148514.852</v>
      </c>
      <c r="C14" s="209">
        <f>'AEO Table 73'!F30*10^12*About!$A$56/About!$A$54*1000</f>
        <v>44138985148514.852</v>
      </c>
      <c r="D14" s="209">
        <f>'AEO Table 73'!G30*10^12*About!$A$56/About!$A$54*1000</f>
        <v>44138985148514.852</v>
      </c>
      <c r="E14" s="209">
        <f>'AEO Table 73'!H30*10^12*About!$A$56/About!$A$54*1000</f>
        <v>44138985148514.852</v>
      </c>
      <c r="F14" s="209">
        <f>'AEO Table 73'!I30*10^12*About!$A$56/About!$A$54*1000</f>
        <v>44138985148514.852</v>
      </c>
      <c r="G14" s="209">
        <f>'AEO Table 73'!J30*10^12*About!$A$56/About!$A$54*1000</f>
        <v>44138985148514.852</v>
      </c>
      <c r="H14" s="209">
        <f>'AEO Table 73'!K30*10^12*About!$A$56/About!$A$54*1000</f>
        <v>44138985148514.852</v>
      </c>
      <c r="I14" s="209">
        <f>'AEO Table 73'!L30*10^12*About!$A$56/About!$A$54*1000</f>
        <v>44138985148514.852</v>
      </c>
      <c r="J14" s="209">
        <f>'AEO Table 73'!M30*10^12*About!$A$56/About!$A$54*1000</f>
        <v>44138985148514.852</v>
      </c>
      <c r="K14" s="209">
        <f>'AEO Table 73'!N30*10^12*About!$A$56/About!$A$54*1000</f>
        <v>44138985148514.852</v>
      </c>
      <c r="L14" s="209">
        <f>'AEO Table 73'!O30*10^12*About!$A$56/About!$A$54*1000</f>
        <v>44138985148514.852</v>
      </c>
      <c r="M14" s="209">
        <f>'AEO Table 73'!P30*10^12*About!$A$56/About!$A$54*1000</f>
        <v>44138985148514.852</v>
      </c>
      <c r="N14" s="209">
        <f>'AEO Table 73'!Q30*10^12*About!$A$56/About!$A$54*1000</f>
        <v>44138985148514.852</v>
      </c>
      <c r="O14" s="209">
        <f>'AEO Table 73'!R30*10^12*About!$A$56/About!$A$54*1000</f>
        <v>44138985148514.852</v>
      </c>
      <c r="P14" s="209">
        <f>'AEO Table 73'!S30*10^12*About!$A$56/About!$A$54*1000</f>
        <v>44138985148514.852</v>
      </c>
      <c r="Q14" s="209">
        <f>'AEO Table 73'!T30*10^12*About!$A$56/About!$A$54*1000</f>
        <v>44138985148514.852</v>
      </c>
      <c r="R14" s="209">
        <f>'AEO Table 73'!U30*10^12*About!$A$56/About!$A$54*1000</f>
        <v>44138985148514.852</v>
      </c>
      <c r="S14" s="209">
        <f>'AEO Table 73'!V30*10^12*About!$A$56/About!$A$54*1000</f>
        <v>44138985148514.852</v>
      </c>
      <c r="T14" s="209">
        <f>'AEO Table 73'!W30*10^12*About!$A$56/About!$A$54*1000</f>
        <v>44138985148514.852</v>
      </c>
      <c r="U14" s="209">
        <f>'AEO Table 73'!X30*10^12*About!$A$56/About!$A$54*1000</f>
        <v>44138985148514.852</v>
      </c>
      <c r="V14" s="209">
        <f>'AEO Table 73'!Y30*10^12*About!$A$56/About!$A$54*1000</f>
        <v>44138985148514.852</v>
      </c>
      <c r="W14" s="209">
        <f>'AEO Table 73'!Z30*10^12*About!$A$56/About!$A$54*1000</f>
        <v>44138985148514.852</v>
      </c>
      <c r="X14" s="209">
        <f>'AEO Table 73'!AA30*10^12*About!$A$56/About!$A$54*1000</f>
        <v>44138985148514.852</v>
      </c>
      <c r="Y14" s="209">
        <f>'AEO Table 73'!AB30*10^12*About!$A$56/About!$A$54*1000</f>
        <v>44138985148514.852</v>
      </c>
      <c r="Z14" s="209">
        <f>'AEO Table 73'!AC30*10^12*About!$A$56/About!$A$54*1000</f>
        <v>44138985148514.852</v>
      </c>
      <c r="AA14" s="5">
        <f t="shared" si="1"/>
        <v>44138985148514.859</v>
      </c>
      <c r="AB14" s="5">
        <f t="shared" si="1"/>
        <v>44138985148514.859</v>
      </c>
      <c r="AC14" s="5">
        <f t="shared" si="1"/>
        <v>44138985148514.859</v>
      </c>
      <c r="AD14" s="5">
        <f t="shared" si="1"/>
        <v>44138985148514.859</v>
      </c>
      <c r="AE14" s="5">
        <f t="shared" si="1"/>
        <v>44138985148514.859</v>
      </c>
      <c r="AF14" s="5">
        <f t="shared" si="1"/>
        <v>44138985148514.859</v>
      </c>
      <c r="AG14" s="5">
        <f t="shared" si="1"/>
        <v>44138985148514.859</v>
      </c>
      <c r="AH14" s="5">
        <f t="shared" si="1"/>
        <v>44138985148514.859</v>
      </c>
      <c r="AI14" s="5">
        <f t="shared" si="1"/>
        <v>44138985148514.859</v>
      </c>
      <c r="AJ14" s="5">
        <f t="shared" si="1"/>
        <v>44138985148514.859</v>
      </c>
    </row>
    <row r="15" spans="1:36" x14ac:dyDescent="0.25">
      <c r="A15" s="212" t="s">
        <v>361</v>
      </c>
      <c r="B15" s="5">
        <f>About!$A$45*10^6</f>
        <v>3142000000000</v>
      </c>
      <c r="C15" s="5">
        <f>About!$A$45*10^6</f>
        <v>3142000000000</v>
      </c>
      <c r="D15" s="5">
        <f>About!$A$45*10^6</f>
        <v>3142000000000</v>
      </c>
      <c r="E15" s="5">
        <f>About!$A$45*10^6</f>
        <v>3142000000000</v>
      </c>
      <c r="F15" s="5">
        <f>About!$A$45*10^6</f>
        <v>3142000000000</v>
      </c>
      <c r="G15" s="5">
        <f>About!$A$45*10^6</f>
        <v>3142000000000</v>
      </c>
      <c r="H15" s="5">
        <f>About!$A$45*10^6</f>
        <v>3142000000000</v>
      </c>
      <c r="I15" s="5">
        <f>About!$A$45*10^6</f>
        <v>3142000000000</v>
      </c>
      <c r="J15" s="5">
        <f>About!$A$45*10^6</f>
        <v>3142000000000</v>
      </c>
      <c r="K15" s="5">
        <f>About!$A$45*10^6</f>
        <v>3142000000000</v>
      </c>
      <c r="L15" s="5">
        <f>About!$A$45*10^6</f>
        <v>3142000000000</v>
      </c>
      <c r="M15" s="5">
        <f>About!$A$45*10^6</f>
        <v>3142000000000</v>
      </c>
      <c r="N15" s="5">
        <f>About!$A$45*10^6</f>
        <v>3142000000000</v>
      </c>
      <c r="O15" s="5">
        <f>About!$A$45*10^6</f>
        <v>3142000000000</v>
      </c>
      <c r="P15" s="5">
        <f>About!$A$45*10^6</f>
        <v>3142000000000</v>
      </c>
      <c r="Q15" s="5">
        <f>About!$A$45*10^6</f>
        <v>3142000000000</v>
      </c>
      <c r="R15" s="5">
        <f>About!$A$45*10^6</f>
        <v>3142000000000</v>
      </c>
      <c r="S15" s="5">
        <f>About!$A$45*10^6</f>
        <v>3142000000000</v>
      </c>
      <c r="T15" s="5">
        <f>About!$A$45*10^6</f>
        <v>3142000000000</v>
      </c>
      <c r="U15" s="5">
        <f>About!$A$45*10^6</f>
        <v>3142000000000</v>
      </c>
      <c r="V15" s="5">
        <f>About!$A$45*10^6</f>
        <v>3142000000000</v>
      </c>
      <c r="W15" s="5">
        <f>About!$A$45*10^6</f>
        <v>3142000000000</v>
      </c>
      <c r="X15" s="5">
        <f>About!$A$45*10^6</f>
        <v>3142000000000</v>
      </c>
      <c r="Y15" s="5">
        <f>About!$A$45*10^6</f>
        <v>3142000000000</v>
      </c>
      <c r="Z15" s="5">
        <f>About!$A$45*10^6</f>
        <v>3142000000000</v>
      </c>
      <c r="AA15" s="5">
        <f>About!$A$45*10^6</f>
        <v>3142000000000</v>
      </c>
      <c r="AB15" s="5">
        <f>About!$A$45*10^6</f>
        <v>3142000000000</v>
      </c>
      <c r="AC15" s="5">
        <f>About!$A$45*10^6</f>
        <v>3142000000000</v>
      </c>
      <c r="AD15" s="5">
        <f>About!$A$45*10^6</f>
        <v>3142000000000</v>
      </c>
      <c r="AE15" s="5">
        <f>About!$A$45*10^6</f>
        <v>3142000000000</v>
      </c>
      <c r="AF15" s="5">
        <f>About!$A$45*10^6</f>
        <v>3142000000000</v>
      </c>
      <c r="AG15" s="5">
        <f>About!$A$45*10^6</f>
        <v>3142000000000</v>
      </c>
      <c r="AH15" s="5">
        <f>About!$A$45*10^6</f>
        <v>3142000000000</v>
      </c>
      <c r="AI15" s="5">
        <f>About!$A$45*10^6</f>
        <v>3142000000000</v>
      </c>
      <c r="AJ15" s="5">
        <f>About!$A$45*10^6</f>
        <v>3142000000000</v>
      </c>
    </row>
    <row r="16" spans="1:36" x14ac:dyDescent="0.25">
      <c r="A16" s="212" t="s">
        <v>357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s="212" t="s">
        <v>346</v>
      </c>
      <c r="B17" s="5">
        <f>'GREET1 Fuel_Specs'!$D$68*10^6*About!$A$47</f>
        <v>14321544386446.23</v>
      </c>
      <c r="C17" s="209">
        <f>'GREET1 Fuel_Specs'!$D$68*10^6*About!$A$47</f>
        <v>14321544386446.23</v>
      </c>
      <c r="D17" s="209">
        <f>'GREET1 Fuel_Specs'!$D$68*10^6*About!$A$47</f>
        <v>14321544386446.23</v>
      </c>
      <c r="E17" s="209">
        <f>'GREET1 Fuel_Specs'!$D$68*10^6*About!$A$47</f>
        <v>14321544386446.23</v>
      </c>
      <c r="F17" s="209">
        <f>'GREET1 Fuel_Specs'!$D$68*10^6*About!$A$47</f>
        <v>14321544386446.23</v>
      </c>
      <c r="G17" s="209">
        <f>'GREET1 Fuel_Specs'!$D$68*10^6*About!$A$47</f>
        <v>14321544386446.23</v>
      </c>
      <c r="H17" s="209">
        <f>'GREET1 Fuel_Specs'!$D$68*10^6*About!$A$47</f>
        <v>14321544386446.23</v>
      </c>
      <c r="I17" s="209">
        <f>'GREET1 Fuel_Specs'!$D$68*10^6*About!$A$47</f>
        <v>14321544386446.23</v>
      </c>
      <c r="J17" s="209">
        <f>'GREET1 Fuel_Specs'!$D$68*10^6*About!$A$47</f>
        <v>14321544386446.23</v>
      </c>
      <c r="K17" s="209">
        <f>'GREET1 Fuel_Specs'!$D$68*10^6*About!$A$47</f>
        <v>14321544386446.23</v>
      </c>
      <c r="L17" s="209">
        <f>'GREET1 Fuel_Specs'!$D$68*10^6*About!$A$47</f>
        <v>14321544386446.23</v>
      </c>
      <c r="M17" s="209">
        <f>'GREET1 Fuel_Specs'!$D$68*10^6*About!$A$47</f>
        <v>14321544386446.23</v>
      </c>
      <c r="N17" s="209">
        <f>'GREET1 Fuel_Specs'!$D$68*10^6*About!$A$47</f>
        <v>14321544386446.23</v>
      </c>
      <c r="O17" s="209">
        <f>'GREET1 Fuel_Specs'!$D$68*10^6*About!$A$47</f>
        <v>14321544386446.23</v>
      </c>
      <c r="P17" s="209">
        <f>'GREET1 Fuel_Specs'!$D$68*10^6*About!$A$47</f>
        <v>14321544386446.23</v>
      </c>
      <c r="Q17" s="209">
        <f>'GREET1 Fuel_Specs'!$D$68*10^6*About!$A$47</f>
        <v>14321544386446.23</v>
      </c>
      <c r="R17" s="209">
        <f>'GREET1 Fuel_Specs'!$D$68*10^6*About!$A$47</f>
        <v>14321544386446.23</v>
      </c>
      <c r="S17" s="209">
        <f>'GREET1 Fuel_Specs'!$D$68*10^6*About!$A$47</f>
        <v>14321544386446.23</v>
      </c>
      <c r="T17" s="209">
        <f>'GREET1 Fuel_Specs'!$D$68*10^6*About!$A$47</f>
        <v>14321544386446.23</v>
      </c>
      <c r="U17" s="209">
        <f>'GREET1 Fuel_Specs'!$D$68*10^6*About!$A$47</f>
        <v>14321544386446.23</v>
      </c>
      <c r="V17" s="209">
        <f>'GREET1 Fuel_Specs'!$D$68*10^6*About!$A$47</f>
        <v>14321544386446.23</v>
      </c>
      <c r="W17" s="209">
        <f>'GREET1 Fuel_Specs'!$D$68*10^6*About!$A$47</f>
        <v>14321544386446.23</v>
      </c>
      <c r="X17" s="209">
        <f>'GREET1 Fuel_Specs'!$D$68*10^6*About!$A$47</f>
        <v>14321544386446.23</v>
      </c>
      <c r="Y17" s="209">
        <f>'GREET1 Fuel_Specs'!$D$68*10^6*About!$A$47</f>
        <v>14321544386446.23</v>
      </c>
      <c r="Z17" s="209">
        <f>'GREET1 Fuel_Specs'!$D$68*10^6*About!$A$47</f>
        <v>14321544386446.23</v>
      </c>
      <c r="AA17" s="209">
        <f>'GREET1 Fuel_Specs'!$D$68*10^6*About!$A$47</f>
        <v>14321544386446.23</v>
      </c>
      <c r="AB17" s="209">
        <f>'GREET1 Fuel_Specs'!$D$68*10^6*About!$A$47</f>
        <v>14321544386446.23</v>
      </c>
      <c r="AC17" s="209">
        <f>'GREET1 Fuel_Specs'!$D$68*10^6*About!$A$47</f>
        <v>14321544386446.23</v>
      </c>
      <c r="AD17" s="209">
        <f>'GREET1 Fuel_Specs'!$D$68*10^6*About!$A$47</f>
        <v>14321544386446.23</v>
      </c>
      <c r="AE17" s="209">
        <f>'GREET1 Fuel_Specs'!$D$68*10^6*About!$A$47</f>
        <v>14321544386446.23</v>
      </c>
      <c r="AF17" s="209">
        <f>'GREET1 Fuel_Specs'!$D$68*10^6*About!$A$47</f>
        <v>14321544386446.23</v>
      </c>
      <c r="AG17" s="209">
        <f>'GREET1 Fuel_Specs'!$D$68*10^6*About!$A$47</f>
        <v>14321544386446.23</v>
      </c>
      <c r="AH17" s="209">
        <f>'GREET1 Fuel_Specs'!$D$68*10^6*About!$A$47</f>
        <v>14321544386446.23</v>
      </c>
      <c r="AI17" s="209">
        <f>'GREET1 Fuel_Specs'!$D$68*10^6*About!$A$47</f>
        <v>14321544386446.23</v>
      </c>
      <c r="AJ17" s="209">
        <f>'GREET1 Fuel_Specs'!$D$68*10^6*About!$A$47</f>
        <v>14321544386446.23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8"/>
  <sheetViews>
    <sheetView workbookViewId="0"/>
  </sheetViews>
  <sheetFormatPr defaultRowHeight="15" x14ac:dyDescent="0.25"/>
  <cols>
    <col min="1" max="1" width="30.85546875" style="2" customWidth="1"/>
    <col min="2" max="36" width="10" style="2" customWidth="1"/>
    <col min="37" max="16384" width="9.140625" style="2"/>
  </cols>
  <sheetData>
    <row r="1" spans="1:36"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212" t="s">
        <v>365</v>
      </c>
      <c r="B2" s="5">
        <f>About!$A$45</f>
        <v>3142000</v>
      </c>
      <c r="C2" s="5">
        <f>About!$A$45</f>
        <v>3142000</v>
      </c>
      <c r="D2" s="5">
        <f>About!$A$45</f>
        <v>3142000</v>
      </c>
      <c r="E2" s="5">
        <f>About!$A$45</f>
        <v>3142000</v>
      </c>
      <c r="F2" s="5">
        <f>About!$A$45</f>
        <v>3142000</v>
      </c>
      <c r="G2" s="5">
        <f>About!$A$45</f>
        <v>3142000</v>
      </c>
      <c r="H2" s="5">
        <f>About!$A$45</f>
        <v>3142000</v>
      </c>
      <c r="I2" s="5">
        <f>About!$A$45</f>
        <v>3142000</v>
      </c>
      <c r="J2" s="5">
        <f>About!$A$45</f>
        <v>3142000</v>
      </c>
      <c r="K2" s="5">
        <f>About!$A$45</f>
        <v>3142000</v>
      </c>
      <c r="L2" s="5">
        <f>About!$A$45</f>
        <v>3142000</v>
      </c>
      <c r="M2" s="5">
        <f>About!$A$45</f>
        <v>3142000</v>
      </c>
      <c r="N2" s="5">
        <f>About!$A$45</f>
        <v>3142000</v>
      </c>
      <c r="O2" s="5">
        <f>About!$A$45</f>
        <v>3142000</v>
      </c>
      <c r="P2" s="5">
        <f>About!$A$45</f>
        <v>3142000</v>
      </c>
      <c r="Q2" s="5">
        <f>About!$A$45</f>
        <v>3142000</v>
      </c>
      <c r="R2" s="5">
        <f>About!$A$45</f>
        <v>3142000</v>
      </c>
      <c r="S2" s="5">
        <f>About!$A$45</f>
        <v>3142000</v>
      </c>
      <c r="T2" s="5">
        <f>About!$A$45</f>
        <v>3142000</v>
      </c>
      <c r="U2" s="5">
        <f>About!$A$45</f>
        <v>3142000</v>
      </c>
      <c r="V2" s="5">
        <f>About!$A$45</f>
        <v>3142000</v>
      </c>
      <c r="W2" s="5">
        <f>About!$A$45</f>
        <v>3142000</v>
      </c>
      <c r="X2" s="5">
        <f>About!$A$45</f>
        <v>3142000</v>
      </c>
      <c r="Y2" s="5">
        <f>About!$A$45</f>
        <v>3142000</v>
      </c>
      <c r="Z2" s="5">
        <f>About!$A$45</f>
        <v>3142000</v>
      </c>
      <c r="AA2" s="5">
        <f>About!$A$45</f>
        <v>3142000</v>
      </c>
      <c r="AB2" s="5">
        <f>About!$A$45</f>
        <v>3142000</v>
      </c>
      <c r="AC2" s="5">
        <f>About!$A$45</f>
        <v>3142000</v>
      </c>
      <c r="AD2" s="5">
        <f>About!$A$45</f>
        <v>3142000</v>
      </c>
      <c r="AE2" s="5">
        <f>About!$A$45</f>
        <v>3142000</v>
      </c>
      <c r="AF2" s="5">
        <f>About!$A$45</f>
        <v>3142000</v>
      </c>
      <c r="AG2" s="5">
        <f>About!$A$45</f>
        <v>3142000</v>
      </c>
      <c r="AH2" s="5">
        <f>About!$A$45</f>
        <v>3142000</v>
      </c>
      <c r="AI2" s="5">
        <f>About!$A$45</f>
        <v>3142000</v>
      </c>
      <c r="AJ2" s="5">
        <f>About!$A$45</f>
        <v>3142000</v>
      </c>
    </row>
    <row r="3" spans="1:36" x14ac:dyDescent="0.25">
      <c r="A3" s="212" t="s">
        <v>338</v>
      </c>
      <c r="B3" s="5">
        <f>'AEO Table 73'!E65*10^6*About!$A$47</f>
        <v>21463173.910969999</v>
      </c>
      <c r="C3" s="209">
        <f>'AEO Table 73'!F65*10^6*About!$A$47</f>
        <v>21306134.419129997</v>
      </c>
      <c r="D3" s="209">
        <f>'AEO Table 73'!G65*10^6*About!$A$47</f>
        <v>21169008.157439999</v>
      </c>
      <c r="E3" s="209">
        <f>'AEO Table 73'!H65*10^6*About!$A$47</f>
        <v>21142150.374289997</v>
      </c>
      <c r="F3" s="209">
        <f>'AEO Table 73'!I65*10^6*About!$A$47</f>
        <v>21385147.999929998</v>
      </c>
      <c r="G3" s="209">
        <f>'AEO Table 73'!J65*10^6*About!$A$47</f>
        <v>21341395.111409999</v>
      </c>
      <c r="H3" s="209">
        <f>'AEO Table 73'!K65*10^6*About!$A$47</f>
        <v>21380778.443089999</v>
      </c>
      <c r="I3" s="209">
        <f>'AEO Table 73'!L65*10^6*About!$A$47</f>
        <v>21403540.04228</v>
      </c>
      <c r="J3" s="209">
        <f>'AEO Table 73'!M65*10^6*About!$A$47</f>
        <v>21347553.717379998</v>
      </c>
      <c r="K3" s="209">
        <f>'AEO Table 73'!N65*10^6*About!$A$47</f>
        <v>21309929.672459997</v>
      </c>
      <c r="L3" s="209">
        <f>'AEO Table 73'!O65*10^6*About!$A$47</f>
        <v>21288218.574699998</v>
      </c>
      <c r="M3" s="209">
        <f>'AEO Table 73'!P65*10^6*About!$A$47</f>
        <v>21248323.771179996</v>
      </c>
      <c r="N3" s="209">
        <f>'AEO Table 73'!Q65*10^6*About!$A$47</f>
        <v>21212668.451919999</v>
      </c>
      <c r="O3" s="209">
        <f>'AEO Table 73'!R65*10^6*About!$A$47</f>
        <v>21176189.707089998</v>
      </c>
      <c r="P3" s="209">
        <f>'AEO Table 73'!S65*10^6*About!$A$47</f>
        <v>21111071.84615</v>
      </c>
      <c r="Q3" s="209">
        <f>'AEO Table 73'!T65*10^6*About!$A$47</f>
        <v>21253960.984519999</v>
      </c>
      <c r="R3" s="209">
        <f>'AEO Table 73'!U65*10^6*About!$A$47</f>
        <v>21443679.558619998</v>
      </c>
      <c r="S3" s="209">
        <f>'AEO Table 73'!V65*10^6*About!$A$47</f>
        <v>21462041.838599999</v>
      </c>
      <c r="T3" s="209">
        <f>'AEO Table 73'!W65*10^6*About!$A$47</f>
        <v>21465503.091999996</v>
      </c>
      <c r="U3" s="209">
        <f>'AEO Table 73'!X65*10^6*About!$A$47</f>
        <v>21448052.422389999</v>
      </c>
      <c r="V3" s="209">
        <f>'AEO Table 73'!Y65*10^6*About!$A$47</f>
        <v>21438334.457429998</v>
      </c>
      <c r="W3" s="209">
        <f>'AEO Table 73'!Z65*10^6*About!$A$47</f>
        <v>21434087.256999999</v>
      </c>
      <c r="X3" s="209">
        <f>'AEO Table 73'!AA65*10^6*About!$A$47</f>
        <v>21466121.487909999</v>
      </c>
      <c r="Y3" s="209">
        <f>'AEO Table 73'!AB65*10^6*About!$A$47</f>
        <v>21501203.605969999</v>
      </c>
      <c r="Z3" s="209">
        <f>'AEO Table 73'!AC65*10^6*About!$A$47</f>
        <v>21509968.072779998</v>
      </c>
      <c r="AA3" s="5">
        <f t="shared" ref="AA3:AJ4" si="0">TREND($Q3:$Z3,$Q$1:$Z$1,AA$1)</f>
        <v>21529734.107801329</v>
      </c>
      <c r="AB3" s="5">
        <f t="shared" si="0"/>
        <v>21545632.076906662</v>
      </c>
      <c r="AC3" s="5">
        <f t="shared" si="0"/>
        <v>21561530.046011996</v>
      </c>
      <c r="AD3" s="5">
        <f t="shared" si="0"/>
        <v>21577428.015117329</v>
      </c>
      <c r="AE3" s="5">
        <f t="shared" si="0"/>
        <v>21593325.984222662</v>
      </c>
      <c r="AF3" s="5">
        <f t="shared" si="0"/>
        <v>21609223.953327995</v>
      </c>
      <c r="AG3" s="5">
        <f t="shared" si="0"/>
        <v>21625121.922433328</v>
      </c>
      <c r="AH3" s="5">
        <f t="shared" si="0"/>
        <v>21641019.891538661</v>
      </c>
      <c r="AI3" s="5">
        <f t="shared" si="0"/>
        <v>21656917.860643994</v>
      </c>
      <c r="AJ3" s="5">
        <f t="shared" si="0"/>
        <v>21672815.829749327</v>
      </c>
    </row>
    <row r="4" spans="1:36" x14ac:dyDescent="0.25">
      <c r="A4" s="212" t="s">
        <v>339</v>
      </c>
      <c r="B4" s="211">
        <f>'AEO Table 73'!E53*10^3*About!$A$48</f>
        <v>36409.455699999999</v>
      </c>
      <c r="C4" s="211">
        <f>'AEO Table 73'!F53*10^3*About!$A$48</f>
        <v>36409.455699999999</v>
      </c>
      <c r="D4" s="211">
        <f>'AEO Table 73'!G53*10^3*About!$A$48</f>
        <v>36409.455699999999</v>
      </c>
      <c r="E4" s="211">
        <f>'AEO Table 73'!H53*10^3*About!$A$48</f>
        <v>36409.455699999999</v>
      </c>
      <c r="F4" s="211">
        <f>'AEO Table 73'!I53*10^3*About!$A$48</f>
        <v>36409.455699999999</v>
      </c>
      <c r="G4" s="211">
        <f>'AEO Table 73'!J53*10^3*About!$A$48</f>
        <v>36409.455699999999</v>
      </c>
      <c r="H4" s="211">
        <f>'AEO Table 73'!K53*10^3*About!$A$48</f>
        <v>36409.455699999999</v>
      </c>
      <c r="I4" s="211">
        <f>'AEO Table 73'!L53*10^3*About!$A$48</f>
        <v>36409.455699999999</v>
      </c>
      <c r="J4" s="211">
        <f>'AEO Table 73'!M53*10^3*About!$A$48</f>
        <v>36409.455699999999</v>
      </c>
      <c r="K4" s="211">
        <f>'AEO Table 73'!N53*10^3*About!$A$48</f>
        <v>36409.455699999999</v>
      </c>
      <c r="L4" s="211">
        <f>'AEO Table 73'!O53*10^3*About!$A$48</f>
        <v>36409.455699999999</v>
      </c>
      <c r="M4" s="211">
        <f>'AEO Table 73'!P53*10^3*About!$A$48</f>
        <v>36409.455699999999</v>
      </c>
      <c r="N4" s="211">
        <f>'AEO Table 73'!Q53*10^3*About!$A$48</f>
        <v>36409.455699999999</v>
      </c>
      <c r="O4" s="211">
        <f>'AEO Table 73'!R53*10^3*About!$A$48</f>
        <v>36409.455699999999</v>
      </c>
      <c r="P4" s="211">
        <f>'AEO Table 73'!S53*10^3*About!$A$48</f>
        <v>36409.455699999999</v>
      </c>
      <c r="Q4" s="211">
        <f>'AEO Table 73'!T53*10^3*About!$A$48</f>
        <v>36409.455699999999</v>
      </c>
      <c r="R4" s="211">
        <f>'AEO Table 73'!U53*10^3*About!$A$48</f>
        <v>36409.455699999999</v>
      </c>
      <c r="S4" s="211">
        <f>'AEO Table 73'!V53*10^3*About!$A$48</f>
        <v>36409.455699999999</v>
      </c>
      <c r="T4" s="211">
        <f>'AEO Table 73'!W53*10^3*About!$A$48</f>
        <v>36409.455699999999</v>
      </c>
      <c r="U4" s="211">
        <f>'AEO Table 73'!X53*10^3*About!$A$48</f>
        <v>36409.455699999999</v>
      </c>
      <c r="V4" s="211">
        <f>'AEO Table 73'!Y53*10^3*About!$A$48</f>
        <v>36409.455699999999</v>
      </c>
      <c r="W4" s="211">
        <f>'AEO Table 73'!Z53*10^3*About!$A$48</f>
        <v>36409.455699999999</v>
      </c>
      <c r="X4" s="211">
        <f>'AEO Table 73'!AA53*10^3*About!$A$48</f>
        <v>36409.455699999999</v>
      </c>
      <c r="Y4" s="211">
        <f>'AEO Table 73'!AB53*10^3*About!$A$48</f>
        <v>36409.455699999999</v>
      </c>
      <c r="Z4" s="211">
        <f>'AEO Table 73'!AC53*10^3*About!$A$48</f>
        <v>36409.455699999999</v>
      </c>
      <c r="AA4" s="211">
        <f t="shared" si="0"/>
        <v>36409.455699999999</v>
      </c>
      <c r="AB4" s="211">
        <f t="shared" si="0"/>
        <v>36409.455699999999</v>
      </c>
      <c r="AC4" s="211">
        <f t="shared" si="0"/>
        <v>36409.455699999999</v>
      </c>
      <c r="AD4" s="211">
        <f t="shared" si="0"/>
        <v>36409.455699999999</v>
      </c>
      <c r="AE4" s="211">
        <f t="shared" si="0"/>
        <v>36409.455699999999</v>
      </c>
      <c r="AF4" s="211">
        <f t="shared" si="0"/>
        <v>36409.455699999999</v>
      </c>
      <c r="AG4" s="211">
        <f t="shared" si="0"/>
        <v>36409.455699999999</v>
      </c>
      <c r="AH4" s="211">
        <f t="shared" si="0"/>
        <v>36409.455699999999</v>
      </c>
      <c r="AI4" s="211">
        <f t="shared" si="0"/>
        <v>36409.455699999999</v>
      </c>
      <c r="AJ4" s="211">
        <f t="shared" si="0"/>
        <v>36409.455699999999</v>
      </c>
    </row>
    <row r="5" spans="1:36" x14ac:dyDescent="0.25">
      <c r="A5" s="212" t="s">
        <v>369</v>
      </c>
      <c r="B5" s="211">
        <f>10^6/About!$A$58*1000</f>
        <v>947813.39449889108</v>
      </c>
      <c r="C5" s="211">
        <f>10^6/About!$A$58*1000</f>
        <v>947813.39449889108</v>
      </c>
      <c r="D5" s="211">
        <f>10^6/About!$A$58*1000</f>
        <v>947813.39449889108</v>
      </c>
      <c r="E5" s="211">
        <f>10^6/About!$A$58*1000</f>
        <v>947813.39449889108</v>
      </c>
      <c r="F5" s="211">
        <f>10^6/About!$A$58*1000</f>
        <v>947813.39449889108</v>
      </c>
      <c r="G5" s="211">
        <f>10^6/About!$A$58*1000</f>
        <v>947813.39449889108</v>
      </c>
      <c r="H5" s="211">
        <f>10^6/About!$A$58*1000</f>
        <v>947813.39449889108</v>
      </c>
      <c r="I5" s="211">
        <f>10^6/About!$A$58*1000</f>
        <v>947813.39449889108</v>
      </c>
      <c r="J5" s="211">
        <f>10^6/About!$A$58*1000</f>
        <v>947813.39449889108</v>
      </c>
      <c r="K5" s="211">
        <f>10^6/About!$A$58*1000</f>
        <v>947813.39449889108</v>
      </c>
      <c r="L5" s="211">
        <f>10^6/About!$A$58*1000</f>
        <v>947813.39449889108</v>
      </c>
      <c r="M5" s="211">
        <f>10^6/About!$A$58*1000</f>
        <v>947813.39449889108</v>
      </c>
      <c r="N5" s="211">
        <f>10^6/About!$A$58*1000</f>
        <v>947813.39449889108</v>
      </c>
      <c r="O5" s="211">
        <f>10^6/About!$A$58*1000</f>
        <v>947813.39449889108</v>
      </c>
      <c r="P5" s="211">
        <f>10^6/About!$A$58*1000</f>
        <v>947813.39449889108</v>
      </c>
      <c r="Q5" s="211">
        <f>10^6/About!$A$58*1000</f>
        <v>947813.39449889108</v>
      </c>
      <c r="R5" s="211">
        <f>10^6/About!$A$58*1000</f>
        <v>947813.39449889108</v>
      </c>
      <c r="S5" s="211">
        <f>10^6/About!$A$58*1000</f>
        <v>947813.39449889108</v>
      </c>
      <c r="T5" s="211">
        <f>10^6/About!$A$58*1000</f>
        <v>947813.39449889108</v>
      </c>
      <c r="U5" s="211">
        <f>10^6/About!$A$58*1000</f>
        <v>947813.39449889108</v>
      </c>
      <c r="V5" s="211">
        <f>10^6/About!$A$58*1000</f>
        <v>947813.39449889108</v>
      </c>
      <c r="W5" s="211">
        <f>10^6/About!$A$58*1000</f>
        <v>947813.39449889108</v>
      </c>
      <c r="X5" s="211">
        <f>10^6/About!$A$58*1000</f>
        <v>947813.39449889108</v>
      </c>
      <c r="Y5" s="211">
        <f>10^6/About!$A$58*1000</f>
        <v>947813.39449889108</v>
      </c>
      <c r="Z5" s="211">
        <f>10^6/About!$A$58*1000</f>
        <v>947813.39449889108</v>
      </c>
      <c r="AA5" s="211">
        <f>10^6/About!$A$58*1000</f>
        <v>947813.39449889108</v>
      </c>
      <c r="AB5" s="211">
        <f>10^6/About!$A$58*1000</f>
        <v>947813.39449889108</v>
      </c>
      <c r="AC5" s="211">
        <f>10^6/About!$A$58*1000</f>
        <v>947813.39449889108</v>
      </c>
      <c r="AD5" s="211">
        <f>10^6/About!$A$58*1000</f>
        <v>947813.39449889108</v>
      </c>
      <c r="AE5" s="211">
        <f>10^6/About!$A$58*1000</f>
        <v>947813.39449889108</v>
      </c>
      <c r="AF5" s="211">
        <f>10^6/About!$A$58*1000</f>
        <v>947813.39449889108</v>
      </c>
      <c r="AG5" s="211">
        <f>10^6/About!$A$58*1000</f>
        <v>947813.39449889108</v>
      </c>
      <c r="AH5" s="211">
        <f>10^6/About!$A$58*1000</f>
        <v>947813.39449889108</v>
      </c>
      <c r="AI5" s="211">
        <f>10^6/About!$A$58*1000</f>
        <v>947813.39449889108</v>
      </c>
      <c r="AJ5" s="211">
        <f>10^6/About!$A$58*1000</f>
        <v>947813.39449889108</v>
      </c>
    </row>
    <row r="6" spans="1:36" x14ac:dyDescent="0.25">
      <c r="A6" s="212" t="s">
        <v>354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12" t="s">
        <v>355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12" t="s">
        <v>356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12" t="s">
        <v>340</v>
      </c>
      <c r="B9" s="5">
        <f>'GREET1 Fuel_Specs'!$D$79*About!$A$47</f>
        <v>19737962.859999999</v>
      </c>
      <c r="C9" s="209">
        <f>'GREET1 Fuel_Specs'!$D$79*About!$A$47</f>
        <v>19737962.859999999</v>
      </c>
      <c r="D9" s="209">
        <f>'GREET1 Fuel_Specs'!$D$79*About!$A$47</f>
        <v>19737962.859999999</v>
      </c>
      <c r="E9" s="209">
        <f>'GREET1 Fuel_Specs'!$D$79*About!$A$47</f>
        <v>19737962.859999999</v>
      </c>
      <c r="F9" s="209">
        <f>'GREET1 Fuel_Specs'!$D$79*About!$A$47</f>
        <v>19737962.859999999</v>
      </c>
      <c r="G9" s="209">
        <f>'GREET1 Fuel_Specs'!$D$79*About!$A$47</f>
        <v>19737962.859999999</v>
      </c>
      <c r="H9" s="209">
        <f>'GREET1 Fuel_Specs'!$D$79*About!$A$47</f>
        <v>19737962.859999999</v>
      </c>
      <c r="I9" s="209">
        <f>'GREET1 Fuel_Specs'!$D$79*About!$A$47</f>
        <v>19737962.859999999</v>
      </c>
      <c r="J9" s="209">
        <f>'GREET1 Fuel_Specs'!$D$79*About!$A$47</f>
        <v>19737962.859999999</v>
      </c>
      <c r="K9" s="209">
        <f>'GREET1 Fuel_Specs'!$D$79*About!$A$47</f>
        <v>19737962.859999999</v>
      </c>
      <c r="L9" s="209">
        <f>'GREET1 Fuel_Specs'!$D$79*About!$A$47</f>
        <v>19737962.859999999</v>
      </c>
      <c r="M9" s="209">
        <f>'GREET1 Fuel_Specs'!$D$79*About!$A$47</f>
        <v>19737962.859999999</v>
      </c>
      <c r="N9" s="209">
        <f>'GREET1 Fuel_Specs'!$D$79*About!$A$47</f>
        <v>19737962.859999999</v>
      </c>
      <c r="O9" s="209">
        <f>'GREET1 Fuel_Specs'!$D$79*About!$A$47</f>
        <v>19737962.859999999</v>
      </c>
      <c r="P9" s="209">
        <f>'GREET1 Fuel_Specs'!$D$79*About!$A$47</f>
        <v>19737962.859999999</v>
      </c>
      <c r="Q9" s="209">
        <f>'GREET1 Fuel_Specs'!$D$79*About!$A$47</f>
        <v>19737962.859999999</v>
      </c>
      <c r="R9" s="209">
        <f>'GREET1 Fuel_Specs'!$D$79*About!$A$47</f>
        <v>19737962.859999999</v>
      </c>
      <c r="S9" s="209">
        <f>'GREET1 Fuel_Specs'!$D$79*About!$A$47</f>
        <v>19737962.859999999</v>
      </c>
      <c r="T9" s="209">
        <f>'GREET1 Fuel_Specs'!$D$79*About!$A$47</f>
        <v>19737962.859999999</v>
      </c>
      <c r="U9" s="209">
        <f>'GREET1 Fuel_Specs'!$D$79*About!$A$47</f>
        <v>19737962.859999999</v>
      </c>
      <c r="V9" s="209">
        <f>'GREET1 Fuel_Specs'!$D$79*About!$A$47</f>
        <v>19737962.859999999</v>
      </c>
      <c r="W9" s="209">
        <f>'GREET1 Fuel_Specs'!$D$79*About!$A$47</f>
        <v>19737962.859999999</v>
      </c>
      <c r="X9" s="209">
        <f>'GREET1 Fuel_Specs'!$D$79*About!$A$47</f>
        <v>19737962.859999999</v>
      </c>
      <c r="Y9" s="209">
        <f>'GREET1 Fuel_Specs'!$D$79*About!$A$47</f>
        <v>19737962.859999999</v>
      </c>
      <c r="Z9" s="209">
        <f>'GREET1 Fuel_Specs'!$D$79*About!$A$47</f>
        <v>19737962.859999999</v>
      </c>
      <c r="AA9" s="209">
        <f>'GREET1 Fuel_Specs'!$D$79*About!$A$47</f>
        <v>19737962.859999999</v>
      </c>
      <c r="AB9" s="209">
        <f>'GREET1 Fuel_Specs'!$D$79*About!$A$47</f>
        <v>19737962.859999999</v>
      </c>
      <c r="AC9" s="209">
        <f>'GREET1 Fuel_Specs'!$D$79*About!$A$47</f>
        <v>19737962.859999999</v>
      </c>
      <c r="AD9" s="209">
        <f>'GREET1 Fuel_Specs'!$D$79*About!$A$47</f>
        <v>19737962.859999999</v>
      </c>
      <c r="AE9" s="209">
        <f>'GREET1 Fuel_Specs'!$D$79*About!$A$47</f>
        <v>19737962.859999999</v>
      </c>
      <c r="AF9" s="209">
        <f>'GREET1 Fuel_Specs'!$D$79*About!$A$47</f>
        <v>19737962.859999999</v>
      </c>
      <c r="AG9" s="209">
        <f>'GREET1 Fuel_Specs'!$D$79*About!$A$47</f>
        <v>19737962.859999999</v>
      </c>
      <c r="AH9" s="209">
        <f>'GREET1 Fuel_Specs'!$D$79*About!$A$47</f>
        <v>19737962.859999999</v>
      </c>
      <c r="AI9" s="209">
        <f>'GREET1 Fuel_Specs'!$D$79*About!$A$47</f>
        <v>19737962.859999999</v>
      </c>
      <c r="AJ9" s="209">
        <f>'GREET1 Fuel_Specs'!$D$79*About!$A$47</f>
        <v>19737962.859999999</v>
      </c>
    </row>
    <row r="10" spans="1:36" x14ac:dyDescent="0.25">
      <c r="A10" s="212" t="s">
        <v>341</v>
      </c>
      <c r="B10" s="211">
        <f>'AEO Table 73'!E32*10^6/gal_per_barrel/About!$A$50</f>
        <v>31805.342592945519</v>
      </c>
      <c r="C10" s="211">
        <f>'AEO Table 73'!F32*10^6/gal_per_barrel/About!$A$50</f>
        <v>31805.342592945519</v>
      </c>
      <c r="D10" s="211">
        <f>'AEO Table 73'!G32*10^6/gal_per_barrel/About!$A$50</f>
        <v>31805.342592945519</v>
      </c>
      <c r="E10" s="211">
        <f>'AEO Table 73'!H32*10^6/gal_per_barrel/About!$A$50</f>
        <v>31805.342592945519</v>
      </c>
      <c r="F10" s="211">
        <f>'AEO Table 73'!I32*10^6/gal_per_barrel/About!$A$50</f>
        <v>31805.342592945519</v>
      </c>
      <c r="G10" s="211">
        <f>'AEO Table 73'!J32*10^6/gal_per_barrel/About!$A$50</f>
        <v>31805.342592945519</v>
      </c>
      <c r="H10" s="211">
        <f>'AEO Table 73'!K32*10^6/gal_per_barrel/About!$A$50</f>
        <v>31805.342592945519</v>
      </c>
      <c r="I10" s="211">
        <f>'AEO Table 73'!L32*10^6/gal_per_barrel/About!$A$50</f>
        <v>31805.342592945519</v>
      </c>
      <c r="J10" s="211">
        <f>'AEO Table 73'!M32*10^6/gal_per_barrel/About!$A$50</f>
        <v>31805.342592945519</v>
      </c>
      <c r="K10" s="211">
        <f>'AEO Table 73'!N32*10^6/gal_per_barrel/About!$A$50</f>
        <v>31797.203573972802</v>
      </c>
      <c r="L10" s="211">
        <f>'AEO Table 73'!O32*10^6/gal_per_barrel/About!$A$50</f>
        <v>31787.6367672823</v>
      </c>
      <c r="M10" s="211">
        <f>'AEO Table 73'!P32*10^6/gal_per_barrel/About!$A$50</f>
        <v>31777.793208787469</v>
      </c>
      <c r="N10" s="211">
        <f>'AEO Table 73'!Q32*10^6/gal_per_barrel/About!$A$50</f>
        <v>31772.981501280417</v>
      </c>
      <c r="O10" s="211">
        <f>'AEO Table 73'!R32*10^6/gal_per_barrel/About!$A$50</f>
        <v>31767.339538360378</v>
      </c>
      <c r="P10" s="211">
        <f>'AEO Table 73'!S32*10^6/gal_per_barrel/About!$A$50</f>
        <v>31760.703784870253</v>
      </c>
      <c r="Q10" s="211">
        <f>'AEO Table 73'!T32*10^6/gal_per_barrel/About!$A$50</f>
        <v>31752.910705652943</v>
      </c>
      <c r="R10" s="211">
        <f>'AEO Table 73'!U32*10^6/gal_per_barrel/About!$A$50</f>
        <v>31743.759026668933</v>
      </c>
      <c r="S10" s="211">
        <f>'AEO Table 73'!V32*10^6/gal_per_barrel/About!$A$50</f>
        <v>31733.009734996307</v>
      </c>
      <c r="T10" s="211">
        <f>'AEO Table 73'!W32*10^6/gal_per_barrel/About!$A$50</f>
        <v>31720.379789017003</v>
      </c>
      <c r="U10" s="211">
        <f>'AEO Table 73'!X32*10^6/gal_per_barrel/About!$A$50</f>
        <v>31705.542118416812</v>
      </c>
      <c r="V10" s="211">
        <f>'AEO Table 73'!Y32*10^6/gal_per_barrel/About!$A$50</f>
        <v>31688.106754744182</v>
      </c>
      <c r="W10" s="211">
        <f>'AEO Table 73'!Z32*10^6/gal_per_barrel/About!$A$50</f>
        <v>31667.639700851425</v>
      </c>
      <c r="X10" s="211">
        <f>'AEO Table 73'!AA32*10^6/gal_per_barrel/About!$A$50</f>
        <v>31643.600032757349</v>
      </c>
      <c r="Y10" s="211">
        <f>'AEO Table 73'!AB32*10^6/gal_per_barrel/About!$A$50</f>
        <v>31615.352479274748</v>
      </c>
      <c r="Z10" s="211">
        <f>'AEO Table 73'!AC32*10^6/gal_per_barrel/About!$A$50</f>
        <v>31582.180001637866</v>
      </c>
      <c r="AA10" s="211">
        <f t="shared" ref="AA10:AJ14" si="1">TREND($Q10:$Z10,$Q$1:$Z$1,AA$1)</f>
        <v>31583.310490826443</v>
      </c>
      <c r="AB10" s="211">
        <f t="shared" si="1"/>
        <v>31564.776391994572</v>
      </c>
      <c r="AC10" s="211">
        <f t="shared" si="1"/>
        <v>31546.242293162701</v>
      </c>
      <c r="AD10" s="211">
        <f>TREND($Q10:$Z10,$Q$1:$Z$1,AD$1)</f>
        <v>31527.708194330822</v>
      </c>
      <c r="AE10" s="211">
        <f t="shared" si="1"/>
        <v>31509.174095498951</v>
      </c>
      <c r="AF10" s="211">
        <f t="shared" si="1"/>
        <v>31490.63999666708</v>
      </c>
      <c r="AG10" s="211">
        <f t="shared" si="1"/>
        <v>31472.105897835201</v>
      </c>
      <c r="AH10" s="211">
        <f t="shared" si="1"/>
        <v>31453.57179900333</v>
      </c>
      <c r="AI10" s="211">
        <f t="shared" si="1"/>
        <v>31435.037700171459</v>
      </c>
      <c r="AJ10" s="211">
        <f t="shared" si="1"/>
        <v>31416.50360133958</v>
      </c>
    </row>
    <row r="11" spans="1:36" x14ac:dyDescent="0.25">
      <c r="A11" s="212" t="s">
        <v>342</v>
      </c>
      <c r="B11" s="211">
        <f>'AEO Table 73'!E19*10^6/gal_per_barrel/About!$A$50</f>
        <v>36638.165004709183</v>
      </c>
      <c r="C11" s="211">
        <f>'AEO Table 73'!F19*10^6/gal_per_barrel/About!$A$50</f>
        <v>36638.165004709183</v>
      </c>
      <c r="D11" s="211">
        <f>'AEO Table 73'!G19*10^6/gal_per_barrel/About!$A$50</f>
        <v>36638.165004709183</v>
      </c>
      <c r="E11" s="211">
        <f>'AEO Table 73'!H19*10^6/gal_per_barrel/About!$A$50</f>
        <v>36638.165004709183</v>
      </c>
      <c r="F11" s="211">
        <f>'AEO Table 73'!I19*10^6/gal_per_barrel/About!$A$50</f>
        <v>36638.165004709183</v>
      </c>
      <c r="G11" s="211">
        <f>'AEO Table 73'!J19*10^6/gal_per_barrel/About!$A$50</f>
        <v>36638.165004709183</v>
      </c>
      <c r="H11" s="211">
        <f>'AEO Table 73'!K19*10^6/gal_per_barrel/About!$A$50</f>
        <v>36638.165004709183</v>
      </c>
      <c r="I11" s="211">
        <f>'AEO Table 73'!L19*10^6/gal_per_barrel/About!$A$50</f>
        <v>36638.165004709183</v>
      </c>
      <c r="J11" s="211">
        <f>'AEO Table 73'!M19*10^6/gal_per_barrel/About!$A$50</f>
        <v>36638.165004709183</v>
      </c>
      <c r="K11" s="211">
        <f>'AEO Table 73'!N19*10^6/gal_per_barrel/About!$A$50</f>
        <v>36638.165004709183</v>
      </c>
      <c r="L11" s="211">
        <f>'AEO Table 73'!O19*10^6/gal_per_barrel/About!$A$50</f>
        <v>36638.165004709183</v>
      </c>
      <c r="M11" s="211">
        <f>'AEO Table 73'!P19*10^6/gal_per_barrel/About!$A$50</f>
        <v>36638.165004709183</v>
      </c>
      <c r="N11" s="211">
        <f>'AEO Table 73'!Q19*10^6/gal_per_barrel/About!$A$50</f>
        <v>36638.165004709183</v>
      </c>
      <c r="O11" s="211">
        <f>'AEO Table 73'!R19*10^6/gal_per_barrel/About!$A$50</f>
        <v>36638.165004709183</v>
      </c>
      <c r="P11" s="211">
        <f>'AEO Table 73'!S19*10^6/gal_per_barrel/About!$A$50</f>
        <v>36638.165004709183</v>
      </c>
      <c r="Q11" s="211">
        <f>'AEO Table 73'!T19*10^6/gal_per_barrel/About!$A$50</f>
        <v>36638.165004709183</v>
      </c>
      <c r="R11" s="211">
        <f>'AEO Table 73'!U19*10^6/gal_per_barrel/About!$A$50</f>
        <v>36638.165004709183</v>
      </c>
      <c r="S11" s="211">
        <f>'AEO Table 73'!V19*10^6/gal_per_barrel/About!$A$50</f>
        <v>36638.165004709183</v>
      </c>
      <c r="T11" s="211">
        <f>'AEO Table 73'!W19*10^6/gal_per_barrel/About!$A$50</f>
        <v>36638.165004709183</v>
      </c>
      <c r="U11" s="211">
        <f>'AEO Table 73'!X19*10^6/gal_per_barrel/About!$A$50</f>
        <v>36638.165004709183</v>
      </c>
      <c r="V11" s="211">
        <f>'AEO Table 73'!Y19*10^6/gal_per_barrel/About!$A$50</f>
        <v>36638.165004709183</v>
      </c>
      <c r="W11" s="211">
        <f>'AEO Table 73'!Z19*10^6/gal_per_barrel/About!$A$50</f>
        <v>36638.165004709183</v>
      </c>
      <c r="X11" s="211">
        <f>'AEO Table 73'!AA19*10^6/gal_per_barrel/About!$A$50</f>
        <v>36638.165004709183</v>
      </c>
      <c r="Y11" s="211">
        <f>'AEO Table 73'!AB19*10^6/gal_per_barrel/About!$A$50</f>
        <v>36638.165004709183</v>
      </c>
      <c r="Z11" s="211">
        <f>'AEO Table 73'!AC19*10^6/gal_per_barrel/About!$A$50</f>
        <v>36638.165004709183</v>
      </c>
      <c r="AA11" s="211">
        <f t="shared" si="1"/>
        <v>36638.165004709175</v>
      </c>
      <c r="AB11" s="211">
        <f t="shared" si="1"/>
        <v>36638.165004709175</v>
      </c>
      <c r="AC11" s="211">
        <f t="shared" si="1"/>
        <v>36638.165004709175</v>
      </c>
      <c r="AD11" s="211">
        <f>TREND($Q11:$Z11,$Q$1:$Z$1,AD$1)</f>
        <v>36638.165004709175</v>
      </c>
      <c r="AE11" s="211">
        <f t="shared" si="1"/>
        <v>36638.165004709175</v>
      </c>
      <c r="AF11" s="211">
        <f t="shared" si="1"/>
        <v>36638.165004709175</v>
      </c>
      <c r="AG11" s="211">
        <f t="shared" si="1"/>
        <v>36638.165004709175</v>
      </c>
      <c r="AH11" s="211">
        <f t="shared" si="1"/>
        <v>36638.165004709175</v>
      </c>
      <c r="AI11" s="211">
        <f t="shared" si="1"/>
        <v>36638.165004709175</v>
      </c>
      <c r="AJ11" s="211">
        <f t="shared" si="1"/>
        <v>36638.165004709175</v>
      </c>
    </row>
    <row r="12" spans="1:36" x14ac:dyDescent="0.25">
      <c r="A12" s="212" t="s">
        <v>343</v>
      </c>
      <c r="B12" s="211">
        <f>'AEO Table 73'!E29*10^6/gal_per_barrel/About!$A$50</f>
        <v>25137.687167559758</v>
      </c>
      <c r="C12" s="211">
        <f>'AEO Table 73'!F29*10^6/gal_per_barrel/About!$A$50</f>
        <v>25137.687167559758</v>
      </c>
      <c r="D12" s="211">
        <f>'AEO Table 73'!G29*10^6/gal_per_barrel/About!$A$50</f>
        <v>25137.687167559758</v>
      </c>
      <c r="E12" s="211">
        <f>'AEO Table 73'!H29*10^6/gal_per_barrel/About!$A$50</f>
        <v>25137.687167559758</v>
      </c>
      <c r="F12" s="211">
        <f>'AEO Table 73'!I29*10^6/gal_per_barrel/About!$A$50</f>
        <v>25137.687167559758</v>
      </c>
      <c r="G12" s="211">
        <f>'AEO Table 73'!J29*10^6/gal_per_barrel/About!$A$50</f>
        <v>25137.687167559758</v>
      </c>
      <c r="H12" s="211">
        <f>'AEO Table 73'!K29*10^6/gal_per_barrel/About!$A$50</f>
        <v>25137.687167559758</v>
      </c>
      <c r="I12" s="211">
        <f>'AEO Table 73'!L29*10^6/gal_per_barrel/About!$A$50</f>
        <v>25137.687167559758</v>
      </c>
      <c r="J12" s="211">
        <f>'AEO Table 73'!M29*10^6/gal_per_barrel/About!$A$50</f>
        <v>25137.687167559758</v>
      </c>
      <c r="K12" s="211">
        <f>'AEO Table 73'!N29*10^6/gal_per_barrel/About!$A$50</f>
        <v>25137.687167559758</v>
      </c>
      <c r="L12" s="211">
        <f>'AEO Table 73'!O29*10^6/gal_per_barrel/About!$A$50</f>
        <v>25137.687167559758</v>
      </c>
      <c r="M12" s="211">
        <f>'AEO Table 73'!P29*10^6/gal_per_barrel/About!$A$50</f>
        <v>25137.687167559758</v>
      </c>
      <c r="N12" s="211">
        <f>'AEO Table 73'!Q29*10^6/gal_per_barrel/About!$A$50</f>
        <v>25137.687167559758</v>
      </c>
      <c r="O12" s="211">
        <f>'AEO Table 73'!R29*10^6/gal_per_barrel/About!$A$50</f>
        <v>25137.687167559758</v>
      </c>
      <c r="P12" s="211">
        <f>'AEO Table 73'!S29*10^6/gal_per_barrel/About!$A$50</f>
        <v>25137.687167559758</v>
      </c>
      <c r="Q12" s="211">
        <f>'AEO Table 73'!T29*10^6/gal_per_barrel/About!$A$50</f>
        <v>25137.687167559758</v>
      </c>
      <c r="R12" s="211">
        <f>'AEO Table 73'!U29*10^6/gal_per_barrel/About!$A$50</f>
        <v>25137.687167559758</v>
      </c>
      <c r="S12" s="211">
        <f>'AEO Table 73'!V29*10^6/gal_per_barrel/About!$A$50</f>
        <v>25137.687167559758</v>
      </c>
      <c r="T12" s="211">
        <f>'AEO Table 73'!W29*10^6/gal_per_barrel/About!$A$50</f>
        <v>25137.687167559758</v>
      </c>
      <c r="U12" s="211">
        <f>'AEO Table 73'!X29*10^6/gal_per_barrel/About!$A$50</f>
        <v>25137.687167559758</v>
      </c>
      <c r="V12" s="211">
        <f>'AEO Table 73'!Y29*10^6/gal_per_barrel/About!$A$50</f>
        <v>25137.687167559758</v>
      </c>
      <c r="W12" s="211">
        <f>'AEO Table 73'!Z29*10^6/gal_per_barrel/About!$A$50</f>
        <v>25137.687167559758</v>
      </c>
      <c r="X12" s="211">
        <f>'AEO Table 73'!AA29*10^6/gal_per_barrel/About!$A$50</f>
        <v>25137.687167559758</v>
      </c>
      <c r="Y12" s="211">
        <f>'AEO Table 73'!AB29*10^6/gal_per_barrel/About!$A$50</f>
        <v>25137.687167559758</v>
      </c>
      <c r="Z12" s="211">
        <f>'AEO Table 73'!AC29*10^6/gal_per_barrel/About!$A$50</f>
        <v>25137.687167559758</v>
      </c>
      <c r="AA12" s="211">
        <f t="shared" si="1"/>
        <v>25137.687167559754</v>
      </c>
      <c r="AB12" s="211">
        <f t="shared" si="1"/>
        <v>25137.687167559754</v>
      </c>
      <c r="AC12" s="211">
        <f t="shared" si="1"/>
        <v>25137.687167559754</v>
      </c>
      <c r="AD12" s="211">
        <f>TREND($Q12:$Z12,$Q$1:$Z$1,AD$1)</f>
        <v>25137.687167559754</v>
      </c>
      <c r="AE12" s="211">
        <f t="shared" si="1"/>
        <v>25137.687167559754</v>
      </c>
      <c r="AF12" s="211">
        <f t="shared" si="1"/>
        <v>25137.687167559754</v>
      </c>
      <c r="AG12" s="211">
        <f t="shared" si="1"/>
        <v>25137.687167559754</v>
      </c>
      <c r="AH12" s="211">
        <f t="shared" si="1"/>
        <v>25137.687167559754</v>
      </c>
      <c r="AI12" s="211">
        <f t="shared" si="1"/>
        <v>25137.687167559754</v>
      </c>
      <c r="AJ12" s="211">
        <f t="shared" si="1"/>
        <v>25137.687167559754</v>
      </c>
    </row>
    <row r="13" spans="1:36" x14ac:dyDescent="0.25">
      <c r="A13" s="212" t="s">
        <v>344</v>
      </c>
      <c r="B13" s="211">
        <f>'AEO Table 73'!E18*10^6/gal_per_barrel/About!$A$50</f>
        <v>33707.111804332446</v>
      </c>
      <c r="C13" s="211">
        <f>'AEO Table 73'!F18*10^6/gal_per_barrel/About!$A$50</f>
        <v>33707.111804332446</v>
      </c>
      <c r="D13" s="211">
        <f>'AEO Table 73'!G18*10^6/gal_per_barrel/About!$A$50</f>
        <v>33707.111804332446</v>
      </c>
      <c r="E13" s="211">
        <f>'AEO Table 73'!H18*10^6/gal_per_barrel/About!$A$50</f>
        <v>33707.111804332446</v>
      </c>
      <c r="F13" s="211">
        <f>'AEO Table 73'!I18*10^6/gal_per_barrel/About!$A$50</f>
        <v>33707.111804332446</v>
      </c>
      <c r="G13" s="211">
        <f>'AEO Table 73'!J18*10^6/gal_per_barrel/About!$A$50</f>
        <v>33707.111804332446</v>
      </c>
      <c r="H13" s="211">
        <f>'AEO Table 73'!K18*10^6/gal_per_barrel/About!$A$50</f>
        <v>33707.111804332446</v>
      </c>
      <c r="I13" s="211">
        <f>'AEO Table 73'!L18*10^6/gal_per_barrel/About!$A$50</f>
        <v>33707.111804332446</v>
      </c>
      <c r="J13" s="211">
        <f>'AEO Table 73'!M18*10^6/gal_per_barrel/About!$A$50</f>
        <v>33707.111804332446</v>
      </c>
      <c r="K13" s="211">
        <f>'AEO Table 73'!N18*10^6/gal_per_barrel/About!$A$50</f>
        <v>33707.111804332446</v>
      </c>
      <c r="L13" s="211">
        <f>'AEO Table 73'!O18*10^6/gal_per_barrel/About!$A$50</f>
        <v>33707.111804332446</v>
      </c>
      <c r="M13" s="211">
        <f>'AEO Table 73'!P18*10^6/gal_per_barrel/About!$A$50</f>
        <v>33707.111804332446</v>
      </c>
      <c r="N13" s="211">
        <f>'AEO Table 73'!Q18*10^6/gal_per_barrel/About!$A$50</f>
        <v>33707.111804332446</v>
      </c>
      <c r="O13" s="211">
        <f>'AEO Table 73'!R18*10^6/gal_per_barrel/About!$A$50</f>
        <v>33707.111804332446</v>
      </c>
      <c r="P13" s="211">
        <f>'AEO Table 73'!S18*10^6/gal_per_barrel/About!$A$50</f>
        <v>33707.111804332446</v>
      </c>
      <c r="Q13" s="211">
        <f>'AEO Table 73'!T18*10^6/gal_per_barrel/About!$A$50</f>
        <v>33707.111804332446</v>
      </c>
      <c r="R13" s="211">
        <f>'AEO Table 73'!U18*10^6/gal_per_barrel/About!$A$50</f>
        <v>33707.111804332446</v>
      </c>
      <c r="S13" s="211">
        <f>'AEO Table 73'!V18*10^6/gal_per_barrel/About!$A$50</f>
        <v>33707.111804332446</v>
      </c>
      <c r="T13" s="211">
        <f>'AEO Table 73'!W18*10^6/gal_per_barrel/About!$A$50</f>
        <v>33707.111804332446</v>
      </c>
      <c r="U13" s="211">
        <f>'AEO Table 73'!X18*10^6/gal_per_barrel/About!$A$50</f>
        <v>33707.111804332446</v>
      </c>
      <c r="V13" s="211">
        <f>'AEO Table 73'!Y18*10^6/gal_per_barrel/About!$A$50</f>
        <v>33707.111804332446</v>
      </c>
      <c r="W13" s="211">
        <f>'AEO Table 73'!Z18*10^6/gal_per_barrel/About!$A$50</f>
        <v>33707.111804332446</v>
      </c>
      <c r="X13" s="211">
        <f>'AEO Table 73'!AA18*10^6/gal_per_barrel/About!$A$50</f>
        <v>33707.111804332446</v>
      </c>
      <c r="Y13" s="211">
        <f>'AEO Table 73'!AB18*10^6/gal_per_barrel/About!$A$50</f>
        <v>33707.111804332446</v>
      </c>
      <c r="Z13" s="211">
        <f>'AEO Table 73'!AC18*10^6/gal_per_barrel/About!$A$50</f>
        <v>33707.111804332446</v>
      </c>
      <c r="AA13" s="211">
        <f t="shared" si="1"/>
        <v>33707.111804332453</v>
      </c>
      <c r="AB13" s="211">
        <f t="shared" si="1"/>
        <v>33707.111804332453</v>
      </c>
      <c r="AC13" s="211">
        <f t="shared" si="1"/>
        <v>33707.111804332453</v>
      </c>
      <c r="AD13" s="211">
        <f>TREND($Q13:$Z13,$Q$1:$Z$1,AD$1)</f>
        <v>33707.111804332453</v>
      </c>
      <c r="AE13" s="211">
        <f t="shared" si="1"/>
        <v>33707.111804332453</v>
      </c>
      <c r="AF13" s="211">
        <f t="shared" si="1"/>
        <v>33707.111804332453</v>
      </c>
      <c r="AG13" s="211">
        <f t="shared" si="1"/>
        <v>33707.111804332453</v>
      </c>
      <c r="AH13" s="211">
        <f t="shared" si="1"/>
        <v>33707.111804332453</v>
      </c>
      <c r="AI13" s="211">
        <f t="shared" si="1"/>
        <v>33707.111804332453</v>
      </c>
      <c r="AJ13" s="211">
        <f t="shared" si="1"/>
        <v>33707.111804332453</v>
      </c>
    </row>
    <row r="14" spans="1:36" x14ac:dyDescent="0.25">
      <c r="A14" s="212" t="s">
        <v>345</v>
      </c>
      <c r="B14" s="211">
        <f>'AEO Table 73'!E30*10^6/gal_per_barrel/About!$A$50</f>
        <v>35663.243875828506</v>
      </c>
      <c r="C14" s="211">
        <f>'AEO Table 73'!F30*10^6/gal_per_barrel/About!$A$50</f>
        <v>35663.243875828506</v>
      </c>
      <c r="D14" s="211">
        <f>'AEO Table 73'!G30*10^6/gal_per_barrel/About!$A$50</f>
        <v>35663.243875828506</v>
      </c>
      <c r="E14" s="211">
        <f>'AEO Table 73'!H30*10^6/gal_per_barrel/About!$A$50</f>
        <v>35663.243875828506</v>
      </c>
      <c r="F14" s="211">
        <f>'AEO Table 73'!I30*10^6/gal_per_barrel/About!$A$50</f>
        <v>35663.243875828506</v>
      </c>
      <c r="G14" s="211">
        <f>'AEO Table 73'!J30*10^6/gal_per_barrel/About!$A$50</f>
        <v>35663.243875828506</v>
      </c>
      <c r="H14" s="211">
        <f>'AEO Table 73'!K30*10^6/gal_per_barrel/About!$A$50</f>
        <v>35663.243875828506</v>
      </c>
      <c r="I14" s="211">
        <f>'AEO Table 73'!L30*10^6/gal_per_barrel/About!$A$50</f>
        <v>35663.243875828506</v>
      </c>
      <c r="J14" s="211">
        <f>'AEO Table 73'!M30*10^6/gal_per_barrel/About!$A$50</f>
        <v>35663.243875828506</v>
      </c>
      <c r="K14" s="211">
        <f>'AEO Table 73'!N30*10^6/gal_per_barrel/About!$A$50</f>
        <v>35663.243875828506</v>
      </c>
      <c r="L14" s="211">
        <f>'AEO Table 73'!O30*10^6/gal_per_barrel/About!$A$50</f>
        <v>35663.243875828506</v>
      </c>
      <c r="M14" s="211">
        <f>'AEO Table 73'!P30*10^6/gal_per_barrel/About!$A$50</f>
        <v>35663.243875828506</v>
      </c>
      <c r="N14" s="211">
        <f>'AEO Table 73'!Q30*10^6/gal_per_barrel/About!$A$50</f>
        <v>35663.243875828506</v>
      </c>
      <c r="O14" s="211">
        <f>'AEO Table 73'!R30*10^6/gal_per_barrel/About!$A$50</f>
        <v>35663.243875828506</v>
      </c>
      <c r="P14" s="211">
        <f>'AEO Table 73'!S30*10^6/gal_per_barrel/About!$A$50</f>
        <v>35663.243875828506</v>
      </c>
      <c r="Q14" s="211">
        <f>'AEO Table 73'!T30*10^6/gal_per_barrel/About!$A$50</f>
        <v>35663.243875828506</v>
      </c>
      <c r="R14" s="211">
        <f>'AEO Table 73'!U30*10^6/gal_per_barrel/About!$A$50</f>
        <v>35663.243875828506</v>
      </c>
      <c r="S14" s="211">
        <f>'AEO Table 73'!V30*10^6/gal_per_barrel/About!$A$50</f>
        <v>35663.243875828506</v>
      </c>
      <c r="T14" s="211">
        <f>'AEO Table 73'!W30*10^6/gal_per_barrel/About!$A$50</f>
        <v>35663.243875828506</v>
      </c>
      <c r="U14" s="211">
        <f>'AEO Table 73'!X30*10^6/gal_per_barrel/About!$A$50</f>
        <v>35663.243875828506</v>
      </c>
      <c r="V14" s="211">
        <f>'AEO Table 73'!Y30*10^6/gal_per_barrel/About!$A$50</f>
        <v>35663.243875828506</v>
      </c>
      <c r="W14" s="211">
        <f>'AEO Table 73'!Z30*10^6/gal_per_barrel/About!$A$50</f>
        <v>35663.243875828506</v>
      </c>
      <c r="X14" s="211">
        <f>'AEO Table 73'!AA30*10^6/gal_per_barrel/About!$A$50</f>
        <v>35663.243875828506</v>
      </c>
      <c r="Y14" s="211">
        <f>'AEO Table 73'!AB30*10^6/gal_per_barrel/About!$A$50</f>
        <v>35663.243875828506</v>
      </c>
      <c r="Z14" s="211">
        <f>'AEO Table 73'!AC30*10^6/gal_per_barrel/About!$A$50</f>
        <v>35663.243875828506</v>
      </c>
      <c r="AA14" s="211">
        <f t="shared" si="1"/>
        <v>35663.243875828506</v>
      </c>
      <c r="AB14" s="211">
        <f t="shared" si="1"/>
        <v>35663.243875828506</v>
      </c>
      <c r="AC14" s="211">
        <f t="shared" si="1"/>
        <v>35663.243875828506</v>
      </c>
      <c r="AD14" s="211">
        <f>TREND($Q14:$Z14,$Q$1:$Z$1,AD$1)</f>
        <v>35663.243875828506</v>
      </c>
      <c r="AE14" s="211">
        <f t="shared" si="1"/>
        <v>35663.243875828506</v>
      </c>
      <c r="AF14" s="211">
        <f t="shared" si="1"/>
        <v>35663.243875828506</v>
      </c>
      <c r="AG14" s="211">
        <f t="shared" si="1"/>
        <v>35663.243875828506</v>
      </c>
      <c r="AH14" s="211">
        <f t="shared" si="1"/>
        <v>35663.243875828506</v>
      </c>
      <c r="AI14" s="211">
        <f t="shared" si="1"/>
        <v>35663.243875828506</v>
      </c>
      <c r="AJ14" s="211">
        <f t="shared" si="1"/>
        <v>35663.243875828506</v>
      </c>
    </row>
    <row r="15" spans="1:36" x14ac:dyDescent="0.25">
      <c r="A15" s="212" t="s">
        <v>366</v>
      </c>
      <c r="B15" s="5">
        <f>About!$A$45</f>
        <v>3142000</v>
      </c>
      <c r="C15" s="5">
        <f>About!$A$45</f>
        <v>3142000</v>
      </c>
      <c r="D15" s="5">
        <f>About!$A$45</f>
        <v>3142000</v>
      </c>
      <c r="E15" s="5">
        <f>About!$A$45</f>
        <v>3142000</v>
      </c>
      <c r="F15" s="5">
        <f>About!$A$45</f>
        <v>3142000</v>
      </c>
      <c r="G15" s="5">
        <f>About!$A$45</f>
        <v>3142000</v>
      </c>
      <c r="H15" s="5">
        <f>About!$A$45</f>
        <v>3142000</v>
      </c>
      <c r="I15" s="5">
        <f>About!$A$45</f>
        <v>3142000</v>
      </c>
      <c r="J15" s="5">
        <f>About!$A$45</f>
        <v>3142000</v>
      </c>
      <c r="K15" s="5">
        <f>About!$A$45</f>
        <v>3142000</v>
      </c>
      <c r="L15" s="5">
        <f>About!$A$45</f>
        <v>3142000</v>
      </c>
      <c r="M15" s="5">
        <f>About!$A$45</f>
        <v>3142000</v>
      </c>
      <c r="N15" s="5">
        <f>About!$A$45</f>
        <v>3142000</v>
      </c>
      <c r="O15" s="5">
        <f>About!$A$45</f>
        <v>3142000</v>
      </c>
      <c r="P15" s="5">
        <f>About!$A$45</f>
        <v>3142000</v>
      </c>
      <c r="Q15" s="5">
        <f>About!$A$45</f>
        <v>3142000</v>
      </c>
      <c r="R15" s="5">
        <f>About!$A$45</f>
        <v>3142000</v>
      </c>
      <c r="S15" s="5">
        <f>About!$A$45</f>
        <v>3142000</v>
      </c>
      <c r="T15" s="5">
        <f>About!$A$45</f>
        <v>3142000</v>
      </c>
      <c r="U15" s="5">
        <f>About!$A$45</f>
        <v>3142000</v>
      </c>
      <c r="V15" s="5">
        <f>About!$A$45</f>
        <v>3142000</v>
      </c>
      <c r="W15" s="5">
        <f>About!$A$45</f>
        <v>3142000</v>
      </c>
      <c r="X15" s="5">
        <f>About!$A$45</f>
        <v>3142000</v>
      </c>
      <c r="Y15" s="5">
        <f>About!$A$45</f>
        <v>3142000</v>
      </c>
      <c r="Z15" s="5">
        <f>About!$A$45</f>
        <v>3142000</v>
      </c>
      <c r="AA15" s="5">
        <f>About!$A$45</f>
        <v>3142000</v>
      </c>
      <c r="AB15" s="5">
        <f>About!$A$45</f>
        <v>3142000</v>
      </c>
      <c r="AC15" s="5">
        <f>About!$A$45</f>
        <v>3142000</v>
      </c>
      <c r="AD15" s="5">
        <f>About!$A$45</f>
        <v>3142000</v>
      </c>
      <c r="AE15" s="5">
        <f>About!$A$45</f>
        <v>3142000</v>
      </c>
      <c r="AF15" s="5">
        <f>About!$A$45</f>
        <v>3142000</v>
      </c>
      <c r="AG15" s="5">
        <f>About!$A$45</f>
        <v>3142000</v>
      </c>
      <c r="AH15" s="5">
        <f>About!$A$45</f>
        <v>3142000</v>
      </c>
      <c r="AI15" s="5">
        <f>About!$A$45</f>
        <v>3142000</v>
      </c>
      <c r="AJ15" s="5">
        <f>About!$A$45</f>
        <v>3142000</v>
      </c>
    </row>
    <row r="16" spans="1:36" x14ac:dyDescent="0.25">
      <c r="A16" s="212" t="s">
        <v>357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s="212" t="s">
        <v>346</v>
      </c>
      <c r="B17" s="5">
        <f>'GREET1 Fuel_Specs'!$D$68*About!$A$47</f>
        <v>14321544.386446232</v>
      </c>
      <c r="C17" s="209">
        <f>'GREET1 Fuel_Specs'!$D$68*About!$A$47</f>
        <v>14321544.386446232</v>
      </c>
      <c r="D17" s="209">
        <f>'GREET1 Fuel_Specs'!$D$68*About!$A$47</f>
        <v>14321544.386446232</v>
      </c>
      <c r="E17" s="209">
        <f>'GREET1 Fuel_Specs'!$D$68*About!$A$47</f>
        <v>14321544.386446232</v>
      </c>
      <c r="F17" s="209">
        <f>'GREET1 Fuel_Specs'!$D$68*About!$A$47</f>
        <v>14321544.386446232</v>
      </c>
      <c r="G17" s="209">
        <f>'GREET1 Fuel_Specs'!$D$68*About!$A$47</f>
        <v>14321544.386446232</v>
      </c>
      <c r="H17" s="209">
        <f>'GREET1 Fuel_Specs'!$D$68*About!$A$47</f>
        <v>14321544.386446232</v>
      </c>
      <c r="I17" s="209">
        <f>'GREET1 Fuel_Specs'!$D$68*About!$A$47</f>
        <v>14321544.386446232</v>
      </c>
      <c r="J17" s="209">
        <f>'GREET1 Fuel_Specs'!$D$68*About!$A$47</f>
        <v>14321544.386446232</v>
      </c>
      <c r="K17" s="209">
        <f>'GREET1 Fuel_Specs'!$D$68*About!$A$47</f>
        <v>14321544.386446232</v>
      </c>
      <c r="L17" s="209">
        <f>'GREET1 Fuel_Specs'!$D$68*About!$A$47</f>
        <v>14321544.386446232</v>
      </c>
      <c r="M17" s="209">
        <f>'GREET1 Fuel_Specs'!$D$68*About!$A$47</f>
        <v>14321544.386446232</v>
      </c>
      <c r="N17" s="209">
        <f>'GREET1 Fuel_Specs'!$D$68*About!$A$47</f>
        <v>14321544.386446232</v>
      </c>
      <c r="O17" s="209">
        <f>'GREET1 Fuel_Specs'!$D$68*About!$A$47</f>
        <v>14321544.386446232</v>
      </c>
      <c r="P17" s="209">
        <f>'GREET1 Fuel_Specs'!$D$68*About!$A$47</f>
        <v>14321544.386446232</v>
      </c>
      <c r="Q17" s="209">
        <f>'GREET1 Fuel_Specs'!$D$68*About!$A$47</f>
        <v>14321544.386446232</v>
      </c>
      <c r="R17" s="209">
        <f>'GREET1 Fuel_Specs'!$D$68*About!$A$47</f>
        <v>14321544.386446232</v>
      </c>
      <c r="S17" s="209">
        <f>'GREET1 Fuel_Specs'!$D$68*About!$A$47</f>
        <v>14321544.386446232</v>
      </c>
      <c r="T17" s="209">
        <f>'GREET1 Fuel_Specs'!$D$68*About!$A$47</f>
        <v>14321544.386446232</v>
      </c>
      <c r="U17" s="209">
        <f>'GREET1 Fuel_Specs'!$D$68*About!$A$47</f>
        <v>14321544.386446232</v>
      </c>
      <c r="V17" s="209">
        <f>'GREET1 Fuel_Specs'!$D$68*About!$A$47</f>
        <v>14321544.386446232</v>
      </c>
      <c r="W17" s="209">
        <f>'GREET1 Fuel_Specs'!$D$68*About!$A$47</f>
        <v>14321544.386446232</v>
      </c>
      <c r="X17" s="209">
        <f>'GREET1 Fuel_Specs'!$D$68*About!$A$47</f>
        <v>14321544.386446232</v>
      </c>
      <c r="Y17" s="209">
        <f>'GREET1 Fuel_Specs'!$D$68*About!$A$47</f>
        <v>14321544.386446232</v>
      </c>
      <c r="Z17" s="209">
        <f>'GREET1 Fuel_Specs'!$D$68*About!$A$47</f>
        <v>14321544.386446232</v>
      </c>
      <c r="AA17" s="209">
        <f>'GREET1 Fuel_Specs'!$D$68*About!$A$47</f>
        <v>14321544.386446232</v>
      </c>
      <c r="AB17" s="209">
        <f>'GREET1 Fuel_Specs'!$D$68*About!$A$47</f>
        <v>14321544.386446232</v>
      </c>
      <c r="AC17" s="209">
        <f>'GREET1 Fuel_Specs'!$D$68*About!$A$47</f>
        <v>14321544.386446232</v>
      </c>
      <c r="AD17" s="209">
        <f>'GREET1 Fuel_Specs'!$D$68*About!$A$47</f>
        <v>14321544.386446232</v>
      </c>
      <c r="AE17" s="209">
        <f>'GREET1 Fuel_Specs'!$D$68*About!$A$47</f>
        <v>14321544.386446232</v>
      </c>
      <c r="AF17" s="209">
        <f>'GREET1 Fuel_Specs'!$D$68*About!$A$47</f>
        <v>14321544.386446232</v>
      </c>
      <c r="AG17" s="209">
        <f>'GREET1 Fuel_Specs'!$D$68*About!$A$47</f>
        <v>14321544.386446232</v>
      </c>
      <c r="AH17" s="209">
        <f>'GREET1 Fuel_Specs'!$D$68*About!$A$47</f>
        <v>14321544.386446232</v>
      </c>
      <c r="AI17" s="209">
        <f>'GREET1 Fuel_Specs'!$D$68*About!$A$47</f>
        <v>14321544.386446232</v>
      </c>
      <c r="AJ17" s="209">
        <f>'GREET1 Fuel_Specs'!$D$68*About!$A$47</f>
        <v>14321544.386446232</v>
      </c>
    </row>
    <row r="18" spans="1:36" x14ac:dyDescent="0.25">
      <c r="A18" s="21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5" x14ac:dyDescent="0.25"/>
  <cols>
    <col min="1" max="1" width="38.28515625" customWidth="1"/>
    <col min="2" max="36" width="11" customWidth="1"/>
  </cols>
  <sheetData>
    <row r="1" spans="1:36" s="2" customFormat="1" x14ac:dyDescent="0.25">
      <c r="A1" s="2" t="s">
        <v>49</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5">
        <v>2041</v>
      </c>
      <c r="AB1" s="5">
        <v>2042</v>
      </c>
      <c r="AC1" s="5">
        <v>2043</v>
      </c>
      <c r="AD1" s="5">
        <v>2044</v>
      </c>
      <c r="AE1" s="5">
        <v>2045</v>
      </c>
      <c r="AF1" s="5">
        <v>2046</v>
      </c>
      <c r="AG1" s="5">
        <v>2047</v>
      </c>
      <c r="AH1" s="5">
        <v>2048</v>
      </c>
      <c r="AI1" s="5">
        <v>2049</v>
      </c>
      <c r="AJ1" s="5">
        <v>2050</v>
      </c>
    </row>
    <row r="2" spans="1:36" x14ac:dyDescent="0.25">
      <c r="A2" t="s">
        <v>325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5">
        <f>TREND($Q2:$Z2,$Q$1:$Z$1,AA$1)</f>
        <v>0</v>
      </c>
      <c r="AB2" s="5">
        <f t="shared" ref="AB2:AJ8" si="0">TREND($Q2:$Z2,$Q$1:$Z$1,AB$1)</f>
        <v>0</v>
      </c>
      <c r="AC2" s="5">
        <f t="shared" si="0"/>
        <v>0</v>
      </c>
      <c r="AD2" s="5">
        <f t="shared" si="0"/>
        <v>0</v>
      </c>
      <c r="AE2" s="5">
        <f t="shared" si="0"/>
        <v>0</v>
      </c>
      <c r="AF2" s="5">
        <f t="shared" si="0"/>
        <v>0</v>
      </c>
      <c r="AG2" s="5">
        <f t="shared" si="0"/>
        <v>0</v>
      </c>
      <c r="AH2" s="5">
        <f t="shared" si="0"/>
        <v>0</v>
      </c>
      <c r="AI2" s="5">
        <f t="shared" si="0"/>
        <v>0</v>
      </c>
      <c r="AJ2" s="5">
        <f t="shared" si="0"/>
        <v>0</v>
      </c>
    </row>
    <row r="3" spans="1:36" x14ac:dyDescent="0.25">
      <c r="A3" t="s">
        <v>326</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5">
        <f t="shared" ref="AA3:AA7" si="1">TREND($Q3:$Z3,$Q$1:$Z$1,AA$1)</f>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4" spans="1:36" x14ac:dyDescent="0.25">
      <c r="A4" t="s">
        <v>333</v>
      </c>
      <c r="B4" s="6">
        <f>'AEO Table 73'!E32*10^6/gal_per_barrel*About!$A$49/About!$A$50</f>
        <v>51185.610048530943</v>
      </c>
      <c r="C4" s="210">
        <f>'AEO Table 73'!F32*10^6/gal_per_barrel*About!$A$49/About!$A$50</f>
        <v>51185.610048530943</v>
      </c>
      <c r="D4" s="210">
        <f>'AEO Table 73'!G32*10^6/gal_per_barrel*About!$A$49/About!$A$50</f>
        <v>51185.610048530943</v>
      </c>
      <c r="E4" s="210">
        <f>'AEO Table 73'!H32*10^6/gal_per_barrel*About!$A$49/About!$A$50</f>
        <v>51185.610048530943</v>
      </c>
      <c r="F4" s="210">
        <f>'AEO Table 73'!I32*10^6/gal_per_barrel*About!$A$49/About!$A$50</f>
        <v>51185.610048530943</v>
      </c>
      <c r="G4" s="210">
        <f>'AEO Table 73'!J32*10^6/gal_per_barrel*About!$A$49/About!$A$50</f>
        <v>51185.610048530943</v>
      </c>
      <c r="H4" s="210">
        <f>'AEO Table 73'!K32*10^6/gal_per_barrel*About!$A$49/About!$A$50</f>
        <v>51185.610048530943</v>
      </c>
      <c r="I4" s="210">
        <f>'AEO Table 73'!L32*10^6/gal_per_barrel*About!$A$49/About!$A$50</f>
        <v>51185.610048530943</v>
      </c>
      <c r="J4" s="210">
        <f>'AEO Table 73'!M32*10^6/gal_per_barrel*About!$A$49/About!$A$50</f>
        <v>51185.610048530943</v>
      </c>
      <c r="K4" s="210">
        <f>'AEO Table 73'!N32*10^6/gal_per_barrel*About!$A$49/About!$A$50</f>
        <v>51172.511599737387</v>
      </c>
      <c r="L4" s="210">
        <f>'AEO Table 73'!O32*10^6/gal_per_barrel*About!$A$49/About!$A$50</f>
        <v>51157.115355058093</v>
      </c>
      <c r="M4" s="210">
        <f>'AEO Table 73'!P32*10^6/gal_per_barrel*About!$A$49/About!$A$50</f>
        <v>51141.273722630031</v>
      </c>
      <c r="N4" s="210">
        <f>'AEO Table 73'!Q32*10^6/gal_per_barrel*About!$A$49/About!$A$50</f>
        <v>51133.530049270623</v>
      </c>
      <c r="O4" s="210">
        <f>'AEO Table 73'!R32*10^6/gal_per_barrel*About!$A$49/About!$A$50</f>
        <v>51124.450212664888</v>
      </c>
      <c r="P4" s="210">
        <f>'AEO Table 73'!S32*10^6/gal_per_barrel*About!$A$49/About!$A$50</f>
        <v>51113.771029143092</v>
      </c>
      <c r="Q4" s="210">
        <f>'AEO Table 73'!T32*10^6/gal_per_barrel*About!$A$49/About!$A$50</f>
        <v>51101.229315035504</v>
      </c>
      <c r="R4" s="210">
        <f>'AEO Table 73'!U32*10^6/gal_per_barrel*About!$A$49/About!$A$50</f>
        <v>51086.501151979384</v>
      </c>
      <c r="S4" s="210">
        <f>'AEO Table 73'!V32*10^6/gal_per_barrel*About!$A$49/About!$A$50</f>
        <v>51069.201886918956</v>
      </c>
      <c r="T4" s="210">
        <f>'AEO Table 73'!W32*10^6/gal_per_barrel*About!$A$49/About!$A$50</f>
        <v>51048.876009656626</v>
      </c>
      <c r="U4" s="210">
        <f>'AEO Table 73'!X32*10^6/gal_per_barrel*About!$A$49/About!$A$50</f>
        <v>51024.997152852906</v>
      </c>
      <c r="V4" s="210">
        <f>'AEO Table 73'!Y32*10^6/gal_per_barrel*About!$A$49/About!$A$50</f>
        <v>50996.937724680007</v>
      </c>
      <c r="W4" s="210">
        <f>'AEO Table 73'!Z32*10^6/gal_per_barrel*About!$A$49/About!$A$50</f>
        <v>50963.999276168237</v>
      </c>
      <c r="X4" s="210">
        <f>'AEO Table 73'!AA32*10^6/gal_per_barrel*About!$A$49/About!$A$50</f>
        <v>50925.311276717708</v>
      </c>
      <c r="Y4" s="210">
        <f>'AEO Table 73'!AB32*10^6/gal_per_barrel*About!$A$49/About!$A$50</f>
        <v>50879.851358996028</v>
      </c>
      <c r="Z4" s="210">
        <f>'AEO Table 73'!AC32*10^6/gal_per_barrel*About!$A$49/About!$A$50</f>
        <v>50826.465563835882</v>
      </c>
      <c r="AA4" s="6">
        <f t="shared" si="1"/>
        <v>50828.284905306631</v>
      </c>
      <c r="AB4" s="6">
        <f t="shared" si="0"/>
        <v>50798.457238692543</v>
      </c>
      <c r="AC4" s="6">
        <f t="shared" si="0"/>
        <v>50768.629572078455</v>
      </c>
      <c r="AD4" s="6">
        <f t="shared" si="0"/>
        <v>50738.801905464366</v>
      </c>
      <c r="AE4" s="6">
        <f t="shared" si="0"/>
        <v>50708.974238850285</v>
      </c>
      <c r="AF4" s="6">
        <f t="shared" si="0"/>
        <v>50679.146572236197</v>
      </c>
      <c r="AG4" s="6">
        <f t="shared" si="0"/>
        <v>50649.318905622109</v>
      </c>
      <c r="AH4" s="6">
        <f t="shared" si="0"/>
        <v>50619.491239008021</v>
      </c>
      <c r="AI4" s="6">
        <f t="shared" si="0"/>
        <v>50589.663572393933</v>
      </c>
      <c r="AJ4" s="6">
        <f t="shared" si="0"/>
        <v>50559.835905779844</v>
      </c>
    </row>
    <row r="5" spans="1:36" x14ac:dyDescent="0.25">
      <c r="A5" t="s">
        <v>334</v>
      </c>
      <c r="B5" s="6">
        <f>'AEO Table 73'!E22*10^6/gal_per_barrel*About!$A$49/About!$A$50</f>
        <v>58475.838189887203</v>
      </c>
      <c r="C5" s="210">
        <f>'AEO Table 73'!F22*10^6/gal_per_barrel*About!$A$49/About!$A$50</f>
        <v>58470.534026697234</v>
      </c>
      <c r="D5" s="210">
        <f>'AEO Table 73'!G22*10^6/gal_per_barrel*About!$A$49/About!$A$50</f>
        <v>58456.220884043389</v>
      </c>
      <c r="E5" s="210">
        <f>'AEO Table 73'!H22*10^6/gal_per_barrel*About!$A$49/About!$A$50</f>
        <v>58449.438843323376</v>
      </c>
      <c r="F5" s="210">
        <f>'AEO Table 73'!I22*10^6/gal_per_barrel*About!$A$49/About!$A$50</f>
        <v>58442.019088326721</v>
      </c>
      <c r="G5" s="210">
        <f>'AEO Table 73'!J22*10^6/gal_per_barrel*About!$A$49/About!$A$50</f>
        <v>58434.427251699846</v>
      </c>
      <c r="H5" s="210">
        <f>'AEO Table 73'!K22*10^6/gal_per_barrel*About!$A$49/About!$A$50</f>
        <v>58425.003251833696</v>
      </c>
      <c r="I5" s="210">
        <f>'AEO Table 73'!L22*10^6/gal_per_barrel*About!$A$49/About!$A$50</f>
        <v>58415.295823400142</v>
      </c>
      <c r="J5" s="210">
        <f>'AEO Table 73'!M22*10^6/gal_per_barrel*About!$A$49/About!$A$50</f>
        <v>58424.800802856982</v>
      </c>
      <c r="K5" s="210">
        <f>'AEO Table 73'!N22*10^6/gal_per_barrel*About!$A$49/About!$A$50</f>
        <v>58424.689455919783</v>
      </c>
      <c r="L5" s="210">
        <f>'AEO Table 73'!O22*10^6/gal_per_barrel*About!$A$49/About!$A$50</f>
        <v>58435.996231269397</v>
      </c>
      <c r="M5" s="210">
        <f>'AEO Table 73'!P22*10^6/gal_per_barrel*About!$A$49/About!$A$50</f>
        <v>58441.573700577945</v>
      </c>
      <c r="N5" s="210">
        <f>'AEO Table 73'!Q22*10^6/gal_per_barrel*About!$A$49/About!$A$50</f>
        <v>58433.819904769705</v>
      </c>
      <c r="O5" s="210">
        <f>'AEO Table 73'!R22*10^6/gal_per_barrel*About!$A$49/About!$A$50</f>
        <v>58444.013210747376</v>
      </c>
      <c r="P5" s="210">
        <f>'AEO Table 73'!S22*10^6/gal_per_barrel*About!$A$49/About!$A$50</f>
        <v>58443.932231156687</v>
      </c>
      <c r="Q5" s="210">
        <f>'AEO Table 73'!T22*10^6/gal_per_barrel*About!$A$49/About!$A$50</f>
        <v>58442.727659745229</v>
      </c>
      <c r="R5" s="210">
        <f>'AEO Table 73'!U22*10^6/gal_per_barrel*About!$A$49/About!$A$50</f>
        <v>58441.492720987255</v>
      </c>
      <c r="S5" s="210">
        <f>'AEO Table 73'!V22*10^6/gal_per_barrel*About!$A$49/About!$A$50</f>
        <v>58439.701047543313</v>
      </c>
      <c r="T5" s="210">
        <f>'AEO Table 73'!W22*10^6/gal_per_barrel*About!$A$49/About!$A$50</f>
        <v>58438.810272045761</v>
      </c>
      <c r="U5" s="210">
        <f>'AEO Table 73'!X22*10^6/gal_per_barrel*About!$A$49/About!$A$50</f>
        <v>58436.937619011129</v>
      </c>
      <c r="V5" s="210">
        <f>'AEO Table 73'!Y22*10^6/gal_per_barrel*About!$A$49/About!$A$50</f>
        <v>58437.727170020335</v>
      </c>
      <c r="W5" s="210">
        <f>'AEO Table 73'!Z22*10^6/gal_per_barrel*About!$A$49/About!$A$50</f>
        <v>58434.538598637053</v>
      </c>
      <c r="X5" s="210">
        <f>'AEO Table 73'!AA22*10^6/gal_per_barrel*About!$A$49/About!$A$50</f>
        <v>58429.791170133038</v>
      </c>
      <c r="Y5" s="210">
        <f>'AEO Table 73'!AB22*10^6/gal_per_barrel*About!$A$49/About!$A$50</f>
        <v>58430.762925221279</v>
      </c>
      <c r="Z5" s="210">
        <f>'AEO Table 73'!AC22*10^6/gal_per_barrel*About!$A$49/About!$A$50</f>
        <v>58430.91476195382</v>
      </c>
      <c r="AA5" s="6">
        <f t="shared" si="1"/>
        <v>58428.240410971397</v>
      </c>
      <c r="AB5" s="6">
        <f t="shared" si="0"/>
        <v>58426.76768668805</v>
      </c>
      <c r="AC5" s="6">
        <f t="shared" si="0"/>
        <v>58425.294962404696</v>
      </c>
      <c r="AD5" s="6">
        <f t="shared" si="0"/>
        <v>58423.822238121349</v>
      </c>
      <c r="AE5" s="6">
        <f t="shared" si="0"/>
        <v>58422.349513837995</v>
      </c>
      <c r="AF5" s="6">
        <f t="shared" si="0"/>
        <v>58420.876789554648</v>
      </c>
      <c r="AG5" s="6">
        <f t="shared" si="0"/>
        <v>58419.404065271294</v>
      </c>
      <c r="AH5" s="6">
        <f t="shared" si="0"/>
        <v>58417.931340987947</v>
      </c>
      <c r="AI5" s="6">
        <f t="shared" si="0"/>
        <v>58416.458616704593</v>
      </c>
      <c r="AJ5" s="6">
        <f t="shared" si="0"/>
        <v>58414.985892421246</v>
      </c>
    </row>
    <row r="6" spans="1:36" x14ac:dyDescent="0.25">
      <c r="A6" t="s">
        <v>327</v>
      </c>
      <c r="B6" s="2">
        <v>0</v>
      </c>
      <c r="C6" s="208">
        <v>0</v>
      </c>
      <c r="D6" s="208">
        <v>0</v>
      </c>
      <c r="E6" s="208">
        <v>0</v>
      </c>
      <c r="F6" s="208">
        <v>0</v>
      </c>
      <c r="G6" s="208">
        <v>0</v>
      </c>
      <c r="H6" s="208">
        <v>0</v>
      </c>
      <c r="I6" s="208">
        <v>0</v>
      </c>
      <c r="J6" s="208">
        <v>0</v>
      </c>
      <c r="K6" s="208">
        <v>0</v>
      </c>
      <c r="L6" s="208">
        <v>0</v>
      </c>
      <c r="M6" s="208">
        <v>0</v>
      </c>
      <c r="N6" s="208">
        <v>0</v>
      </c>
      <c r="O6" s="208">
        <v>0</v>
      </c>
      <c r="P6" s="208">
        <v>0</v>
      </c>
      <c r="Q6" s="208">
        <v>0</v>
      </c>
      <c r="R6" s="208">
        <v>0</v>
      </c>
      <c r="S6" s="208">
        <v>0</v>
      </c>
      <c r="T6" s="208">
        <v>0</v>
      </c>
      <c r="U6" s="208">
        <v>0</v>
      </c>
      <c r="V6" s="208">
        <v>0</v>
      </c>
      <c r="W6" s="208">
        <v>0</v>
      </c>
      <c r="X6" s="208">
        <v>0</v>
      </c>
      <c r="Y6" s="208">
        <v>0</v>
      </c>
      <c r="Z6" s="208">
        <v>0</v>
      </c>
      <c r="AA6" s="5">
        <f t="shared" si="1"/>
        <v>0</v>
      </c>
      <c r="AB6" s="5">
        <f t="shared" si="0"/>
        <v>0</v>
      </c>
      <c r="AC6" s="5">
        <f t="shared" si="0"/>
        <v>0</v>
      </c>
      <c r="AD6" s="5">
        <f t="shared" si="0"/>
        <v>0</v>
      </c>
      <c r="AE6" s="5">
        <f t="shared" si="0"/>
        <v>0</v>
      </c>
      <c r="AF6" s="5">
        <f t="shared" si="0"/>
        <v>0</v>
      </c>
      <c r="AG6" s="5">
        <f t="shared" si="0"/>
        <v>0</v>
      </c>
      <c r="AH6" s="5">
        <f t="shared" si="0"/>
        <v>0</v>
      </c>
      <c r="AI6" s="5">
        <f t="shared" si="0"/>
        <v>0</v>
      </c>
      <c r="AJ6" s="5">
        <f t="shared" si="0"/>
        <v>0</v>
      </c>
    </row>
    <row r="7" spans="1:36" x14ac:dyDescent="0.25">
      <c r="A7" t="s">
        <v>328</v>
      </c>
      <c r="B7" s="2">
        <v>0</v>
      </c>
      <c r="C7" s="208">
        <v>0</v>
      </c>
      <c r="D7" s="208">
        <v>0</v>
      </c>
      <c r="E7" s="208">
        <v>0</v>
      </c>
      <c r="F7" s="208">
        <v>0</v>
      </c>
      <c r="G7" s="208">
        <v>0</v>
      </c>
      <c r="H7" s="208">
        <v>0</v>
      </c>
      <c r="I7" s="208">
        <v>0</v>
      </c>
      <c r="J7" s="208">
        <v>0</v>
      </c>
      <c r="K7" s="208">
        <v>0</v>
      </c>
      <c r="L7" s="208">
        <v>0</v>
      </c>
      <c r="M7" s="208">
        <v>0</v>
      </c>
      <c r="N7" s="208">
        <v>0</v>
      </c>
      <c r="O7" s="208">
        <v>0</v>
      </c>
      <c r="P7" s="208">
        <v>0</v>
      </c>
      <c r="Q7" s="208">
        <v>0</v>
      </c>
      <c r="R7" s="208">
        <v>0</v>
      </c>
      <c r="S7" s="208">
        <v>0</v>
      </c>
      <c r="T7" s="208">
        <v>0</v>
      </c>
      <c r="U7" s="208">
        <v>0</v>
      </c>
      <c r="V7" s="208">
        <v>0</v>
      </c>
      <c r="W7" s="208">
        <v>0</v>
      </c>
      <c r="X7" s="208">
        <v>0</v>
      </c>
      <c r="Y7" s="208">
        <v>0</v>
      </c>
      <c r="Z7" s="208">
        <v>0</v>
      </c>
      <c r="AA7" s="5">
        <f t="shared" si="1"/>
        <v>0</v>
      </c>
      <c r="AB7" s="5">
        <f t="shared" si="0"/>
        <v>0</v>
      </c>
      <c r="AC7" s="5">
        <f t="shared" si="0"/>
        <v>0</v>
      </c>
      <c r="AD7" s="5">
        <f t="shared" si="0"/>
        <v>0</v>
      </c>
      <c r="AE7" s="5">
        <f t="shared" si="0"/>
        <v>0</v>
      </c>
      <c r="AF7" s="5">
        <f t="shared" si="0"/>
        <v>0</v>
      </c>
      <c r="AG7" s="5">
        <f t="shared" si="0"/>
        <v>0</v>
      </c>
      <c r="AH7" s="5">
        <f t="shared" si="0"/>
        <v>0</v>
      </c>
      <c r="AI7" s="5">
        <f t="shared" si="0"/>
        <v>0</v>
      </c>
      <c r="AJ7" s="5">
        <f t="shared" si="0"/>
        <v>0</v>
      </c>
    </row>
    <row r="8" spans="1:36" x14ac:dyDescent="0.25">
      <c r="A8" t="s">
        <v>335</v>
      </c>
      <c r="B8" s="6">
        <f>'AEO Table 73'!E30*10^6/gal_per_barrel*About!$A$49/About!$A$50</f>
        <v>57394.284899125851</v>
      </c>
      <c r="C8" s="210">
        <f>'AEO Table 73'!F30*10^6/gal_per_barrel*About!$A$49/About!$A$50</f>
        <v>57394.284899125851</v>
      </c>
      <c r="D8" s="210">
        <f>'AEO Table 73'!G30*10^6/gal_per_barrel*About!$A$49/About!$A$50</f>
        <v>57394.284899125851</v>
      </c>
      <c r="E8" s="210">
        <f>'AEO Table 73'!H30*10^6/gal_per_barrel*About!$A$49/About!$A$50</f>
        <v>57394.284899125851</v>
      </c>
      <c r="F8" s="210">
        <f>'AEO Table 73'!I30*10^6/gal_per_barrel*About!$A$49/About!$A$50</f>
        <v>57394.284899125851</v>
      </c>
      <c r="G8" s="210">
        <f>'AEO Table 73'!J30*10^6/gal_per_barrel*About!$A$49/About!$A$50</f>
        <v>57394.284899125851</v>
      </c>
      <c r="H8" s="210">
        <f>'AEO Table 73'!K30*10^6/gal_per_barrel*About!$A$49/About!$A$50</f>
        <v>57394.284899125851</v>
      </c>
      <c r="I8" s="210">
        <f>'AEO Table 73'!L30*10^6/gal_per_barrel*About!$A$49/About!$A$50</f>
        <v>57394.284899125851</v>
      </c>
      <c r="J8" s="210">
        <f>'AEO Table 73'!M30*10^6/gal_per_barrel*About!$A$49/About!$A$50</f>
        <v>57394.284899125851</v>
      </c>
      <c r="K8" s="210">
        <f>'AEO Table 73'!N30*10^6/gal_per_barrel*About!$A$49/About!$A$50</f>
        <v>57394.284899125851</v>
      </c>
      <c r="L8" s="210">
        <f>'AEO Table 73'!O30*10^6/gal_per_barrel*About!$A$49/About!$A$50</f>
        <v>57394.284899125851</v>
      </c>
      <c r="M8" s="210">
        <f>'AEO Table 73'!P30*10^6/gal_per_barrel*About!$A$49/About!$A$50</f>
        <v>57394.284899125851</v>
      </c>
      <c r="N8" s="210">
        <f>'AEO Table 73'!Q30*10^6/gal_per_barrel*About!$A$49/About!$A$50</f>
        <v>57394.284899125851</v>
      </c>
      <c r="O8" s="210">
        <f>'AEO Table 73'!R30*10^6/gal_per_barrel*About!$A$49/About!$A$50</f>
        <v>57394.284899125851</v>
      </c>
      <c r="P8" s="210">
        <f>'AEO Table 73'!S30*10^6/gal_per_barrel*About!$A$49/About!$A$50</f>
        <v>57394.284899125851</v>
      </c>
      <c r="Q8" s="210">
        <f>'AEO Table 73'!T30*10^6/gal_per_barrel*About!$A$49/About!$A$50</f>
        <v>57394.284899125851</v>
      </c>
      <c r="R8" s="210">
        <f>'AEO Table 73'!U30*10^6/gal_per_barrel*About!$A$49/About!$A$50</f>
        <v>57394.284899125851</v>
      </c>
      <c r="S8" s="210">
        <f>'AEO Table 73'!V30*10^6/gal_per_barrel*About!$A$49/About!$A$50</f>
        <v>57394.284899125851</v>
      </c>
      <c r="T8" s="210">
        <f>'AEO Table 73'!W30*10^6/gal_per_barrel*About!$A$49/About!$A$50</f>
        <v>57394.284899125851</v>
      </c>
      <c r="U8" s="210">
        <f>'AEO Table 73'!X30*10^6/gal_per_barrel*About!$A$49/About!$A$50</f>
        <v>57394.284899125851</v>
      </c>
      <c r="V8" s="210">
        <f>'AEO Table 73'!Y30*10^6/gal_per_barrel*About!$A$49/About!$A$50</f>
        <v>57394.284899125851</v>
      </c>
      <c r="W8" s="210">
        <f>'AEO Table 73'!Z30*10^6/gal_per_barrel*About!$A$49/About!$A$50</f>
        <v>57394.284899125851</v>
      </c>
      <c r="X8" s="210">
        <f>'AEO Table 73'!AA30*10^6/gal_per_barrel*About!$A$49/About!$A$50</f>
        <v>57394.284899125851</v>
      </c>
      <c r="Y8" s="210">
        <f>'AEO Table 73'!AB30*10^6/gal_per_barrel*About!$A$49/About!$A$50</f>
        <v>57394.284899125851</v>
      </c>
      <c r="Z8" s="210">
        <f>'AEO Table 73'!AC30*10^6/gal_per_barrel*About!$A$49/About!$A$50</f>
        <v>57394.284899125851</v>
      </c>
      <c r="AA8" s="6">
        <f>TREND($Q8:$Z8,$Q$1:$Z$1,AA$1)</f>
        <v>57394.284899125851</v>
      </c>
      <c r="AB8" s="6">
        <f t="shared" si="0"/>
        <v>57394.284899125851</v>
      </c>
      <c r="AC8" s="6">
        <f t="shared" si="0"/>
        <v>57394.284899125851</v>
      </c>
      <c r="AD8" s="6">
        <f t="shared" si="0"/>
        <v>57394.284899125851</v>
      </c>
      <c r="AE8" s="6">
        <f t="shared" si="0"/>
        <v>57394.284899125851</v>
      </c>
      <c r="AF8" s="6">
        <f t="shared" si="0"/>
        <v>57394.284899125851</v>
      </c>
      <c r="AG8" s="6">
        <f t="shared" si="0"/>
        <v>57394.284899125851</v>
      </c>
      <c r="AH8" s="6">
        <f t="shared" si="0"/>
        <v>57394.284899125851</v>
      </c>
      <c r="AI8" s="6">
        <f t="shared" si="0"/>
        <v>57394.284899125851</v>
      </c>
      <c r="AJ8" s="6">
        <f t="shared" si="0"/>
        <v>57394.284899125851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AEO Table 73</vt:lpstr>
      <vt:lpstr>GREET1 Fuel_Specs</vt:lpstr>
      <vt:lpstr>BCF-BpLFOU</vt:lpstr>
      <vt:lpstr>BCF-BpSFOU</vt:lpstr>
      <vt:lpstr>BCF-VFEUCF</vt:lpstr>
      <vt:lpstr>gal_per_barrel</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2018-06-08T20:27:10Z</dcterms:modified>
</cp:coreProperties>
</file>