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esktop\New\FoPITY\"/>
    </mc:Choice>
  </mc:AlternateContent>
  <bookViews>
    <workbookView xWindow="-120" yWindow="-120" windowWidth="20730" windowHeight="11160"/>
  </bookViews>
  <sheets>
    <sheet name="About" sheetId="2" r:id="rId1"/>
    <sheet name="Set Schedules Here" sheetId="5" r:id="rId2"/>
    <sheet name="FoPITY-1" sheetId="4" r:id="rId3"/>
    <sheet name="FoPITY-1-WebApp" sheetId="3" r:id="rId4"/>
    <sheet name="Exogenous GDP Adjustment" sheetId="6" r:id="rId5"/>
  </sheets>
  <definedNames>
    <definedName name="rounding_decimal_places">About!$A$110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6" l="1"/>
  <c r="C20" i="6" s="1"/>
  <c r="C7" i="6"/>
  <c r="B6" i="6"/>
  <c r="B21" i="6" s="1"/>
  <c r="C4" i="6"/>
  <c r="C5" i="6" s="1"/>
  <c r="C6" i="6" l="1"/>
  <c r="C21" i="6"/>
  <c r="E20" i="6" s="1"/>
  <c r="B22" i="6" s="1"/>
  <c r="B82" i="3"/>
  <c r="C82" i="3"/>
  <c r="D82" i="3"/>
  <c r="E82" i="3"/>
  <c r="F82" i="3"/>
  <c r="H82" i="3"/>
  <c r="J82" i="3"/>
  <c r="L82" i="3"/>
  <c r="N82" i="3"/>
  <c r="P82" i="3"/>
  <c r="R82" i="3"/>
  <c r="T82" i="3"/>
  <c r="V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3"/>
  <c r="B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82" i="4"/>
  <c r="D163" i="5"/>
  <c r="C82" i="4" s="1"/>
  <c r="C22" i="6" l="1"/>
  <c r="B23" i="6"/>
  <c r="D82" i="4"/>
  <c r="G82" i="3"/>
  <c r="E163" i="5"/>
  <c r="G163" i="5"/>
  <c r="F163" i="5"/>
  <c r="B24" i="6" l="1"/>
  <c r="C23" i="6"/>
  <c r="K82" i="3"/>
  <c r="F82" i="4"/>
  <c r="G82" i="4"/>
  <c r="M82" i="3"/>
  <c r="I82" i="3"/>
  <c r="E82" i="4"/>
  <c r="H163" i="5"/>
  <c r="C24" i="6" l="1"/>
  <c r="B25" i="6"/>
  <c r="O82" i="3"/>
  <c r="H82" i="4"/>
  <c r="I163" i="5"/>
  <c r="B26" i="6" l="1"/>
  <c r="C25" i="6"/>
  <c r="Q82" i="3"/>
  <c r="I82" i="4"/>
  <c r="J163" i="5"/>
  <c r="B27" i="6" l="1"/>
  <c r="C26" i="6"/>
  <c r="J82" i="4"/>
  <c r="S82" i="3"/>
  <c r="K163" i="5"/>
  <c r="B28" i="6" l="1"/>
  <c r="C27" i="6"/>
  <c r="K82" i="4"/>
  <c r="U82" i="3"/>
  <c r="L163" i="5"/>
  <c r="B29" i="6" l="1"/>
  <c r="C28" i="6"/>
  <c r="W82" i="3"/>
  <c r="L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B30" i="6" l="1"/>
  <c r="C29" i="6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B31" i="6" l="1"/>
  <c r="C30" i="6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B32" i="6" l="1"/>
  <c r="C31" i="6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33" i="6" l="1"/>
  <c r="C32" i="6"/>
  <c r="BN80" i="3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B34" i="6" l="1"/>
  <c r="C33" i="6"/>
  <c r="AD159" i="5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C34" i="6" l="1"/>
  <c r="B35" i="6"/>
  <c r="C35" i="6" s="1"/>
  <c r="U71" i="3"/>
  <c r="K71" i="4"/>
  <c r="AE71" i="3"/>
  <c r="AQ71" i="3"/>
  <c r="V71" i="4"/>
  <c r="BA71" i="3"/>
  <c r="AA71" i="4"/>
  <c r="BK71" i="3"/>
  <c r="M72" i="3"/>
  <c r="G72" i="4"/>
  <c r="W72" i="3"/>
  <c r="L72" i="4"/>
  <c r="AG72" i="3"/>
  <c r="AS72" i="3"/>
  <c r="W72" i="4"/>
  <c r="BC72" i="3"/>
  <c r="AB72" i="4"/>
  <c r="BM72" i="3"/>
  <c r="O73" i="3"/>
  <c r="H73" i="4"/>
  <c r="Y73" i="3"/>
  <c r="M73" i="4"/>
  <c r="AI73" i="3"/>
  <c r="AU73" i="3"/>
  <c r="X73" i="4"/>
  <c r="BE73" i="3"/>
  <c r="AC73" i="4"/>
  <c r="BO73" i="3"/>
  <c r="AH73" i="4"/>
  <c r="Q74" i="3"/>
  <c r="I74" i="4"/>
  <c r="AA74" i="3"/>
  <c r="N74" i="4"/>
  <c r="AK74" i="3"/>
  <c r="AW74" i="3"/>
  <c r="Y74" i="4"/>
  <c r="BG74" i="3"/>
  <c r="AD74" i="4"/>
  <c r="G75" i="3"/>
  <c r="C75" i="4"/>
  <c r="S75" i="3"/>
  <c r="J75" i="4"/>
  <c r="AC75" i="3"/>
  <c r="O75" i="4"/>
  <c r="AM75" i="3"/>
  <c r="AY75" i="3"/>
  <c r="Z75" i="4"/>
  <c r="BI75" i="3"/>
  <c r="AE75" i="4"/>
  <c r="I76" i="3"/>
  <c r="U76" i="3"/>
  <c r="K76" i="4"/>
  <c r="AE76" i="3"/>
  <c r="P76" i="4"/>
  <c r="AO76" i="3"/>
  <c r="BA76" i="3"/>
  <c r="AA76" i="4"/>
  <c r="BK76" i="3"/>
  <c r="AF76" i="4"/>
  <c r="K77" i="3"/>
  <c r="W77" i="3"/>
  <c r="L77" i="4"/>
  <c r="AG77" i="3"/>
  <c r="Q77" i="4"/>
  <c r="AQ77" i="3"/>
  <c r="BC77" i="3"/>
  <c r="AB77" i="4"/>
  <c r="BM77" i="3"/>
  <c r="AG77" i="4"/>
  <c r="M78" i="3"/>
  <c r="Y78" i="3"/>
  <c r="M78" i="4"/>
  <c r="AI78" i="3"/>
  <c r="R78" i="4"/>
  <c r="AS78" i="3"/>
  <c r="BE78" i="3"/>
  <c r="AC78" i="4"/>
  <c r="BO78" i="3"/>
  <c r="AH78" i="4"/>
  <c r="S79" i="3"/>
  <c r="J79" i="4"/>
  <c r="AE79" i="3"/>
  <c r="AS79" i="3"/>
  <c r="W79" i="4"/>
  <c r="BG79" i="3"/>
  <c r="AD79" i="4"/>
  <c r="G80" i="3"/>
  <c r="C80" i="4"/>
  <c r="U80" i="3"/>
  <c r="K80" i="4"/>
  <c r="AG80" i="3"/>
  <c r="AU80" i="3"/>
  <c r="X80" i="4"/>
  <c r="BI80" i="3"/>
  <c r="AE80" i="4"/>
  <c r="M71" i="3"/>
  <c r="G71" i="4"/>
  <c r="W71" i="3"/>
  <c r="AI71" i="3"/>
  <c r="R71" i="4"/>
  <c r="AS71" i="3"/>
  <c r="W71" i="4"/>
  <c r="BC71" i="3"/>
  <c r="BO71" i="3"/>
  <c r="AH71" i="4"/>
  <c r="O72" i="3"/>
  <c r="H72" i="4"/>
  <c r="Y72" i="3"/>
  <c r="AK72" i="3"/>
  <c r="S72" i="4"/>
  <c r="AU72" i="3"/>
  <c r="X72" i="4"/>
  <c r="BE72" i="3"/>
  <c r="C73" i="4"/>
  <c r="G73" i="3"/>
  <c r="D73" i="4"/>
  <c r="Q73" i="3"/>
  <c r="I73" i="4"/>
  <c r="AA73" i="3"/>
  <c r="AM73" i="3"/>
  <c r="T73" i="4"/>
  <c r="AW73" i="3"/>
  <c r="Y73" i="4"/>
  <c r="BG73" i="3"/>
  <c r="I74" i="3"/>
  <c r="E74" i="4"/>
  <c r="S74" i="3"/>
  <c r="J74" i="4"/>
  <c r="AC74" i="3"/>
  <c r="AO74" i="3"/>
  <c r="U74" i="4"/>
  <c r="AY74" i="3"/>
  <c r="Z74" i="4"/>
  <c r="BI74" i="3"/>
  <c r="K75" i="3"/>
  <c r="F75" i="4"/>
  <c r="U75" i="3"/>
  <c r="K75" i="4"/>
  <c r="AE75" i="3"/>
  <c r="AQ75" i="3"/>
  <c r="V75" i="4"/>
  <c r="BA75" i="3"/>
  <c r="AA75" i="4"/>
  <c r="BK75" i="3"/>
  <c r="M76" i="3"/>
  <c r="G76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BO77" i="3"/>
  <c r="AH77" i="4"/>
  <c r="Q78" i="3"/>
  <c r="I78" i="4"/>
  <c r="AA78" i="3"/>
  <c r="N78" i="4"/>
  <c r="AK78" i="3"/>
  <c r="AW78" i="3"/>
  <c r="Y78" i="4"/>
  <c r="BG78" i="3"/>
  <c r="AD78" i="4"/>
  <c r="K79" i="3"/>
  <c r="F79" i="4"/>
  <c r="U79" i="3"/>
  <c r="AI79" i="3"/>
  <c r="R79" i="4"/>
  <c r="AU79" i="3"/>
  <c r="BI79" i="3"/>
  <c r="AE79" i="4"/>
  <c r="M80" i="3"/>
  <c r="G80" i="4"/>
  <c r="W80" i="3"/>
  <c r="AK80" i="3"/>
  <c r="S80" i="4"/>
  <c r="AW80" i="3"/>
  <c r="BK80" i="3"/>
  <c r="AF80" i="4"/>
  <c r="O71" i="3"/>
  <c r="AA71" i="3"/>
  <c r="N71" i="4"/>
  <c r="AK71" i="3"/>
  <c r="S71" i="4"/>
  <c r="AU71" i="3"/>
  <c r="BG71" i="3"/>
  <c r="AD71" i="4"/>
  <c r="G72" i="3"/>
  <c r="D72" i="4"/>
  <c r="C72" i="4"/>
  <c r="Q72" i="3"/>
  <c r="AC72" i="3"/>
  <c r="O72" i="4"/>
  <c r="AM72" i="3"/>
  <c r="T72" i="4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K74" i="3"/>
  <c r="F74" i="4"/>
  <c r="U74" i="3"/>
  <c r="AG74" i="3"/>
  <c r="Q74" i="4"/>
  <c r="AQ74" i="3"/>
  <c r="V74" i="4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C77" i="4"/>
  <c r="D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K71" i="3"/>
  <c r="F71" i="4"/>
  <c r="G71" i="3"/>
  <c r="C71" i="4"/>
  <c r="S71" i="3"/>
  <c r="J71" i="4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BG75" i="3"/>
  <c r="AD75" i="4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AE77" i="3"/>
  <c r="P77" i="4"/>
  <c r="AO77" i="3"/>
  <c r="U77" i="4"/>
  <c r="AY77" i="3"/>
  <c r="BK77" i="3"/>
  <c r="AF77" i="4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BO79" i="3"/>
  <c r="AH79" i="4"/>
  <c r="Q80" i="3"/>
  <c r="AE80" i="3"/>
  <c r="P80" i="4"/>
  <c r="AS80" i="3"/>
  <c r="W80" i="4"/>
  <c r="BC80" i="3"/>
  <c r="BG80" i="3"/>
  <c r="AD80" i="4"/>
  <c r="I141" i="5"/>
  <c r="H71" i="4" s="1"/>
  <c r="Q141" i="5"/>
  <c r="P71" i="4" s="1"/>
  <c r="Y141" i="5"/>
  <c r="AG141" i="5"/>
  <c r="AF71" i="4" s="1"/>
  <c r="J143" i="5"/>
  <c r="I72" i="4" s="1"/>
  <c r="R143" i="5"/>
  <c r="Z143" i="5"/>
  <c r="AH143" i="5"/>
  <c r="AG72" i="4" s="1"/>
  <c r="K145" i="5"/>
  <c r="J73" i="4" s="1"/>
  <c r="S145" i="5"/>
  <c r="R73" i="4" s="1"/>
  <c r="AA145" i="5"/>
  <c r="D147" i="5"/>
  <c r="L147" i="5"/>
  <c r="K74" i="4" s="1"/>
  <c r="T147" i="5"/>
  <c r="AB147" i="5"/>
  <c r="E149" i="5"/>
  <c r="D75" i="4" s="1"/>
  <c r="M149" i="5"/>
  <c r="L75" i="4" s="1"/>
  <c r="U149" i="5"/>
  <c r="AC149" i="5"/>
  <c r="F151" i="5"/>
  <c r="E76" i="4" s="1"/>
  <c r="N151" i="5"/>
  <c r="M76" i="4" s="1"/>
  <c r="V151" i="5"/>
  <c r="AD151" i="5"/>
  <c r="G153" i="5"/>
  <c r="O153" i="5"/>
  <c r="W153" i="5"/>
  <c r="AE153" i="5"/>
  <c r="H155" i="5"/>
  <c r="G78" i="4" s="1"/>
  <c r="P155" i="5"/>
  <c r="X155" i="5"/>
  <c r="AF155" i="5"/>
  <c r="I157" i="5"/>
  <c r="H79" i="4" s="1"/>
  <c r="Q157" i="5"/>
  <c r="Y157" i="5"/>
  <c r="AG157" i="5"/>
  <c r="J159" i="5"/>
  <c r="R159" i="5"/>
  <c r="Q80" i="4" s="1"/>
  <c r="Z159" i="5"/>
  <c r="Y80" i="4" s="1"/>
  <c r="AH159" i="5"/>
  <c r="D157" i="5"/>
  <c r="L157" i="5"/>
  <c r="T157" i="5"/>
  <c r="AB157" i="5"/>
  <c r="E159" i="5"/>
  <c r="M159" i="5"/>
  <c r="L80" i="4" s="1"/>
  <c r="U159" i="5"/>
  <c r="T80" i="4" s="1"/>
  <c r="AC159" i="5"/>
  <c r="AB80" i="4" s="1"/>
  <c r="E141" i="5"/>
  <c r="D71" i="4" s="1"/>
  <c r="M141" i="5"/>
  <c r="L71" i="4" s="1"/>
  <c r="U141" i="5"/>
  <c r="AC141" i="5"/>
  <c r="F143" i="5"/>
  <c r="N143" i="5"/>
  <c r="M72" i="4" s="1"/>
  <c r="V143" i="5"/>
  <c r="AD143" i="5"/>
  <c r="G145" i="5"/>
  <c r="F73" i="4" s="1"/>
  <c r="O145" i="5"/>
  <c r="W145" i="5"/>
  <c r="V73" i="4" s="1"/>
  <c r="AE145" i="5"/>
  <c r="H147" i="5"/>
  <c r="P147" i="5"/>
  <c r="X147" i="5"/>
  <c r="AF147" i="5"/>
  <c r="I149" i="5"/>
  <c r="H75" i="4" s="1"/>
  <c r="Q149" i="5"/>
  <c r="Y149" i="5"/>
  <c r="AG149" i="5"/>
  <c r="J151" i="5"/>
  <c r="R151" i="5"/>
  <c r="Z151" i="5"/>
  <c r="Y76" i="4" s="1"/>
  <c r="AH151" i="5"/>
  <c r="K153" i="5"/>
  <c r="S153" i="5"/>
  <c r="AA153" i="5"/>
  <c r="D155" i="5"/>
  <c r="L155" i="5"/>
  <c r="T155" i="5"/>
  <c r="AB155" i="5"/>
  <c r="E157" i="5"/>
  <c r="M157" i="5"/>
  <c r="U157" i="5"/>
  <c r="AC157" i="5"/>
  <c r="F159" i="5"/>
  <c r="N159" i="5"/>
  <c r="V159" i="5"/>
  <c r="BA77" i="3" l="1"/>
  <c r="AA77" i="4"/>
  <c r="AU74" i="3"/>
  <c r="X74" i="4"/>
  <c r="AM79" i="3"/>
  <c r="T79" i="4"/>
  <c r="AU78" i="3"/>
  <c r="X78" i="4"/>
  <c r="AO75" i="3"/>
  <c r="U75" i="4"/>
  <c r="AM74" i="3"/>
  <c r="T74" i="4"/>
  <c r="AI72" i="3"/>
  <c r="R72" i="4"/>
  <c r="AA80" i="3"/>
  <c r="N80" i="4"/>
  <c r="W78" i="3"/>
  <c r="L78" i="4"/>
  <c r="S76" i="3"/>
  <c r="J76" i="4"/>
  <c r="O74" i="3"/>
  <c r="H74" i="4"/>
  <c r="K72" i="3"/>
  <c r="F72" i="4"/>
  <c r="I80" i="3"/>
  <c r="E80" i="4"/>
  <c r="S80" i="3"/>
  <c r="J80" i="4"/>
  <c r="M77" i="3"/>
  <c r="G77" i="4"/>
  <c r="K80" i="3"/>
  <c r="F80" i="4"/>
  <c r="I79" i="3"/>
  <c r="E79" i="4"/>
  <c r="G78" i="3"/>
  <c r="C78" i="4"/>
  <c r="D78" i="4"/>
  <c r="BO76" i="3"/>
  <c r="AH76" i="4"/>
  <c r="BM75" i="3"/>
  <c r="AG75" i="4"/>
  <c r="BK74" i="3"/>
  <c r="AF74" i="4"/>
  <c r="BI73" i="3"/>
  <c r="AE73" i="4"/>
  <c r="BG72" i="3"/>
  <c r="AD72" i="4"/>
  <c r="BE71" i="3"/>
  <c r="AC71" i="4"/>
  <c r="BE80" i="3"/>
  <c r="AC80" i="4"/>
  <c r="BC79" i="3"/>
  <c r="AB79" i="4"/>
  <c r="BO80" i="3"/>
  <c r="AH80" i="4"/>
  <c r="BM79" i="3"/>
  <c r="AG79" i="4"/>
  <c r="BK78" i="3"/>
  <c r="AF78" i="4"/>
  <c r="BI77" i="3"/>
  <c r="AE77" i="4"/>
  <c r="BG76" i="3"/>
  <c r="AD76" i="4"/>
  <c r="BE75" i="3"/>
  <c r="AC75" i="4"/>
  <c r="BC74" i="3"/>
  <c r="AB74" i="4"/>
  <c r="BA73" i="3"/>
  <c r="AA73" i="4"/>
  <c r="AY72" i="3"/>
  <c r="Z72" i="4"/>
  <c r="AW71" i="3"/>
  <c r="Y71" i="4"/>
  <c r="G74" i="4"/>
  <c r="E72" i="4"/>
  <c r="S74" i="4"/>
  <c r="Q72" i="4"/>
  <c r="BE79" i="3"/>
  <c r="AC79" i="4"/>
  <c r="AQ72" i="3"/>
  <c r="V72" i="4"/>
  <c r="Z77" i="4"/>
  <c r="AG80" i="4"/>
  <c r="AE78" i="4"/>
  <c r="AD77" i="4"/>
  <c r="AG76" i="4"/>
  <c r="AF75" i="4"/>
  <c r="AE74" i="4"/>
  <c r="AD73" i="4"/>
  <c r="D80" i="4"/>
  <c r="F77" i="4"/>
  <c r="BC78" i="3"/>
  <c r="AB78" i="4"/>
  <c r="AW75" i="3"/>
  <c r="Y75" i="4"/>
  <c r="AO71" i="3"/>
  <c r="U71" i="4"/>
  <c r="AY80" i="3"/>
  <c r="Z80" i="4"/>
  <c r="AS77" i="3"/>
  <c r="W77" i="4"/>
  <c r="AA78" i="4"/>
  <c r="AQ80" i="3"/>
  <c r="V80" i="4"/>
  <c r="AO79" i="3"/>
  <c r="U79" i="4"/>
  <c r="AM78" i="3"/>
  <c r="T78" i="4"/>
  <c r="AK77" i="3"/>
  <c r="S77" i="4"/>
  <c r="AI76" i="3"/>
  <c r="R76" i="4"/>
  <c r="AG75" i="3"/>
  <c r="Q75" i="4"/>
  <c r="AE74" i="3"/>
  <c r="P74" i="4"/>
  <c r="AC73" i="3"/>
  <c r="O73" i="4"/>
  <c r="AA72" i="3"/>
  <c r="N72" i="4"/>
  <c r="Y71" i="3"/>
  <c r="M71" i="4"/>
  <c r="Y80" i="3"/>
  <c r="M80" i="4"/>
  <c r="W79" i="3"/>
  <c r="L79" i="4"/>
  <c r="AI80" i="3"/>
  <c r="R80" i="4"/>
  <c r="AG79" i="3"/>
  <c r="Q79" i="4"/>
  <c r="AE78" i="3"/>
  <c r="P78" i="4"/>
  <c r="AC77" i="3"/>
  <c r="O77" i="4"/>
  <c r="AA76" i="3"/>
  <c r="N76" i="4"/>
  <c r="Y75" i="3"/>
  <c r="M75" i="4"/>
  <c r="W74" i="3"/>
  <c r="L74" i="4"/>
  <c r="U73" i="3"/>
  <c r="K73" i="4"/>
  <c r="S72" i="3"/>
  <c r="J72" i="4"/>
  <c r="Q71" i="3"/>
  <c r="I71" i="4"/>
  <c r="X75" i="4"/>
  <c r="W74" i="4"/>
  <c r="U72" i="4"/>
  <c r="T71" i="4"/>
  <c r="AC76" i="4"/>
  <c r="AB75" i="4"/>
  <c r="AA74" i="4"/>
  <c r="Z73" i="4"/>
  <c r="Y72" i="4"/>
  <c r="AC72" i="4"/>
  <c r="AB71" i="4"/>
  <c r="AY76" i="3"/>
  <c r="Z76" i="4"/>
  <c r="AS73" i="3"/>
  <c r="W73" i="4"/>
  <c r="AO80" i="3"/>
  <c r="U80" i="4"/>
  <c r="AW79" i="3"/>
  <c r="Y79" i="4"/>
  <c r="AQ76" i="3"/>
  <c r="V76" i="4"/>
  <c r="AK73" i="3"/>
  <c r="S73" i="4"/>
  <c r="AG71" i="3"/>
  <c r="Q71" i="4"/>
  <c r="Y79" i="3"/>
  <c r="M79" i="4"/>
  <c r="U77" i="3"/>
  <c r="K77" i="4"/>
  <c r="Q75" i="3"/>
  <c r="I75" i="4"/>
  <c r="M73" i="3"/>
  <c r="G73" i="4"/>
  <c r="I71" i="3"/>
  <c r="E71" i="4"/>
  <c r="G79" i="3"/>
  <c r="D79" i="4"/>
  <c r="C79" i="4"/>
  <c r="Q79" i="3"/>
  <c r="I79" i="4"/>
  <c r="O78" i="3"/>
  <c r="H78" i="4"/>
  <c r="K76" i="3"/>
  <c r="F76" i="4"/>
  <c r="I75" i="3"/>
  <c r="E75" i="4"/>
  <c r="G74" i="3"/>
  <c r="C74" i="4"/>
  <c r="D74" i="4"/>
  <c r="BO72" i="3"/>
  <c r="AH72" i="4"/>
  <c r="BM71" i="3"/>
  <c r="AG71" i="4"/>
  <c r="I80" i="4"/>
  <c r="AA79" i="4"/>
  <c r="K78" i="4"/>
  <c r="J77" i="4"/>
  <c r="I76" i="4"/>
  <c r="AF79" i="4"/>
  <c r="S79" i="4"/>
  <c r="O78" i="4"/>
  <c r="N77" i="4"/>
  <c r="X71" i="4"/>
  <c r="X79" i="4"/>
  <c r="K79" i="4"/>
  <c r="S78" i="4"/>
  <c r="R77" i="4"/>
  <c r="Q76" i="4"/>
  <c r="P75" i="4"/>
  <c r="O74" i="4"/>
  <c r="N73" i="4"/>
  <c r="P79" i="4"/>
  <c r="W78" i="4"/>
  <c r="V77" i="4"/>
  <c r="U76" i="4"/>
  <c r="T75" i="4"/>
</calcChain>
</file>

<file path=xl/sharedStrings.xml><?xml version="1.0" encoding="utf-8"?>
<sst xmlns="http://schemas.openxmlformats.org/spreadsheetml/2006/main" count="274" uniqueCount="207">
  <si>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</si>
  <si>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</si>
  <si>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</si>
  <si>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</si>
  <si>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</si>
  <si>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</si>
  <si>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</si>
  <si>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</si>
  <si>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</si>
  <si>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</si>
  <si>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</si>
  <si>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</si>
  <si>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</si>
  <si>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</si>
  <si>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</si>
  <si>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</si>
  <si>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</si>
  <si>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</si>
  <si>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</si>
  <si>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</si>
  <si>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</si>
  <si>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</si>
  <si>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</si>
  <si>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</si>
  <si>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</si>
  <si>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</si>
  <si>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</si>
  <si>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</si>
  <si>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</si>
  <si>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</si>
  <si>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</si>
  <si>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</si>
  <si>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</si>
  <si>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</si>
  <si>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</si>
  <si>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</si>
  <si>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</si>
  <si>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</si>
  <si>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</si>
  <si>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</si>
  <si>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</si>
  <si>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</si>
  <si>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</si>
  <si>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</si>
  <si>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</si>
  <si>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</si>
  <si>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</si>
  <si>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</si>
  <si>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</si>
  <si>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</si>
  <si>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</si>
  <si>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</si>
  <si>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</si>
  <si>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</si>
  <si>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</si>
  <si>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</si>
  <si>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</si>
  <si>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</si>
  <si>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</si>
  <si>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</si>
  <si>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</si>
  <si>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</si>
  <si>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</si>
  <si>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</si>
  <si>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</si>
  <si>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</si>
  <si>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</si>
  <si>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</si>
  <si>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</si>
  <si>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</si>
  <si>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</si>
  <si>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</si>
  <si>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</si>
  <si>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</si>
  <si>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</si>
  <si>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</si>
  <si>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</si>
  <si>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</si>
  <si>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</si>
  <si>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</si>
  <si>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</si>
  <si>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</si>
  <si>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</si>
  <si>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</si>
  <si>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</si>
  <si>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</si>
  <si>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</si>
  <si>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</si>
  <si>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</si>
  <si>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</si>
  <si>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</si>
  <si>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</si>
  <si>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</si>
  <si>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</si>
  <si>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</si>
  <si>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</si>
  <si>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</si>
  <si>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</si>
  <si>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</si>
  <si>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</si>
  <si>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</si>
  <si>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</si>
  <si>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</si>
  <si>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</si>
  <si>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</si>
  <si>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</si>
  <si>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</si>
  <si>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</si>
  <si>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</si>
  <si>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</si>
  <si>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</si>
  <si>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</si>
  <si>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</si>
  <si>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</si>
  <si>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</si>
  <si>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</si>
  <si>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</si>
  <si>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</si>
  <si>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</si>
  <si>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</si>
  <si>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</si>
  <si>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</si>
  <si>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</si>
  <si>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</si>
  <si>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</si>
  <si>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</si>
  <si>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</si>
  <si>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</si>
  <si>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</si>
  <si>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</si>
  <si>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</si>
  <si>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</si>
  <si>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</si>
  <si>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</si>
  <si>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</si>
  <si>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</si>
  <si>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</si>
  <si>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</si>
  <si>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</si>
  <si>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</si>
  <si>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</si>
  <si>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</si>
  <si>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</si>
  <si>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</si>
  <si>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</si>
  <si>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</si>
  <si>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</si>
  <si>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</si>
  <si>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</si>
  <si>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</si>
  <si>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</si>
  <si>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</si>
  <si>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</si>
  <si>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</si>
  <si>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</si>
  <si>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</si>
  <si>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</si>
  <si>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</si>
  <si>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</si>
  <si>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</si>
  <si>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</si>
  <si>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</si>
  <si>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</si>
  <si>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</si>
  <si>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</si>
  <si>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</si>
  <si>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</si>
  <si>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</si>
  <si>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</si>
  <si>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</si>
  <si>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</si>
  <si>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</si>
  <si>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</si>
  <si>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Month</t>
  </si>
  <si>
    <t>Estimating SARS-CoV-2 Pandemic Impact</t>
  </si>
  <si>
    <t>Fraction of Impact Carried to Following Year</t>
  </si>
  <si>
    <t>Other values intended to be user-specified, with no source needed.</t>
  </si>
  <si>
    <t>GDP Impact</t>
  </si>
  <si>
    <t>Impact Relative to 2020</t>
  </si>
  <si>
    <t>GDP 
Impact</t>
  </si>
  <si>
    <t>Alt GDP</t>
  </si>
  <si>
    <t>BAU GDP</t>
  </si>
  <si>
    <t xml:space="preserve">The popular expert opinion (as of April 2020) for base case scenarios for the shape of GDP recovery, where lockdown </t>
  </si>
  <si>
    <t xml:space="preserve">restrictions are assumed to be able to contain the virus spread, is typically V-shaped. </t>
  </si>
  <si>
    <t xml:space="preserve">An analysis in late-April 2020, by RaboResearch, indicates that the peak trough will be experienced in April 2020, </t>
  </si>
  <si>
    <t>and more recent analysis by Goldman Sachs expects a slower recovery than before, only by Q2 2021.</t>
  </si>
  <si>
    <t xml:space="preserve">Based on the above, we assume a counterfactual BAU GDP to be achievable only by Q2 2021 in the V-shaped curve. </t>
  </si>
  <si>
    <t>(For BAU GDP, Avg. GDP Impact, and Alternate GDP - we use avg. of a range of estimates-See ctrl-settings/GDPGR)</t>
  </si>
  <si>
    <t>Source: RaboResearch</t>
  </si>
  <si>
    <t>https://economics.rabobank.com/publications/2020/april/india-extended-lockdown-causes-further-economic-distress/</t>
  </si>
  <si>
    <t>Shape of COVID-impacted GDP recovery - India</t>
  </si>
  <si>
    <t>Shape of COVID-impacted GDP recovery - Global</t>
  </si>
  <si>
    <t>RaboResearch - Hugo Erken</t>
  </si>
  <si>
    <t>Harvard Business Review</t>
  </si>
  <si>
    <t>India: Extended lockdown causes further economic distress</t>
  </si>
  <si>
    <t>What Coronavirus Could Mean for the Global Economy</t>
  </si>
  <si>
    <t>https://hbr.org/2020/03/what-coronavirus-could-mean-for-the-global-economy</t>
  </si>
  <si>
    <t>Figure 2</t>
  </si>
  <si>
    <t>Figure 2: 'Prior Pandemics Were all V-Shaped'</t>
  </si>
  <si>
    <t>Reserve Bank of India (via Economic Times)</t>
  </si>
  <si>
    <t>Estimates for BAU GDP, Alt GDP and GDP Impact</t>
  </si>
  <si>
    <r>
      <t>See variable</t>
    </r>
    <r>
      <rPr>
        <i/>
        <sz val="11"/>
        <color theme="1"/>
        <rFont val="Calibri"/>
        <family val="2"/>
        <scheme val="minor"/>
      </rPr>
      <t xml:space="preserve"> ctrl-settings/GDPGR</t>
    </r>
  </si>
  <si>
    <t>RBI Governor expects V-shaped recovery for India in 2021-22</t>
  </si>
  <si>
    <t>https://economictimes.indiatimes.com/news/economy/indicators/rbi-governor-hopes-india-will-stage-sharp-v-shaped-recovery-in-2021-22/articleshow/75196698.cms</t>
  </si>
  <si>
    <t>Goldman Sachs (via LiveMint)</t>
  </si>
  <si>
    <t>India’s GDP to shrink 45% in Q1FY21: Goldman Sachs</t>
  </si>
  <si>
    <t>https://www.livemint.com/news/india/indian-economy-may-contract-by-45-in-june-quarter-goldman-sachs-11589728732340.html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</si>
</sst>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7" fontId="0" fillId="0" borderId="0" xfId="0" applyNumberFormat="1"/>
    <xf numFmtId="9" fontId="0" fillId="0" borderId="0" xfId="11" applyFon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0" fontId="2" fillId="0" borderId="0" xfId="12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right" wrapText="1"/>
    </xf>
    <xf numFmtId="17" fontId="1" fillId="0" borderId="0" xfId="0" applyNumberFormat="1" applyFont="1"/>
    <xf numFmtId="17" fontId="0" fillId="0" borderId="0" xfId="0" applyNumberForma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190499</xdr:rowOff>
    </xdr:from>
    <xdr:to>
      <xdr:col>13</xdr:col>
      <xdr:colOff>447674</xdr:colOff>
      <xdr:row>103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0</xdr:row>
      <xdr:rowOff>0</xdr:rowOff>
    </xdr:from>
    <xdr:to>
      <xdr:col>15</xdr:col>
      <xdr:colOff>114301</xdr:colOff>
      <xdr:row>14</xdr:row>
      <xdr:rowOff>144930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C3E59D-F496-46F2-9AA9-63544CA09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4675" y="0"/>
          <a:ext cx="4638676" cy="3002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onomictimes.indiatimes.com/news/economy/indicators/rbi-governor-hopes-india-will-stage-sharp-v-shaped-recovery-in-2021-22/articleshow/75196698.cms" TargetMode="External"/><Relationship Id="rId2" Type="http://schemas.openxmlformats.org/officeDocument/2006/relationships/hyperlink" Target="https://economics.rabobank.com/publications/2020/april/india-extended-lockdown-causes-further-economic-distress/" TargetMode="External"/><Relationship Id="rId1" Type="http://schemas.openxmlformats.org/officeDocument/2006/relationships/hyperlink" Target="https://hbr.org/2020/03/what-coronavirus-could-mean-for-the-global-economy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livemint.com/news/india/indian-economy-may-contract-by-45-in-june-quarter-goldman-sachs-1158972873234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workbookViewId="0">
      <selection activeCell="L23" sqref="L23"/>
    </sheetView>
  </sheetViews>
  <sheetFormatPr defaultColWidth="8.86328125" defaultRowHeight="14.25" x14ac:dyDescent="0.45"/>
  <cols>
    <col min="4" max="4" width="9.73046875" customWidth="1"/>
    <col min="10" max="10" width="43.73046875" customWidth="1"/>
  </cols>
  <sheetData>
    <row r="1" spans="1:11" x14ac:dyDescent="0.45">
      <c r="A1" s="1" t="s">
        <v>33</v>
      </c>
    </row>
    <row r="3" spans="1:11" x14ac:dyDescent="0.45">
      <c r="A3" s="1" t="s">
        <v>34</v>
      </c>
      <c r="C3" s="24" t="s">
        <v>190</v>
      </c>
      <c r="D3" s="13"/>
      <c r="E3" s="13"/>
      <c r="F3" s="13"/>
      <c r="G3" s="13"/>
      <c r="J3" s="24" t="s">
        <v>191</v>
      </c>
    </row>
    <row r="4" spans="1:11" x14ac:dyDescent="0.45">
      <c r="C4" t="s">
        <v>192</v>
      </c>
      <c r="J4" t="s">
        <v>193</v>
      </c>
    </row>
    <row r="5" spans="1:11" x14ac:dyDescent="0.45">
      <c r="C5" s="36">
        <v>43922</v>
      </c>
      <c r="J5" s="36">
        <v>43891</v>
      </c>
    </row>
    <row r="6" spans="1:11" x14ac:dyDescent="0.45">
      <c r="C6" t="s">
        <v>194</v>
      </c>
      <c r="J6" t="s">
        <v>195</v>
      </c>
    </row>
    <row r="7" spans="1:11" x14ac:dyDescent="0.45">
      <c r="C7" s="31" t="s">
        <v>189</v>
      </c>
      <c r="J7" s="31" t="s">
        <v>196</v>
      </c>
    </row>
    <row r="8" spans="1:11" x14ac:dyDescent="0.45">
      <c r="C8" t="s">
        <v>197</v>
      </c>
      <c r="J8" t="s">
        <v>198</v>
      </c>
    </row>
    <row r="10" spans="1:11" x14ac:dyDescent="0.45">
      <c r="C10" t="s">
        <v>199</v>
      </c>
      <c r="J10" s="24" t="s">
        <v>200</v>
      </c>
    </row>
    <row r="11" spans="1:11" x14ac:dyDescent="0.45">
      <c r="C11" s="36">
        <v>43922</v>
      </c>
      <c r="J11" t="s">
        <v>201</v>
      </c>
    </row>
    <row r="12" spans="1:11" x14ac:dyDescent="0.45">
      <c r="C12" t="s">
        <v>202</v>
      </c>
    </row>
    <row r="13" spans="1:11" x14ac:dyDescent="0.45">
      <c r="C13" s="31" t="s">
        <v>203</v>
      </c>
    </row>
    <row r="14" spans="1:11" x14ac:dyDescent="0.45">
      <c r="B14" s="19"/>
    </row>
    <row r="15" spans="1:11" x14ac:dyDescent="0.45">
      <c r="B15" s="19"/>
      <c r="C15" t="s">
        <v>204</v>
      </c>
    </row>
    <row r="16" spans="1:11" x14ac:dyDescent="0.45">
      <c r="B16" s="19"/>
      <c r="C16" s="36">
        <v>43952</v>
      </c>
      <c r="K16" s="31"/>
    </row>
    <row r="17" spans="1:11" x14ac:dyDescent="0.45">
      <c r="B17" s="19"/>
      <c r="C17" t="s">
        <v>205</v>
      </c>
      <c r="K17" s="31"/>
    </row>
    <row r="18" spans="1:11" x14ac:dyDescent="0.45">
      <c r="B18" s="19"/>
      <c r="C18" s="31" t="s">
        <v>206</v>
      </c>
      <c r="K18" s="31"/>
    </row>
    <row r="19" spans="1:11" x14ac:dyDescent="0.45">
      <c r="B19" s="19" t="s">
        <v>176</v>
      </c>
    </row>
    <row r="21" spans="1:11" x14ac:dyDescent="0.45">
      <c r="A21" s="1" t="s">
        <v>35</v>
      </c>
    </row>
    <row r="22" spans="1:11" x14ac:dyDescent="0.45">
      <c r="A22" t="s">
        <v>36</v>
      </c>
    </row>
    <row r="23" spans="1:11" x14ac:dyDescent="0.45">
      <c r="A23" s="2" t="s">
        <v>37</v>
      </c>
    </row>
    <row r="24" spans="1:11" x14ac:dyDescent="0.45">
      <c r="A24" t="s">
        <v>79</v>
      </c>
    </row>
    <row r="25" spans="1:11" x14ac:dyDescent="0.45">
      <c r="A25" t="s">
        <v>80</v>
      </c>
    </row>
    <row r="27" spans="1:11" x14ac:dyDescent="0.45">
      <c r="A27" t="s">
        <v>81</v>
      </c>
    </row>
    <row r="28" spans="1:11" x14ac:dyDescent="0.45">
      <c r="A28" t="s">
        <v>150</v>
      </c>
    </row>
    <row r="29" spans="1:11" x14ac:dyDescent="0.45">
      <c r="A29" t="s">
        <v>83</v>
      </c>
    </row>
    <row r="31" spans="1:11" x14ac:dyDescent="0.45">
      <c r="A31" t="s">
        <v>38</v>
      </c>
    </row>
    <row r="32" spans="1:11" x14ac:dyDescent="0.45">
      <c r="A32" t="s">
        <v>39</v>
      </c>
    </row>
    <row r="33" spans="1:6" x14ac:dyDescent="0.45">
      <c r="A33" t="s">
        <v>40</v>
      </c>
    </row>
    <row r="34" spans="1:6" x14ac:dyDescent="0.45">
      <c r="A34" t="s">
        <v>41</v>
      </c>
    </row>
    <row r="35" spans="1:6" x14ac:dyDescent="0.45">
      <c r="A35" t="s">
        <v>82</v>
      </c>
    </row>
    <row r="36" spans="1:6" x14ac:dyDescent="0.45">
      <c r="A36">
        <v>2018</v>
      </c>
      <c r="B36">
        <v>2020</v>
      </c>
      <c r="C36">
        <v>2021</v>
      </c>
      <c r="D36">
        <v>2028</v>
      </c>
      <c r="E36">
        <v>2029</v>
      </c>
      <c r="F36">
        <v>2050</v>
      </c>
    </row>
    <row r="37" spans="1:6" x14ac:dyDescent="0.45">
      <c r="A37">
        <v>0</v>
      </c>
      <c r="B37">
        <v>0</v>
      </c>
      <c r="C37">
        <v>1</v>
      </c>
      <c r="D37">
        <v>1</v>
      </c>
      <c r="E37">
        <v>0</v>
      </c>
      <c r="F37">
        <v>0</v>
      </c>
    </row>
    <row r="39" spans="1:6" x14ac:dyDescent="0.45">
      <c r="A39" s="1" t="s">
        <v>86</v>
      </c>
    </row>
    <row r="40" spans="1:6" x14ac:dyDescent="0.45">
      <c r="A40" t="s">
        <v>87</v>
      </c>
    </row>
    <row r="41" spans="1:6" x14ac:dyDescent="0.45">
      <c r="A41" t="s">
        <v>88</v>
      </c>
    </row>
    <row r="42" spans="1:6" x14ac:dyDescent="0.45">
      <c r="A42" t="s">
        <v>89</v>
      </c>
    </row>
    <row r="43" spans="1:6" x14ac:dyDescent="0.45">
      <c r="A43" t="s">
        <v>90</v>
      </c>
    </row>
    <row r="44" spans="1:6" x14ac:dyDescent="0.45">
      <c r="B44" t="s">
        <v>91</v>
      </c>
    </row>
    <row r="45" spans="1:6" x14ac:dyDescent="0.45">
      <c r="B45" s="19" t="s">
        <v>104</v>
      </c>
    </row>
    <row r="46" spans="1:6" x14ac:dyDescent="0.45">
      <c r="B46" t="s">
        <v>92</v>
      </c>
    </row>
    <row r="47" spans="1:6" x14ac:dyDescent="0.45">
      <c r="B47" s="19" t="s">
        <v>105</v>
      </c>
    </row>
    <row r="48" spans="1:6" x14ac:dyDescent="0.45">
      <c r="A48" t="s">
        <v>93</v>
      </c>
    </row>
    <row r="49" spans="1:2" x14ac:dyDescent="0.45">
      <c r="B49" s="2" t="s">
        <v>94</v>
      </c>
    </row>
    <row r="50" spans="1:2" x14ac:dyDescent="0.45">
      <c r="B50" s="19" t="s">
        <v>95</v>
      </c>
    </row>
    <row r="51" spans="1:2" x14ac:dyDescent="0.45">
      <c r="B51" s="19" t="s">
        <v>96</v>
      </c>
    </row>
    <row r="52" spans="1:2" x14ac:dyDescent="0.45">
      <c r="A52" t="s">
        <v>97</v>
      </c>
    </row>
    <row r="53" spans="1:2" x14ac:dyDescent="0.45">
      <c r="A53" t="s">
        <v>98</v>
      </c>
    </row>
    <row r="54" spans="1:2" x14ac:dyDescent="0.45">
      <c r="B54" t="s">
        <v>99</v>
      </c>
    </row>
    <row r="55" spans="1:2" x14ac:dyDescent="0.45">
      <c r="A55" t="s">
        <v>101</v>
      </c>
    </row>
    <row r="56" spans="1:2" x14ac:dyDescent="0.45">
      <c r="B56" t="s">
        <v>102</v>
      </c>
    </row>
    <row r="57" spans="1:2" x14ac:dyDescent="0.45">
      <c r="B57" t="s">
        <v>103</v>
      </c>
    </row>
    <row r="59" spans="1:2" x14ac:dyDescent="0.45">
      <c r="A59" s="1" t="s">
        <v>100</v>
      </c>
    </row>
    <row r="60" spans="1:2" x14ac:dyDescent="0.45">
      <c r="A60" t="s">
        <v>67</v>
      </c>
    </row>
    <row r="61" spans="1:2" x14ac:dyDescent="0.45">
      <c r="A61" t="s">
        <v>63</v>
      </c>
    </row>
    <row r="62" spans="1:2" x14ac:dyDescent="0.45">
      <c r="A62" t="s">
        <v>42</v>
      </c>
    </row>
    <row r="63" spans="1:2" x14ac:dyDescent="0.45">
      <c r="A63" t="s">
        <v>62</v>
      </c>
    </row>
    <row r="64" spans="1:2" x14ac:dyDescent="0.45">
      <c r="A64" t="s">
        <v>68</v>
      </c>
    </row>
    <row r="65" spans="1:4" x14ac:dyDescent="0.45">
      <c r="A65" t="s">
        <v>69</v>
      </c>
    </row>
    <row r="66" spans="1:4" x14ac:dyDescent="0.45">
      <c r="A66" t="s">
        <v>70</v>
      </c>
    </row>
    <row r="67" spans="1:4" x14ac:dyDescent="0.45">
      <c r="A67" t="s">
        <v>71</v>
      </c>
    </row>
    <row r="69" spans="1:4" x14ac:dyDescent="0.45">
      <c r="A69" t="s">
        <v>46</v>
      </c>
    </row>
    <row r="70" spans="1:4" x14ac:dyDescent="0.45">
      <c r="A70" t="s">
        <v>43</v>
      </c>
    </row>
    <row r="71" spans="1:4" x14ac:dyDescent="0.45">
      <c r="A71" t="s">
        <v>44</v>
      </c>
    </row>
    <row r="72" spans="1:4" x14ac:dyDescent="0.45">
      <c r="A72" t="s">
        <v>45</v>
      </c>
    </row>
    <row r="73" spans="1:4" ht="14.65" thickBot="1" x14ac:dyDescent="0.5"/>
    <row r="74" spans="1:4" x14ac:dyDescent="0.45">
      <c r="A74" s="3" t="s">
        <v>53</v>
      </c>
      <c r="B74" s="4"/>
      <c r="C74" s="4"/>
      <c r="D74" s="5"/>
    </row>
    <row r="75" spans="1:4" x14ac:dyDescent="0.45">
      <c r="A75" s="6" t="s">
        <v>50</v>
      </c>
      <c r="B75" s="7">
        <v>1.0089999999999999</v>
      </c>
      <c r="C75" s="7"/>
      <c r="D75" s="8"/>
    </row>
    <row r="76" spans="1:4" x14ac:dyDescent="0.45">
      <c r="A76" s="6" t="s">
        <v>51</v>
      </c>
      <c r="B76" s="7">
        <v>-0.27</v>
      </c>
      <c r="C76" s="7"/>
      <c r="D76" s="8"/>
    </row>
    <row r="77" spans="1:4" ht="14.65" thickBot="1" x14ac:dyDescent="0.5">
      <c r="A77" s="9" t="s">
        <v>52</v>
      </c>
      <c r="B77" s="10">
        <v>-15</v>
      </c>
      <c r="C77" s="10"/>
      <c r="D77" s="11"/>
    </row>
    <row r="106" spans="1:2" x14ac:dyDescent="0.45">
      <c r="A106" s="1" t="s">
        <v>158</v>
      </c>
    </row>
    <row r="107" spans="1:2" x14ac:dyDescent="0.45">
      <c r="A107" t="s">
        <v>159</v>
      </c>
    </row>
    <row r="108" spans="1:2" x14ac:dyDescent="0.45">
      <c r="A108" t="s">
        <v>160</v>
      </c>
    </row>
    <row r="109" spans="1:2" x14ac:dyDescent="0.45">
      <c r="A109" t="s">
        <v>161</v>
      </c>
    </row>
    <row r="110" spans="1:2" x14ac:dyDescent="0.45">
      <c r="A110" s="23">
        <v>6</v>
      </c>
      <c r="B110" t="s">
        <v>162</v>
      </c>
    </row>
  </sheetData>
  <hyperlinks>
    <hyperlink ref="J7" r:id="rId1"/>
    <hyperlink ref="C7" r:id="rId2"/>
    <hyperlink ref="C13" r:id="rId3"/>
    <hyperlink ref="C18" r:id="rId4"/>
  </hyperlinks>
  <pageMargins left="0.7" right="0.7" top="0.75" bottom="0.75" header="0.3" footer="0.3"/>
  <pageSetup orientation="portrait" r:id="rId5"/>
  <drawing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63"/>
  <sheetViews>
    <sheetView workbookViewId="0">
      <pane xSplit="1" ySplit="1" topLeftCell="B147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4.25" x14ac:dyDescent="0.45"/>
  <cols>
    <col min="1" max="1" width="53.3984375" customWidth="1"/>
    <col min="2" max="34" width="9.1328125" style="16"/>
    <col min="35" max="16384" width="9.1328125" style="12"/>
  </cols>
  <sheetData>
    <row r="1" spans="1:34" x14ac:dyDescent="0.4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  <c r="AH1" s="17" t="s">
        <v>142</v>
      </c>
    </row>
    <row r="2" spans="1:34" x14ac:dyDescent="0.45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45">
      <c r="B3" s="16">
        <v>0</v>
      </c>
      <c r="C3" s="16">
        <v>0</v>
      </c>
      <c r="D3" s="16">
        <v>1</v>
      </c>
    </row>
    <row r="4" spans="1:34" x14ac:dyDescent="0.4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45">
      <c r="B5" s="16">
        <v>0</v>
      </c>
      <c r="C5" s="16">
        <v>0</v>
      </c>
      <c r="D5" s="16">
        <v>1</v>
      </c>
    </row>
    <row r="6" spans="1:34" x14ac:dyDescent="0.4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45">
      <c r="A7" s="12"/>
      <c r="B7" s="16">
        <v>0</v>
      </c>
      <c r="C7" s="16">
        <v>0</v>
      </c>
      <c r="D7" s="16">
        <v>1</v>
      </c>
    </row>
    <row r="8" spans="1:34" x14ac:dyDescent="0.45">
      <c r="A8" s="12" t="s">
        <v>74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45">
      <c r="A9" s="12"/>
      <c r="B9" s="16">
        <v>0</v>
      </c>
      <c r="C9" s="16">
        <v>0</v>
      </c>
      <c r="D9" s="16">
        <v>1</v>
      </c>
    </row>
    <row r="10" spans="1:34" x14ac:dyDescent="0.45">
      <c r="A10" s="12" t="s">
        <v>75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45">
      <c r="A11" s="12"/>
      <c r="B11" s="16">
        <v>0</v>
      </c>
      <c r="C11" s="16">
        <v>0</v>
      </c>
      <c r="D11" s="16">
        <v>1</v>
      </c>
    </row>
    <row r="12" spans="1:34" x14ac:dyDescent="0.45">
      <c r="A12" s="12" t="s">
        <v>152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45">
      <c r="A13" s="12"/>
      <c r="B13" s="16">
        <v>0</v>
      </c>
      <c r="C13" s="16">
        <v>0</v>
      </c>
      <c r="D13" s="16">
        <v>1</v>
      </c>
    </row>
    <row r="14" spans="1:34" x14ac:dyDescent="0.45">
      <c r="A14" s="12" t="s">
        <v>147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45">
      <c r="A15" s="12"/>
      <c r="B15" s="16">
        <v>0</v>
      </c>
      <c r="C15" s="16">
        <v>0</v>
      </c>
      <c r="D15" s="16">
        <v>1</v>
      </c>
    </row>
    <row r="16" spans="1:34" x14ac:dyDescent="0.45">
      <c r="A16" s="12" t="s">
        <v>148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45">
      <c r="A17" s="12"/>
      <c r="B17" s="16">
        <v>0</v>
      </c>
      <c r="C17" s="16">
        <v>0</v>
      </c>
      <c r="D17" s="16">
        <v>1</v>
      </c>
    </row>
    <row r="18" spans="1:34" x14ac:dyDescent="0.45">
      <c r="A18" s="12" t="s">
        <v>76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45">
      <c r="A19" s="12"/>
      <c r="B19" s="16">
        <v>0</v>
      </c>
      <c r="C19" s="16">
        <v>0</v>
      </c>
      <c r="D19" s="16">
        <v>1</v>
      </c>
    </row>
    <row r="20" spans="1:34" x14ac:dyDescent="0.45">
      <c r="A20" s="12" t="s">
        <v>107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45">
      <c r="A21" s="12"/>
      <c r="B21" s="16">
        <v>0</v>
      </c>
      <c r="C21" s="16">
        <v>0</v>
      </c>
      <c r="D21" s="16">
        <v>1</v>
      </c>
    </row>
    <row r="22" spans="1:34" x14ac:dyDescent="0.4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45">
      <c r="B23" s="16">
        <v>0</v>
      </c>
      <c r="C23" s="16">
        <v>0</v>
      </c>
      <c r="D23" s="16">
        <v>1</v>
      </c>
    </row>
    <row r="24" spans="1:34" x14ac:dyDescent="0.45">
      <c r="A24" t="s">
        <v>64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45">
      <c r="B25" s="16">
        <v>0</v>
      </c>
      <c r="C25" s="16">
        <v>0</v>
      </c>
      <c r="D25" s="16">
        <v>1</v>
      </c>
      <c r="E25" s="16">
        <v>1</v>
      </c>
    </row>
    <row r="26" spans="1:34" x14ac:dyDescent="0.45">
      <c r="A26" t="s">
        <v>169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45">
      <c r="B27" s="16">
        <v>0</v>
      </c>
      <c r="C27" s="16">
        <v>0</v>
      </c>
      <c r="D27" s="16">
        <v>1</v>
      </c>
      <c r="E27" s="16">
        <v>1</v>
      </c>
    </row>
    <row r="28" spans="1:34" x14ac:dyDescent="0.4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45">
      <c r="B29" s="16">
        <v>0</v>
      </c>
      <c r="C29" s="16">
        <v>0</v>
      </c>
      <c r="D29" s="16">
        <v>1</v>
      </c>
      <c r="E29" s="16">
        <v>1</v>
      </c>
    </row>
    <row r="30" spans="1:34" x14ac:dyDescent="0.45">
      <c r="A30" s="13" t="s">
        <v>77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45">
      <c r="A31" s="13"/>
      <c r="B31" s="16">
        <v>1</v>
      </c>
      <c r="C31" s="16">
        <v>1</v>
      </c>
    </row>
    <row r="32" spans="1:34" x14ac:dyDescent="0.45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45">
      <c r="B33" s="16">
        <v>0</v>
      </c>
      <c r="C33" s="16">
        <v>0</v>
      </c>
      <c r="D33" s="16">
        <v>1</v>
      </c>
      <c r="E33" s="16">
        <v>1</v>
      </c>
    </row>
    <row r="34" spans="1:34" x14ac:dyDescent="0.4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45">
      <c r="B35" s="16">
        <v>0</v>
      </c>
      <c r="C35" s="16">
        <v>0</v>
      </c>
      <c r="D35" s="16">
        <v>1</v>
      </c>
      <c r="E35" s="16">
        <v>1</v>
      </c>
    </row>
    <row r="36" spans="1:34" x14ac:dyDescent="0.45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45">
      <c r="B37" s="16">
        <v>0</v>
      </c>
      <c r="C37" s="16">
        <v>0</v>
      </c>
      <c r="D37" s="16">
        <v>1</v>
      </c>
    </row>
    <row r="38" spans="1:34" s="16" customFormat="1" x14ac:dyDescent="0.45">
      <c r="A38" t="s">
        <v>85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45">
      <c r="A39"/>
      <c r="B39" s="16">
        <v>0</v>
      </c>
      <c r="C39" s="16">
        <v>0</v>
      </c>
      <c r="D39" s="16">
        <v>1</v>
      </c>
    </row>
    <row r="40" spans="1:34" s="16" customFormat="1" x14ac:dyDescent="0.45">
      <c r="A40" t="s">
        <v>55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45">
      <c r="A41"/>
      <c r="B41" s="16">
        <v>0</v>
      </c>
      <c r="C41" s="16">
        <v>0</v>
      </c>
      <c r="D41" s="16">
        <v>1</v>
      </c>
    </row>
    <row r="42" spans="1:34" s="16" customFormat="1" x14ac:dyDescent="0.45">
      <c r="A42" t="s">
        <v>59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45">
      <c r="A43"/>
      <c r="B43" s="16">
        <v>0</v>
      </c>
      <c r="C43" s="16">
        <v>0</v>
      </c>
      <c r="D43" s="16">
        <v>1</v>
      </c>
    </row>
    <row r="44" spans="1:34" s="16" customFormat="1" x14ac:dyDescent="0.45">
      <c r="A44" t="s">
        <v>60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45">
      <c r="A45"/>
      <c r="B45" s="16">
        <v>0</v>
      </c>
      <c r="C45" s="16">
        <v>0</v>
      </c>
      <c r="D45" s="16">
        <v>1</v>
      </c>
    </row>
    <row r="46" spans="1:34" s="16" customFormat="1" x14ac:dyDescent="0.45">
      <c r="A46" s="13" t="s">
        <v>109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45">
      <c r="A47" s="13"/>
      <c r="B47" s="16">
        <v>1</v>
      </c>
      <c r="C47" s="16">
        <v>1</v>
      </c>
    </row>
    <row r="48" spans="1:34" s="16" customFormat="1" x14ac:dyDescent="0.45">
      <c r="A48" t="s">
        <v>66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45">
      <c r="A50" t="s">
        <v>61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45">
      <c r="A52" t="s">
        <v>106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45">
      <c r="A53"/>
      <c r="B53" s="16">
        <v>0</v>
      </c>
      <c r="C53" s="16">
        <v>0</v>
      </c>
      <c r="D53" s="16">
        <v>1</v>
      </c>
    </row>
    <row r="54" spans="1:34" s="16" customFormat="1" x14ac:dyDescent="0.45">
      <c r="A54" t="s">
        <v>170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45">
      <c r="A55"/>
      <c r="B55" s="16">
        <v>0</v>
      </c>
      <c r="C55" s="16">
        <v>0</v>
      </c>
      <c r="D55" s="16">
        <v>1</v>
      </c>
    </row>
    <row r="56" spans="1:34" s="16" customFormat="1" x14ac:dyDescent="0.4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4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45">
      <c r="A59" s="12"/>
      <c r="B59" s="16">
        <v>0</v>
      </c>
      <c r="C59" s="16">
        <v>0</v>
      </c>
      <c r="D59" s="16">
        <v>1</v>
      </c>
    </row>
    <row r="60" spans="1:34" s="16" customFormat="1" x14ac:dyDescent="0.45">
      <c r="A60" s="12" t="s">
        <v>84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4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45">
      <c r="A64" s="12" t="s">
        <v>156</v>
      </c>
      <c r="B64" s="15">
        <v>2018</v>
      </c>
      <c r="C64" s="15">
        <v>2019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45">
      <c r="A65" s="12"/>
      <c r="B65" s="16">
        <v>0</v>
      </c>
      <c r="C65" s="16">
        <v>0</v>
      </c>
      <c r="D65" s="16">
        <v>1</v>
      </c>
    </row>
    <row r="66" spans="1:34" s="16" customFormat="1" x14ac:dyDescent="0.45">
      <c r="A66" s="12" t="s">
        <v>11</v>
      </c>
      <c r="B66" s="15">
        <v>2018</v>
      </c>
      <c r="C66" s="15">
        <v>2019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45">
      <c r="A67"/>
      <c r="B67" s="16">
        <v>0</v>
      </c>
      <c r="C67" s="16">
        <v>0</v>
      </c>
      <c r="D67" s="16">
        <v>1</v>
      </c>
    </row>
    <row r="68" spans="1:34" s="16" customFormat="1" x14ac:dyDescent="0.45">
      <c r="A68" t="s">
        <v>57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45">
      <c r="A70" t="s">
        <v>58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45">
      <c r="A71" s="12"/>
      <c r="B71" s="16">
        <v>0</v>
      </c>
      <c r="C71" s="16">
        <v>0</v>
      </c>
      <c r="D71" s="16">
        <v>1</v>
      </c>
    </row>
    <row r="72" spans="1:34" s="16" customFormat="1" x14ac:dyDescent="0.4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45">
      <c r="A73" s="12"/>
      <c r="B73" s="16">
        <v>0</v>
      </c>
      <c r="C73" s="16">
        <v>0</v>
      </c>
      <c r="D73" s="16">
        <v>1</v>
      </c>
    </row>
    <row r="74" spans="1:34" s="16" customFormat="1" x14ac:dyDescent="0.4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45">
      <c r="A75" s="12"/>
      <c r="B75" s="16">
        <v>0</v>
      </c>
      <c r="C75" s="16">
        <v>0</v>
      </c>
      <c r="D75" s="16">
        <v>1</v>
      </c>
    </row>
    <row r="76" spans="1:34" s="16" customFormat="1" x14ac:dyDescent="0.45">
      <c r="A76" s="12" t="s">
        <v>168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45">
      <c r="A77" s="12"/>
      <c r="B77" s="16">
        <v>0</v>
      </c>
      <c r="C77" s="16">
        <v>0</v>
      </c>
      <c r="D77" s="16">
        <v>1</v>
      </c>
    </row>
    <row r="78" spans="1:34" s="16" customFormat="1" x14ac:dyDescent="0.45">
      <c r="A78" s="12" t="s">
        <v>167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45">
      <c r="A79" s="12"/>
      <c r="B79" s="16">
        <v>0</v>
      </c>
      <c r="C79" s="16">
        <v>0</v>
      </c>
      <c r="D79" s="16">
        <v>1</v>
      </c>
    </row>
    <row r="80" spans="1:34" s="16" customFormat="1" x14ac:dyDescent="0.45">
      <c r="A80" s="12" t="s">
        <v>166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45">
      <c r="A81" s="12"/>
      <c r="B81" s="16">
        <v>0</v>
      </c>
      <c r="C81" s="16">
        <v>0</v>
      </c>
      <c r="D81" s="16">
        <v>1</v>
      </c>
    </row>
    <row r="82" spans="1:34" s="16" customFormat="1" x14ac:dyDescent="0.45">
      <c r="A82" s="12" t="s">
        <v>165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45">
      <c r="A83" s="12"/>
      <c r="B83" s="16">
        <v>0</v>
      </c>
      <c r="C83" s="16">
        <v>0</v>
      </c>
      <c r="D83" s="16">
        <v>1</v>
      </c>
    </row>
    <row r="84" spans="1:34" s="16" customFormat="1" x14ac:dyDescent="0.45">
      <c r="A84" t="s">
        <v>164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45">
      <c r="A85"/>
      <c r="B85" s="16">
        <v>0</v>
      </c>
      <c r="C85" s="16">
        <v>0</v>
      </c>
      <c r="D85" s="16">
        <v>1</v>
      </c>
    </row>
    <row r="86" spans="1:34" s="16" customFormat="1" x14ac:dyDescent="0.45">
      <c r="A86" t="s">
        <v>47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45">
      <c r="A87"/>
      <c r="B87" s="16">
        <v>0</v>
      </c>
      <c r="C87" s="16">
        <v>0</v>
      </c>
      <c r="D87" s="16">
        <v>1</v>
      </c>
    </row>
    <row r="88" spans="1:34" s="16" customFormat="1" x14ac:dyDescent="0.45">
      <c r="A88" t="s">
        <v>163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45">
      <c r="A89"/>
      <c r="B89" s="16">
        <v>0</v>
      </c>
      <c r="C89" s="16">
        <v>0</v>
      </c>
      <c r="D89" s="16">
        <v>1</v>
      </c>
    </row>
    <row r="90" spans="1:34" s="16" customFormat="1" x14ac:dyDescent="0.4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45">
      <c r="A91"/>
      <c r="B91" s="16">
        <v>0</v>
      </c>
      <c r="C91" s="16">
        <v>0</v>
      </c>
      <c r="D91" s="16">
        <v>1</v>
      </c>
    </row>
    <row r="92" spans="1:34" s="16" customFormat="1" x14ac:dyDescent="0.4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45">
      <c r="A93"/>
      <c r="B93" s="16">
        <v>0</v>
      </c>
      <c r="C93" s="16">
        <v>0</v>
      </c>
      <c r="D93" s="16">
        <v>1</v>
      </c>
    </row>
    <row r="94" spans="1:34" s="16" customFormat="1" x14ac:dyDescent="0.4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45">
      <c r="A95"/>
      <c r="B95" s="16">
        <v>0</v>
      </c>
      <c r="C95" s="16">
        <v>0</v>
      </c>
      <c r="D95" s="16">
        <v>1</v>
      </c>
    </row>
    <row r="96" spans="1:34" s="16" customFormat="1" x14ac:dyDescent="0.45">
      <c r="A96" s="12" t="s">
        <v>17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45">
      <c r="A97" s="12"/>
      <c r="B97" s="16">
        <v>0</v>
      </c>
      <c r="C97" s="16">
        <v>0</v>
      </c>
      <c r="D97" s="16">
        <v>1</v>
      </c>
    </row>
    <row r="98" spans="1:34" s="16" customFormat="1" x14ac:dyDescent="0.45">
      <c r="A98" s="12" t="s">
        <v>108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45">
      <c r="A99" s="12"/>
      <c r="B99" s="16">
        <v>0</v>
      </c>
      <c r="C99" s="16">
        <v>0</v>
      </c>
      <c r="D99" s="16">
        <v>1</v>
      </c>
    </row>
    <row r="100" spans="1:34" s="16" customFormat="1" x14ac:dyDescent="0.45">
      <c r="A100" s="12" t="s">
        <v>143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45">
      <c r="A101" s="12"/>
      <c r="B101" s="16">
        <v>0</v>
      </c>
      <c r="C101" s="16">
        <v>0</v>
      </c>
      <c r="D101" s="16">
        <v>1</v>
      </c>
    </row>
    <row r="102" spans="1:34" s="16" customFormat="1" x14ac:dyDescent="0.45">
      <c r="A102" s="12" t="s">
        <v>144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45">
      <c r="A103" s="12"/>
      <c r="B103" s="16">
        <v>0</v>
      </c>
      <c r="C103" s="16">
        <v>0</v>
      </c>
      <c r="D103" s="16">
        <v>1</v>
      </c>
    </row>
    <row r="104" spans="1:34" s="16" customFormat="1" x14ac:dyDescent="0.45">
      <c r="A104" s="12" t="s">
        <v>151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45">
      <c r="A105" s="12"/>
      <c r="B105" s="16">
        <v>0</v>
      </c>
      <c r="C105" s="16">
        <v>0</v>
      </c>
      <c r="D105" s="16">
        <v>1</v>
      </c>
    </row>
    <row r="106" spans="1:34" s="16" customFormat="1" x14ac:dyDescent="0.4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45">
      <c r="A107"/>
      <c r="B107" s="16">
        <v>0</v>
      </c>
      <c r="C107" s="16">
        <v>0</v>
      </c>
      <c r="D107" s="16">
        <v>1</v>
      </c>
    </row>
    <row r="108" spans="1:34" s="16" customFormat="1" x14ac:dyDescent="0.4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45">
      <c r="A109" s="12"/>
      <c r="B109" s="16">
        <v>0</v>
      </c>
      <c r="C109" s="16">
        <v>0</v>
      </c>
      <c r="D109" s="16">
        <v>1</v>
      </c>
    </row>
    <row r="110" spans="1:34" s="16" customFormat="1" x14ac:dyDescent="0.4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45">
      <c r="A111" s="12"/>
      <c r="B111" s="16">
        <v>0</v>
      </c>
      <c r="C111" s="16">
        <v>0</v>
      </c>
      <c r="D111" s="16">
        <v>1</v>
      </c>
    </row>
    <row r="112" spans="1:34" x14ac:dyDescent="0.45">
      <c r="A112" s="12" t="s">
        <v>21</v>
      </c>
      <c r="B112" s="15">
        <v>2018</v>
      </c>
      <c r="C112" s="15">
        <v>2019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45">
      <c r="A113" s="12"/>
      <c r="B113" s="16">
        <v>0</v>
      </c>
      <c r="C113" s="16">
        <v>0</v>
      </c>
      <c r="D113" s="16">
        <v>1</v>
      </c>
    </row>
    <row r="114" spans="1:34" x14ac:dyDescent="0.45">
      <c r="A114" s="12" t="s">
        <v>153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45">
      <c r="B115" s="20">
        <v>1</v>
      </c>
      <c r="C115" s="16">
        <v>1</v>
      </c>
    </row>
    <row r="116" spans="1:34" x14ac:dyDescent="0.45">
      <c r="A116" t="s">
        <v>145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45">
      <c r="B117" s="20">
        <v>1</v>
      </c>
      <c r="C117" s="16">
        <v>1</v>
      </c>
    </row>
    <row r="118" spans="1:34" x14ac:dyDescent="0.45">
      <c r="A118" t="s">
        <v>146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45">
      <c r="B119" s="20">
        <v>1</v>
      </c>
      <c r="C119" s="16">
        <v>1</v>
      </c>
    </row>
    <row r="120" spans="1:34" x14ac:dyDescent="0.45">
      <c r="A120" t="s">
        <v>155</v>
      </c>
      <c r="B120" s="15">
        <v>2018</v>
      </c>
      <c r="C120" s="15">
        <v>2019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45">
      <c r="B121" s="16">
        <v>0</v>
      </c>
      <c r="C121" s="16">
        <v>0</v>
      </c>
      <c r="D121" s="16">
        <v>1</v>
      </c>
    </row>
    <row r="122" spans="1:34" x14ac:dyDescent="0.45">
      <c r="A122" t="s">
        <v>65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45">
      <c r="B123" s="16">
        <v>0</v>
      </c>
      <c r="C123" s="16">
        <v>0</v>
      </c>
      <c r="D123" s="16">
        <v>1</v>
      </c>
    </row>
    <row r="124" spans="1:34" x14ac:dyDescent="0.45">
      <c r="A124" t="s">
        <v>154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45">
      <c r="B125" s="16">
        <v>0</v>
      </c>
      <c r="C125" s="16">
        <v>0</v>
      </c>
      <c r="D125" s="16">
        <v>1</v>
      </c>
    </row>
    <row r="126" spans="1:34" x14ac:dyDescent="0.45">
      <c r="A126" t="s">
        <v>149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45">
      <c r="B127" s="16">
        <v>0</v>
      </c>
      <c r="C127" s="16">
        <v>0</v>
      </c>
      <c r="D127" s="16">
        <v>1</v>
      </c>
    </row>
    <row r="128" spans="1:34" x14ac:dyDescent="0.45">
      <c r="A128" t="s">
        <v>54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45">
      <c r="B129" s="16">
        <v>0</v>
      </c>
      <c r="C129" s="16">
        <v>0</v>
      </c>
      <c r="D129" s="16">
        <v>1</v>
      </c>
    </row>
    <row r="130" spans="1:34" x14ac:dyDescent="0.45">
      <c r="A130" t="s">
        <v>49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45">
      <c r="B131" s="16">
        <v>0</v>
      </c>
      <c r="C131" s="16">
        <v>0</v>
      </c>
      <c r="D131" s="16">
        <v>1</v>
      </c>
    </row>
    <row r="132" spans="1:34" x14ac:dyDescent="0.45">
      <c r="A132" t="s">
        <v>48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45">
      <c r="B133" s="16">
        <v>0</v>
      </c>
      <c r="C133" s="16">
        <v>0</v>
      </c>
      <c r="D133" s="16">
        <v>1</v>
      </c>
    </row>
    <row r="134" spans="1:34" x14ac:dyDescent="0.45">
      <c r="A134" t="s">
        <v>56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45">
      <c r="B135" s="16">
        <v>0</v>
      </c>
      <c r="C135" s="16">
        <v>0</v>
      </c>
      <c r="D135" s="16">
        <v>1</v>
      </c>
    </row>
    <row r="136" spans="1:34" x14ac:dyDescent="0.45">
      <c r="A136" t="s">
        <v>72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45">
      <c r="A138" t="s">
        <v>73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4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45">
      <c r="B141" s="16">
        <v>0</v>
      </c>
      <c r="C141" s="16">
        <v>0</v>
      </c>
      <c r="D141" s="16">
        <f>About!$B$75/(1+EXP(About!$B$76*(D140-$D140+About!$B$77)))</f>
        <v>1.7278149615569269E-2</v>
      </c>
      <c r="E141" s="16">
        <f>About!$B$75/(1+EXP(About!$B$76*(E140-$D140+About!$B$77)))</f>
        <v>2.2514259647323516E-2</v>
      </c>
      <c r="F141" s="16">
        <f>About!$B$75/(1+EXP(About!$B$76*(F140-$D140+About!$B$77)))</f>
        <v>2.9290297158867825E-2</v>
      </c>
      <c r="G141" s="16">
        <f>About!$B$75/(1+EXP(About!$B$76*(G140-$D140+About!$B$77)))</f>
        <v>3.8027081523183362E-2</v>
      </c>
      <c r="H141" s="16">
        <f>About!$B$75/(1+EXP(About!$B$76*(H140-$D140+About!$B$77)))</f>
        <v>4.923892050578918E-2</v>
      </c>
      <c r="I141" s="16">
        <f>About!$B$75/(1+EXP(About!$B$76*(I140-$D140+About!$B$77)))</f>
        <v>6.3540116261509447E-2</v>
      </c>
      <c r="J141" s="16">
        <f>About!$B$75/(1+EXP(About!$B$76*(J140-$D140+About!$B$77)))</f>
        <v>8.1641688420404521E-2</v>
      </c>
      <c r="K141" s="16">
        <f>About!$B$75/(1+EXP(About!$B$76*(K140-$D140+About!$B$77)))</f>
        <v>0.10433105552137381</v>
      </c>
      <c r="L141" s="16">
        <f>About!$B$75/(1+EXP(About!$B$76*(L140-$D140+About!$B$77)))</f>
        <v>0.13242566966347</v>
      </c>
      <c r="M141" s="16">
        <f>About!$B$75/(1+EXP(About!$B$76*(M140-$D140+About!$B$77)))</f>
        <v>0.16669171402233013</v>
      </c>
      <c r="N141" s="16">
        <f>About!$B$75/(1+EXP(About!$B$76*(N140-$D140+About!$B$77)))</f>
        <v>0.20772320514715584</v>
      </c>
      <c r="O141" s="16">
        <f>About!$B$75/(1+EXP(About!$B$76*(O140-$D140+About!$B$77)))</f>
        <v>0.2557875708122988</v>
      </c>
      <c r="P141" s="16">
        <f>About!$B$75/(1+EXP(About!$B$76*(P140-$D140+About!$B$77)))</f>
        <v>0.31066151015949567</v>
      </c>
      <c r="Q141" s="16">
        <f>About!$B$75/(1+EXP(About!$B$76*(Q140-$D140+About!$B$77)))</f>
        <v>0.37150127050427334</v>
      </c>
      <c r="R141" s="16">
        <f>About!$B$75/(1+EXP(About!$B$76*(R140-$D140+About!$B$77)))</f>
        <v>0.4368032588898566</v>
      </c>
      <c r="S141" s="16">
        <f>About!$B$75/(1+EXP(About!$B$76*(S140-$D140+About!$B$77)))</f>
        <v>0.50449999999999995</v>
      </c>
      <c r="T141" s="16">
        <f>About!$B$75/(1+EXP(About!$B$76*(T140-$D140+About!$B$77)))</f>
        <v>0.57219674111014329</v>
      </c>
      <c r="U141" s="16">
        <f>About!$B$75/(1+EXP(About!$B$76*(U140-$D140+About!$B$77)))</f>
        <v>0.6374987294957265</v>
      </c>
      <c r="V141" s="16">
        <f>About!$B$75/(1+EXP(About!$B$76*(V140-$D140+About!$B$77)))</f>
        <v>0.69833848984050417</v>
      </c>
      <c r="W141" s="16">
        <f>About!$B$75/(1+EXP(About!$B$76*(W140-$D140+About!$B$77)))</f>
        <v>0.75321242918770104</v>
      </c>
      <c r="X141" s="16">
        <f>About!$B$75/(1+EXP(About!$B$76*(X140-$D140+About!$B$77)))</f>
        <v>0.80127679485284409</v>
      </c>
      <c r="Y141" s="16">
        <f>About!$B$75/(1+EXP(About!$B$76*(Y140-$D140+About!$B$77)))</f>
        <v>0.84230828597766971</v>
      </c>
      <c r="Z141" s="16">
        <f>About!$B$75/(1+EXP(About!$B$76*(Z140-$D140+About!$B$77)))</f>
        <v>0.87657433033652998</v>
      </c>
      <c r="AA141" s="16">
        <f>About!$B$75/(1+EXP(About!$B$76*(AA140-$D140+About!$B$77)))</f>
        <v>0.904668944478626</v>
      </c>
      <c r="AB141" s="16">
        <f>About!$B$75/(1+EXP(About!$B$76*(AB140-$D140+About!$B$77)))</f>
        <v>0.92735831157959536</v>
      </c>
      <c r="AC141" s="16">
        <f>About!$B$75/(1+EXP(About!$B$76*(AC140-$D140+About!$B$77)))</f>
        <v>0.94545988373849044</v>
      </c>
      <c r="AD141" s="16">
        <f>About!$B$75/(1+EXP(About!$B$76*(AD140-$D140+About!$B$77)))</f>
        <v>0.95976107949421063</v>
      </c>
      <c r="AE141" s="16">
        <f>About!$B$75/(1+EXP(About!$B$76*(AE140-$D140+About!$B$77)))</f>
        <v>0.97097291847681666</v>
      </c>
      <c r="AF141" s="16">
        <f>About!$B$75/(1+EXP(About!$B$76*(AF140-$D140+About!$B$77)))</f>
        <v>0.97970970284113201</v>
      </c>
      <c r="AG141" s="16">
        <f>About!$B$75/(1+EXP(About!$B$76*(AG140-$D140+About!$B$77)))</f>
        <v>0.98648574035267622</v>
      </c>
      <c r="AH141" s="16">
        <f>About!$B$75/(1+EXP(About!$B$76*(AH140-$D140+About!$B$77)))</f>
        <v>0.99172185038443061</v>
      </c>
    </row>
    <row r="142" spans="1:34" x14ac:dyDescent="0.4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45">
      <c r="B143" s="16">
        <v>0</v>
      </c>
      <c r="C143" s="16">
        <v>0</v>
      </c>
      <c r="D143" s="16">
        <f>About!$B$75/(1+EXP(About!$B$76*(D142-$D142+About!$B$77)))</f>
        <v>1.7278149615569269E-2</v>
      </c>
      <c r="E143" s="16">
        <f>About!$B$75/(1+EXP(About!$B$76*(E142-$D142+About!$B$77)))</f>
        <v>2.2514259647323516E-2</v>
      </c>
      <c r="F143" s="16">
        <f>About!$B$75/(1+EXP(About!$B$76*(F142-$D142+About!$B$77)))</f>
        <v>2.9290297158867825E-2</v>
      </c>
      <c r="G143" s="16">
        <f>About!$B$75/(1+EXP(About!$B$76*(G142-$D142+About!$B$77)))</f>
        <v>3.8027081523183362E-2</v>
      </c>
      <c r="H143" s="16">
        <f>About!$B$75/(1+EXP(About!$B$76*(H142-$D142+About!$B$77)))</f>
        <v>4.923892050578918E-2</v>
      </c>
      <c r="I143" s="16">
        <f>About!$B$75/(1+EXP(About!$B$76*(I142-$D142+About!$B$77)))</f>
        <v>6.3540116261509447E-2</v>
      </c>
      <c r="J143" s="16">
        <f>About!$B$75/(1+EXP(About!$B$76*(J142-$D142+About!$B$77)))</f>
        <v>8.1641688420404521E-2</v>
      </c>
      <c r="K143" s="16">
        <f>About!$B$75/(1+EXP(About!$B$76*(K142-$D142+About!$B$77)))</f>
        <v>0.10433105552137381</v>
      </c>
      <c r="L143" s="16">
        <f>About!$B$75/(1+EXP(About!$B$76*(L142-$D142+About!$B$77)))</f>
        <v>0.13242566966347</v>
      </c>
      <c r="M143" s="16">
        <f>About!$B$75/(1+EXP(About!$B$76*(M142-$D142+About!$B$77)))</f>
        <v>0.16669171402233013</v>
      </c>
      <c r="N143" s="16">
        <f>About!$B$75/(1+EXP(About!$B$76*(N142-$D142+About!$B$77)))</f>
        <v>0.20772320514715584</v>
      </c>
      <c r="O143" s="16">
        <f>About!$B$75/(1+EXP(About!$B$76*(O142-$D142+About!$B$77)))</f>
        <v>0.2557875708122988</v>
      </c>
      <c r="P143" s="16">
        <f>About!$B$75/(1+EXP(About!$B$76*(P142-$D142+About!$B$77)))</f>
        <v>0.31066151015949567</v>
      </c>
      <c r="Q143" s="16">
        <f>About!$B$75/(1+EXP(About!$B$76*(Q142-$D142+About!$B$77)))</f>
        <v>0.37150127050427334</v>
      </c>
      <c r="R143" s="16">
        <f>About!$B$75/(1+EXP(About!$B$76*(R142-$D142+About!$B$77)))</f>
        <v>0.4368032588898566</v>
      </c>
      <c r="S143" s="16">
        <f>About!$B$75/(1+EXP(About!$B$76*(S142-$D142+About!$B$77)))</f>
        <v>0.50449999999999995</v>
      </c>
      <c r="T143" s="16">
        <f>About!$B$75/(1+EXP(About!$B$76*(T142-$D142+About!$B$77)))</f>
        <v>0.57219674111014329</v>
      </c>
      <c r="U143" s="16">
        <f>About!$B$75/(1+EXP(About!$B$76*(U142-$D142+About!$B$77)))</f>
        <v>0.6374987294957265</v>
      </c>
      <c r="V143" s="16">
        <f>About!$B$75/(1+EXP(About!$B$76*(V142-$D142+About!$B$77)))</f>
        <v>0.69833848984050417</v>
      </c>
      <c r="W143" s="16">
        <f>About!$B$75/(1+EXP(About!$B$76*(W142-$D142+About!$B$77)))</f>
        <v>0.75321242918770104</v>
      </c>
      <c r="X143" s="16">
        <f>About!$B$75/(1+EXP(About!$B$76*(X142-$D142+About!$B$77)))</f>
        <v>0.80127679485284409</v>
      </c>
      <c r="Y143" s="16">
        <f>About!$B$75/(1+EXP(About!$B$76*(Y142-$D142+About!$B$77)))</f>
        <v>0.84230828597766971</v>
      </c>
      <c r="Z143" s="16">
        <f>About!$B$75/(1+EXP(About!$B$76*(Z142-$D142+About!$B$77)))</f>
        <v>0.87657433033652998</v>
      </c>
      <c r="AA143" s="16">
        <f>About!$B$75/(1+EXP(About!$B$76*(AA142-$D142+About!$B$77)))</f>
        <v>0.904668944478626</v>
      </c>
      <c r="AB143" s="16">
        <f>About!$B$75/(1+EXP(About!$B$76*(AB142-$D142+About!$B$77)))</f>
        <v>0.92735831157959536</v>
      </c>
      <c r="AC143" s="16">
        <f>About!$B$75/(1+EXP(About!$B$76*(AC142-$D142+About!$B$77)))</f>
        <v>0.94545988373849044</v>
      </c>
      <c r="AD143" s="16">
        <f>About!$B$75/(1+EXP(About!$B$76*(AD142-$D142+About!$B$77)))</f>
        <v>0.95976107949421063</v>
      </c>
      <c r="AE143" s="16">
        <f>About!$B$75/(1+EXP(About!$B$76*(AE142-$D142+About!$B$77)))</f>
        <v>0.97097291847681666</v>
      </c>
      <c r="AF143" s="16">
        <f>About!$B$75/(1+EXP(About!$B$76*(AF142-$D142+About!$B$77)))</f>
        <v>0.97970970284113201</v>
      </c>
      <c r="AG143" s="16">
        <f>About!$B$75/(1+EXP(About!$B$76*(AG142-$D142+About!$B$77)))</f>
        <v>0.98648574035267622</v>
      </c>
      <c r="AH143" s="16">
        <f>About!$B$75/(1+EXP(About!$B$76*(AH142-$D142+About!$B$77)))</f>
        <v>0.99172185038443061</v>
      </c>
    </row>
    <row r="144" spans="1:34" x14ac:dyDescent="0.4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45">
      <c r="B145" s="16">
        <v>0</v>
      </c>
      <c r="C145" s="16">
        <v>0</v>
      </c>
      <c r="D145" s="16">
        <f>About!$B$75/(1+EXP(About!$B$76*(D144-$D144+About!$B$77)))</f>
        <v>1.7278149615569269E-2</v>
      </c>
      <c r="E145" s="16">
        <f>About!$B$75/(1+EXP(About!$B$76*(E144-$D144+About!$B$77)))</f>
        <v>2.2514259647323516E-2</v>
      </c>
      <c r="F145" s="16">
        <f>About!$B$75/(1+EXP(About!$B$76*(F144-$D144+About!$B$77)))</f>
        <v>2.9290297158867825E-2</v>
      </c>
      <c r="G145" s="16">
        <f>About!$B$75/(1+EXP(About!$B$76*(G144-$D144+About!$B$77)))</f>
        <v>3.8027081523183362E-2</v>
      </c>
      <c r="H145" s="16">
        <f>About!$B$75/(1+EXP(About!$B$76*(H144-$D144+About!$B$77)))</f>
        <v>4.923892050578918E-2</v>
      </c>
      <c r="I145" s="16">
        <f>About!$B$75/(1+EXP(About!$B$76*(I144-$D144+About!$B$77)))</f>
        <v>6.3540116261509447E-2</v>
      </c>
      <c r="J145" s="16">
        <f>About!$B$75/(1+EXP(About!$B$76*(J144-$D144+About!$B$77)))</f>
        <v>8.1641688420404521E-2</v>
      </c>
      <c r="K145" s="16">
        <f>About!$B$75/(1+EXP(About!$B$76*(K144-$D144+About!$B$77)))</f>
        <v>0.10433105552137381</v>
      </c>
      <c r="L145" s="16">
        <f>About!$B$75/(1+EXP(About!$B$76*(L144-$D144+About!$B$77)))</f>
        <v>0.13242566966347</v>
      </c>
      <c r="M145" s="16">
        <f>About!$B$75/(1+EXP(About!$B$76*(M144-$D144+About!$B$77)))</f>
        <v>0.16669171402233013</v>
      </c>
      <c r="N145" s="16">
        <f>About!$B$75/(1+EXP(About!$B$76*(N144-$D144+About!$B$77)))</f>
        <v>0.20772320514715584</v>
      </c>
      <c r="O145" s="16">
        <f>About!$B$75/(1+EXP(About!$B$76*(O144-$D144+About!$B$77)))</f>
        <v>0.2557875708122988</v>
      </c>
      <c r="P145" s="16">
        <f>About!$B$75/(1+EXP(About!$B$76*(P144-$D144+About!$B$77)))</f>
        <v>0.31066151015949567</v>
      </c>
      <c r="Q145" s="16">
        <f>About!$B$75/(1+EXP(About!$B$76*(Q144-$D144+About!$B$77)))</f>
        <v>0.37150127050427334</v>
      </c>
      <c r="R145" s="16">
        <f>About!$B$75/(1+EXP(About!$B$76*(R144-$D144+About!$B$77)))</f>
        <v>0.4368032588898566</v>
      </c>
      <c r="S145" s="16">
        <f>About!$B$75/(1+EXP(About!$B$76*(S144-$D144+About!$B$77)))</f>
        <v>0.50449999999999995</v>
      </c>
      <c r="T145" s="16">
        <f>About!$B$75/(1+EXP(About!$B$76*(T144-$D144+About!$B$77)))</f>
        <v>0.57219674111014329</v>
      </c>
      <c r="U145" s="16">
        <f>About!$B$75/(1+EXP(About!$B$76*(U144-$D144+About!$B$77)))</f>
        <v>0.6374987294957265</v>
      </c>
      <c r="V145" s="16">
        <f>About!$B$75/(1+EXP(About!$B$76*(V144-$D144+About!$B$77)))</f>
        <v>0.69833848984050417</v>
      </c>
      <c r="W145" s="16">
        <f>About!$B$75/(1+EXP(About!$B$76*(W144-$D144+About!$B$77)))</f>
        <v>0.75321242918770104</v>
      </c>
      <c r="X145" s="16">
        <f>About!$B$75/(1+EXP(About!$B$76*(X144-$D144+About!$B$77)))</f>
        <v>0.80127679485284409</v>
      </c>
      <c r="Y145" s="16">
        <f>About!$B$75/(1+EXP(About!$B$76*(Y144-$D144+About!$B$77)))</f>
        <v>0.84230828597766971</v>
      </c>
      <c r="Z145" s="16">
        <f>About!$B$75/(1+EXP(About!$B$76*(Z144-$D144+About!$B$77)))</f>
        <v>0.87657433033652998</v>
      </c>
      <c r="AA145" s="16">
        <f>About!$B$75/(1+EXP(About!$B$76*(AA144-$D144+About!$B$77)))</f>
        <v>0.904668944478626</v>
      </c>
      <c r="AB145" s="16">
        <f>About!$B$75/(1+EXP(About!$B$76*(AB144-$D144+About!$B$77)))</f>
        <v>0.92735831157959536</v>
      </c>
      <c r="AC145" s="16">
        <f>About!$B$75/(1+EXP(About!$B$76*(AC144-$D144+About!$B$77)))</f>
        <v>0.94545988373849044</v>
      </c>
      <c r="AD145" s="16">
        <f>About!$B$75/(1+EXP(About!$B$76*(AD144-$D144+About!$B$77)))</f>
        <v>0.95976107949421063</v>
      </c>
      <c r="AE145" s="16">
        <f>About!$B$75/(1+EXP(About!$B$76*(AE144-$D144+About!$B$77)))</f>
        <v>0.97097291847681666</v>
      </c>
      <c r="AF145" s="16">
        <f>About!$B$75/(1+EXP(About!$B$76*(AF144-$D144+About!$B$77)))</f>
        <v>0.97970970284113201</v>
      </c>
      <c r="AG145" s="16">
        <f>About!$B$75/(1+EXP(About!$B$76*(AG144-$D144+About!$B$77)))</f>
        <v>0.98648574035267622</v>
      </c>
      <c r="AH145" s="16">
        <f>About!$B$75/(1+EXP(About!$B$76*(AH144-$D144+About!$B$77)))</f>
        <v>0.99172185038443061</v>
      </c>
    </row>
    <row r="146" spans="1:34" x14ac:dyDescent="0.4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45">
      <c r="B147" s="16">
        <v>0</v>
      </c>
      <c r="C147" s="16">
        <v>0</v>
      </c>
      <c r="D147" s="16">
        <f>About!$B$75/(1+EXP(About!$B$76*(D146-$D146+About!$B$77)))</f>
        <v>1.7278149615569269E-2</v>
      </c>
      <c r="E147" s="16">
        <f>About!$B$75/(1+EXP(About!$B$76*(E146-$D146+About!$B$77)))</f>
        <v>2.2514259647323516E-2</v>
      </c>
      <c r="F147" s="16">
        <f>About!$B$75/(1+EXP(About!$B$76*(F146-$D146+About!$B$77)))</f>
        <v>2.9290297158867825E-2</v>
      </c>
      <c r="G147" s="16">
        <f>About!$B$75/(1+EXP(About!$B$76*(G146-$D146+About!$B$77)))</f>
        <v>3.8027081523183362E-2</v>
      </c>
      <c r="H147" s="16">
        <f>About!$B$75/(1+EXP(About!$B$76*(H146-$D146+About!$B$77)))</f>
        <v>4.923892050578918E-2</v>
      </c>
      <c r="I147" s="16">
        <f>About!$B$75/(1+EXP(About!$B$76*(I146-$D146+About!$B$77)))</f>
        <v>6.3540116261509447E-2</v>
      </c>
      <c r="J147" s="16">
        <f>About!$B$75/(1+EXP(About!$B$76*(J146-$D146+About!$B$77)))</f>
        <v>8.1641688420404521E-2</v>
      </c>
      <c r="K147" s="16">
        <f>About!$B$75/(1+EXP(About!$B$76*(K146-$D146+About!$B$77)))</f>
        <v>0.10433105552137381</v>
      </c>
      <c r="L147" s="16">
        <f>About!$B$75/(1+EXP(About!$B$76*(L146-$D146+About!$B$77)))</f>
        <v>0.13242566966347</v>
      </c>
      <c r="M147" s="16">
        <f>About!$B$75/(1+EXP(About!$B$76*(M146-$D146+About!$B$77)))</f>
        <v>0.16669171402233013</v>
      </c>
      <c r="N147" s="16">
        <f>About!$B$75/(1+EXP(About!$B$76*(N146-$D146+About!$B$77)))</f>
        <v>0.20772320514715584</v>
      </c>
      <c r="O147" s="16">
        <f>About!$B$75/(1+EXP(About!$B$76*(O146-$D146+About!$B$77)))</f>
        <v>0.2557875708122988</v>
      </c>
      <c r="P147" s="16">
        <f>About!$B$75/(1+EXP(About!$B$76*(P146-$D146+About!$B$77)))</f>
        <v>0.31066151015949567</v>
      </c>
      <c r="Q147" s="16">
        <f>About!$B$75/(1+EXP(About!$B$76*(Q146-$D146+About!$B$77)))</f>
        <v>0.37150127050427334</v>
      </c>
      <c r="R147" s="16">
        <f>About!$B$75/(1+EXP(About!$B$76*(R146-$D146+About!$B$77)))</f>
        <v>0.4368032588898566</v>
      </c>
      <c r="S147" s="16">
        <f>About!$B$75/(1+EXP(About!$B$76*(S146-$D146+About!$B$77)))</f>
        <v>0.50449999999999995</v>
      </c>
      <c r="T147" s="16">
        <f>About!$B$75/(1+EXP(About!$B$76*(T146-$D146+About!$B$77)))</f>
        <v>0.57219674111014329</v>
      </c>
      <c r="U147" s="16">
        <f>About!$B$75/(1+EXP(About!$B$76*(U146-$D146+About!$B$77)))</f>
        <v>0.6374987294957265</v>
      </c>
      <c r="V147" s="16">
        <f>About!$B$75/(1+EXP(About!$B$76*(V146-$D146+About!$B$77)))</f>
        <v>0.69833848984050417</v>
      </c>
      <c r="W147" s="16">
        <f>About!$B$75/(1+EXP(About!$B$76*(W146-$D146+About!$B$77)))</f>
        <v>0.75321242918770104</v>
      </c>
      <c r="X147" s="16">
        <f>About!$B$75/(1+EXP(About!$B$76*(X146-$D146+About!$B$77)))</f>
        <v>0.80127679485284409</v>
      </c>
      <c r="Y147" s="16">
        <f>About!$B$75/(1+EXP(About!$B$76*(Y146-$D146+About!$B$77)))</f>
        <v>0.84230828597766971</v>
      </c>
      <c r="Z147" s="16">
        <f>About!$B$75/(1+EXP(About!$B$76*(Z146-$D146+About!$B$77)))</f>
        <v>0.87657433033652998</v>
      </c>
      <c r="AA147" s="16">
        <f>About!$B$75/(1+EXP(About!$B$76*(AA146-$D146+About!$B$77)))</f>
        <v>0.904668944478626</v>
      </c>
      <c r="AB147" s="16">
        <f>About!$B$75/(1+EXP(About!$B$76*(AB146-$D146+About!$B$77)))</f>
        <v>0.92735831157959536</v>
      </c>
      <c r="AC147" s="16">
        <f>About!$B$75/(1+EXP(About!$B$76*(AC146-$D146+About!$B$77)))</f>
        <v>0.94545988373849044</v>
      </c>
      <c r="AD147" s="16">
        <f>About!$B$75/(1+EXP(About!$B$76*(AD146-$D146+About!$B$77)))</f>
        <v>0.95976107949421063</v>
      </c>
      <c r="AE147" s="16">
        <f>About!$B$75/(1+EXP(About!$B$76*(AE146-$D146+About!$B$77)))</f>
        <v>0.97097291847681666</v>
      </c>
      <c r="AF147" s="16">
        <f>About!$B$75/(1+EXP(About!$B$76*(AF146-$D146+About!$B$77)))</f>
        <v>0.97970970284113201</v>
      </c>
      <c r="AG147" s="16">
        <f>About!$B$75/(1+EXP(About!$B$76*(AG146-$D146+About!$B$77)))</f>
        <v>0.98648574035267622</v>
      </c>
      <c r="AH147" s="16">
        <f>About!$B$75/(1+EXP(About!$B$76*(AH146-$D146+About!$B$77)))</f>
        <v>0.99172185038443061</v>
      </c>
    </row>
    <row r="148" spans="1:34" x14ac:dyDescent="0.4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45">
      <c r="B149" s="16">
        <v>0</v>
      </c>
      <c r="C149" s="16">
        <v>0</v>
      </c>
      <c r="D149" s="16">
        <f>About!$B$75/(1+EXP(About!$B$76*(D148-$D148+About!$B$77)))</f>
        <v>1.7278149615569269E-2</v>
      </c>
      <c r="E149" s="16">
        <f>About!$B$75/(1+EXP(About!$B$76*(E148-$D148+About!$B$77)))</f>
        <v>2.2514259647323516E-2</v>
      </c>
      <c r="F149" s="16">
        <f>About!$B$75/(1+EXP(About!$B$76*(F148-$D148+About!$B$77)))</f>
        <v>2.9290297158867825E-2</v>
      </c>
      <c r="G149" s="16">
        <f>About!$B$75/(1+EXP(About!$B$76*(G148-$D148+About!$B$77)))</f>
        <v>3.8027081523183362E-2</v>
      </c>
      <c r="H149" s="16">
        <f>About!$B$75/(1+EXP(About!$B$76*(H148-$D148+About!$B$77)))</f>
        <v>4.923892050578918E-2</v>
      </c>
      <c r="I149" s="16">
        <f>About!$B$75/(1+EXP(About!$B$76*(I148-$D148+About!$B$77)))</f>
        <v>6.3540116261509447E-2</v>
      </c>
      <c r="J149" s="16">
        <f>About!$B$75/(1+EXP(About!$B$76*(J148-$D148+About!$B$77)))</f>
        <v>8.1641688420404521E-2</v>
      </c>
      <c r="K149" s="16">
        <f>About!$B$75/(1+EXP(About!$B$76*(K148-$D148+About!$B$77)))</f>
        <v>0.10433105552137381</v>
      </c>
      <c r="L149" s="16">
        <f>About!$B$75/(1+EXP(About!$B$76*(L148-$D148+About!$B$77)))</f>
        <v>0.13242566966347</v>
      </c>
      <c r="M149" s="16">
        <f>About!$B$75/(1+EXP(About!$B$76*(M148-$D148+About!$B$77)))</f>
        <v>0.16669171402233013</v>
      </c>
      <c r="N149" s="16">
        <f>About!$B$75/(1+EXP(About!$B$76*(N148-$D148+About!$B$77)))</f>
        <v>0.20772320514715584</v>
      </c>
      <c r="O149" s="16">
        <f>About!$B$75/(1+EXP(About!$B$76*(O148-$D148+About!$B$77)))</f>
        <v>0.2557875708122988</v>
      </c>
      <c r="P149" s="16">
        <f>About!$B$75/(1+EXP(About!$B$76*(P148-$D148+About!$B$77)))</f>
        <v>0.31066151015949567</v>
      </c>
      <c r="Q149" s="16">
        <f>About!$B$75/(1+EXP(About!$B$76*(Q148-$D148+About!$B$77)))</f>
        <v>0.37150127050427334</v>
      </c>
      <c r="R149" s="16">
        <f>About!$B$75/(1+EXP(About!$B$76*(R148-$D148+About!$B$77)))</f>
        <v>0.4368032588898566</v>
      </c>
      <c r="S149" s="16">
        <f>About!$B$75/(1+EXP(About!$B$76*(S148-$D148+About!$B$77)))</f>
        <v>0.50449999999999995</v>
      </c>
      <c r="T149" s="16">
        <f>About!$B$75/(1+EXP(About!$B$76*(T148-$D148+About!$B$77)))</f>
        <v>0.57219674111014329</v>
      </c>
      <c r="U149" s="16">
        <f>About!$B$75/(1+EXP(About!$B$76*(U148-$D148+About!$B$77)))</f>
        <v>0.6374987294957265</v>
      </c>
      <c r="V149" s="16">
        <f>About!$B$75/(1+EXP(About!$B$76*(V148-$D148+About!$B$77)))</f>
        <v>0.69833848984050417</v>
      </c>
      <c r="W149" s="16">
        <f>About!$B$75/(1+EXP(About!$B$76*(W148-$D148+About!$B$77)))</f>
        <v>0.75321242918770104</v>
      </c>
      <c r="X149" s="16">
        <f>About!$B$75/(1+EXP(About!$B$76*(X148-$D148+About!$B$77)))</f>
        <v>0.80127679485284409</v>
      </c>
      <c r="Y149" s="16">
        <f>About!$B$75/(1+EXP(About!$B$76*(Y148-$D148+About!$B$77)))</f>
        <v>0.84230828597766971</v>
      </c>
      <c r="Z149" s="16">
        <f>About!$B$75/(1+EXP(About!$B$76*(Z148-$D148+About!$B$77)))</f>
        <v>0.87657433033652998</v>
      </c>
      <c r="AA149" s="16">
        <f>About!$B$75/(1+EXP(About!$B$76*(AA148-$D148+About!$B$77)))</f>
        <v>0.904668944478626</v>
      </c>
      <c r="AB149" s="16">
        <f>About!$B$75/(1+EXP(About!$B$76*(AB148-$D148+About!$B$77)))</f>
        <v>0.92735831157959536</v>
      </c>
      <c r="AC149" s="16">
        <f>About!$B$75/(1+EXP(About!$B$76*(AC148-$D148+About!$B$77)))</f>
        <v>0.94545988373849044</v>
      </c>
      <c r="AD149" s="16">
        <f>About!$B$75/(1+EXP(About!$B$76*(AD148-$D148+About!$B$77)))</f>
        <v>0.95976107949421063</v>
      </c>
      <c r="AE149" s="16">
        <f>About!$B$75/(1+EXP(About!$B$76*(AE148-$D148+About!$B$77)))</f>
        <v>0.97097291847681666</v>
      </c>
      <c r="AF149" s="16">
        <f>About!$B$75/(1+EXP(About!$B$76*(AF148-$D148+About!$B$77)))</f>
        <v>0.97970970284113201</v>
      </c>
      <c r="AG149" s="16">
        <f>About!$B$75/(1+EXP(About!$B$76*(AG148-$D148+About!$B$77)))</f>
        <v>0.98648574035267622</v>
      </c>
      <c r="AH149" s="16">
        <f>About!$B$75/(1+EXP(About!$B$76*(AH148-$D148+About!$B$77)))</f>
        <v>0.99172185038443061</v>
      </c>
    </row>
    <row r="150" spans="1:34" x14ac:dyDescent="0.4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45">
      <c r="B151" s="16">
        <v>0</v>
      </c>
      <c r="C151" s="16">
        <v>0</v>
      </c>
      <c r="D151" s="16">
        <f>About!$B$75/(1+EXP(About!$B$76*(D150-$D150+About!$B$77)))</f>
        <v>1.7278149615569269E-2</v>
      </c>
      <c r="E151" s="16">
        <f>About!$B$75/(1+EXP(About!$B$76*(E150-$D150+About!$B$77)))</f>
        <v>2.2514259647323516E-2</v>
      </c>
      <c r="F151" s="16">
        <f>About!$B$75/(1+EXP(About!$B$76*(F150-$D150+About!$B$77)))</f>
        <v>2.9290297158867825E-2</v>
      </c>
      <c r="G151" s="16">
        <f>About!$B$75/(1+EXP(About!$B$76*(G150-$D150+About!$B$77)))</f>
        <v>3.8027081523183362E-2</v>
      </c>
      <c r="H151" s="16">
        <f>About!$B$75/(1+EXP(About!$B$76*(H150-$D150+About!$B$77)))</f>
        <v>4.923892050578918E-2</v>
      </c>
      <c r="I151" s="16">
        <f>About!$B$75/(1+EXP(About!$B$76*(I150-$D150+About!$B$77)))</f>
        <v>6.3540116261509447E-2</v>
      </c>
      <c r="J151" s="16">
        <f>About!$B$75/(1+EXP(About!$B$76*(J150-$D150+About!$B$77)))</f>
        <v>8.1641688420404521E-2</v>
      </c>
      <c r="K151" s="16">
        <f>About!$B$75/(1+EXP(About!$B$76*(K150-$D150+About!$B$77)))</f>
        <v>0.10433105552137381</v>
      </c>
      <c r="L151" s="16">
        <f>About!$B$75/(1+EXP(About!$B$76*(L150-$D150+About!$B$77)))</f>
        <v>0.13242566966347</v>
      </c>
      <c r="M151" s="16">
        <f>About!$B$75/(1+EXP(About!$B$76*(M150-$D150+About!$B$77)))</f>
        <v>0.16669171402233013</v>
      </c>
      <c r="N151" s="16">
        <f>About!$B$75/(1+EXP(About!$B$76*(N150-$D150+About!$B$77)))</f>
        <v>0.20772320514715584</v>
      </c>
      <c r="O151" s="16">
        <f>About!$B$75/(1+EXP(About!$B$76*(O150-$D150+About!$B$77)))</f>
        <v>0.2557875708122988</v>
      </c>
      <c r="P151" s="16">
        <f>About!$B$75/(1+EXP(About!$B$76*(P150-$D150+About!$B$77)))</f>
        <v>0.31066151015949567</v>
      </c>
      <c r="Q151" s="16">
        <f>About!$B$75/(1+EXP(About!$B$76*(Q150-$D150+About!$B$77)))</f>
        <v>0.37150127050427334</v>
      </c>
      <c r="R151" s="16">
        <f>About!$B$75/(1+EXP(About!$B$76*(R150-$D150+About!$B$77)))</f>
        <v>0.4368032588898566</v>
      </c>
      <c r="S151" s="16">
        <f>About!$B$75/(1+EXP(About!$B$76*(S150-$D150+About!$B$77)))</f>
        <v>0.50449999999999995</v>
      </c>
      <c r="T151" s="16">
        <f>About!$B$75/(1+EXP(About!$B$76*(T150-$D150+About!$B$77)))</f>
        <v>0.57219674111014329</v>
      </c>
      <c r="U151" s="16">
        <f>About!$B$75/(1+EXP(About!$B$76*(U150-$D150+About!$B$77)))</f>
        <v>0.6374987294957265</v>
      </c>
      <c r="V151" s="16">
        <f>About!$B$75/(1+EXP(About!$B$76*(V150-$D150+About!$B$77)))</f>
        <v>0.69833848984050417</v>
      </c>
      <c r="W151" s="16">
        <f>About!$B$75/(1+EXP(About!$B$76*(W150-$D150+About!$B$77)))</f>
        <v>0.75321242918770104</v>
      </c>
      <c r="X151" s="16">
        <f>About!$B$75/(1+EXP(About!$B$76*(X150-$D150+About!$B$77)))</f>
        <v>0.80127679485284409</v>
      </c>
      <c r="Y151" s="16">
        <f>About!$B$75/(1+EXP(About!$B$76*(Y150-$D150+About!$B$77)))</f>
        <v>0.84230828597766971</v>
      </c>
      <c r="Z151" s="16">
        <f>About!$B$75/(1+EXP(About!$B$76*(Z150-$D150+About!$B$77)))</f>
        <v>0.87657433033652998</v>
      </c>
      <c r="AA151" s="16">
        <f>About!$B$75/(1+EXP(About!$B$76*(AA150-$D150+About!$B$77)))</f>
        <v>0.904668944478626</v>
      </c>
      <c r="AB151" s="16">
        <f>About!$B$75/(1+EXP(About!$B$76*(AB150-$D150+About!$B$77)))</f>
        <v>0.92735831157959536</v>
      </c>
      <c r="AC151" s="16">
        <f>About!$B$75/(1+EXP(About!$B$76*(AC150-$D150+About!$B$77)))</f>
        <v>0.94545988373849044</v>
      </c>
      <c r="AD151" s="16">
        <f>About!$B$75/(1+EXP(About!$B$76*(AD150-$D150+About!$B$77)))</f>
        <v>0.95976107949421063</v>
      </c>
      <c r="AE151" s="16">
        <f>About!$B$75/(1+EXP(About!$B$76*(AE150-$D150+About!$B$77)))</f>
        <v>0.97097291847681666</v>
      </c>
      <c r="AF151" s="16">
        <f>About!$B$75/(1+EXP(About!$B$76*(AF150-$D150+About!$B$77)))</f>
        <v>0.97970970284113201</v>
      </c>
      <c r="AG151" s="16">
        <f>About!$B$75/(1+EXP(About!$B$76*(AG150-$D150+About!$B$77)))</f>
        <v>0.98648574035267622</v>
      </c>
      <c r="AH151" s="16">
        <f>About!$B$75/(1+EXP(About!$B$76*(AH150-$D150+About!$B$77)))</f>
        <v>0.99172185038443061</v>
      </c>
    </row>
    <row r="152" spans="1:34" x14ac:dyDescent="0.4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45">
      <c r="B153" s="16">
        <v>0</v>
      </c>
      <c r="C153" s="16">
        <v>0</v>
      </c>
      <c r="D153" s="16">
        <f>About!$B$75/(1+EXP(About!$B$76*(D152-$D152+About!$B$77)))</f>
        <v>1.7278149615569269E-2</v>
      </c>
      <c r="E153" s="16">
        <f>About!$B$75/(1+EXP(About!$B$76*(E152-$D152+About!$B$77)))</f>
        <v>2.2514259647323516E-2</v>
      </c>
      <c r="F153" s="16">
        <f>About!$B$75/(1+EXP(About!$B$76*(F152-$D152+About!$B$77)))</f>
        <v>2.9290297158867825E-2</v>
      </c>
      <c r="G153" s="16">
        <f>About!$B$75/(1+EXP(About!$B$76*(G152-$D152+About!$B$77)))</f>
        <v>3.8027081523183362E-2</v>
      </c>
      <c r="H153" s="16">
        <f>About!$B$75/(1+EXP(About!$B$76*(H152-$D152+About!$B$77)))</f>
        <v>4.923892050578918E-2</v>
      </c>
      <c r="I153" s="16">
        <f>About!$B$75/(1+EXP(About!$B$76*(I152-$D152+About!$B$77)))</f>
        <v>6.3540116261509447E-2</v>
      </c>
      <c r="J153" s="16">
        <f>About!$B$75/(1+EXP(About!$B$76*(J152-$D152+About!$B$77)))</f>
        <v>8.1641688420404521E-2</v>
      </c>
      <c r="K153" s="16">
        <f>About!$B$75/(1+EXP(About!$B$76*(K152-$D152+About!$B$77)))</f>
        <v>0.10433105552137381</v>
      </c>
      <c r="L153" s="16">
        <f>About!$B$75/(1+EXP(About!$B$76*(L152-$D152+About!$B$77)))</f>
        <v>0.13242566966347</v>
      </c>
      <c r="M153" s="16">
        <f>About!$B$75/(1+EXP(About!$B$76*(M152-$D152+About!$B$77)))</f>
        <v>0.16669171402233013</v>
      </c>
      <c r="N153" s="16">
        <f>About!$B$75/(1+EXP(About!$B$76*(N152-$D152+About!$B$77)))</f>
        <v>0.20772320514715584</v>
      </c>
      <c r="O153" s="16">
        <f>About!$B$75/(1+EXP(About!$B$76*(O152-$D152+About!$B$77)))</f>
        <v>0.2557875708122988</v>
      </c>
      <c r="P153" s="16">
        <f>About!$B$75/(1+EXP(About!$B$76*(P152-$D152+About!$B$77)))</f>
        <v>0.31066151015949567</v>
      </c>
      <c r="Q153" s="16">
        <f>About!$B$75/(1+EXP(About!$B$76*(Q152-$D152+About!$B$77)))</f>
        <v>0.37150127050427334</v>
      </c>
      <c r="R153" s="16">
        <f>About!$B$75/(1+EXP(About!$B$76*(R152-$D152+About!$B$77)))</f>
        <v>0.4368032588898566</v>
      </c>
      <c r="S153" s="16">
        <f>About!$B$75/(1+EXP(About!$B$76*(S152-$D152+About!$B$77)))</f>
        <v>0.50449999999999995</v>
      </c>
      <c r="T153" s="16">
        <f>About!$B$75/(1+EXP(About!$B$76*(T152-$D152+About!$B$77)))</f>
        <v>0.57219674111014329</v>
      </c>
      <c r="U153" s="16">
        <f>About!$B$75/(1+EXP(About!$B$76*(U152-$D152+About!$B$77)))</f>
        <v>0.6374987294957265</v>
      </c>
      <c r="V153" s="16">
        <f>About!$B$75/(1+EXP(About!$B$76*(V152-$D152+About!$B$77)))</f>
        <v>0.69833848984050417</v>
      </c>
      <c r="W153" s="16">
        <f>About!$B$75/(1+EXP(About!$B$76*(W152-$D152+About!$B$77)))</f>
        <v>0.75321242918770104</v>
      </c>
      <c r="X153" s="16">
        <f>About!$B$75/(1+EXP(About!$B$76*(X152-$D152+About!$B$77)))</f>
        <v>0.80127679485284409</v>
      </c>
      <c r="Y153" s="16">
        <f>About!$B$75/(1+EXP(About!$B$76*(Y152-$D152+About!$B$77)))</f>
        <v>0.84230828597766971</v>
      </c>
      <c r="Z153" s="16">
        <f>About!$B$75/(1+EXP(About!$B$76*(Z152-$D152+About!$B$77)))</f>
        <v>0.87657433033652998</v>
      </c>
      <c r="AA153" s="16">
        <f>About!$B$75/(1+EXP(About!$B$76*(AA152-$D152+About!$B$77)))</f>
        <v>0.904668944478626</v>
      </c>
      <c r="AB153" s="16">
        <f>About!$B$75/(1+EXP(About!$B$76*(AB152-$D152+About!$B$77)))</f>
        <v>0.92735831157959536</v>
      </c>
      <c r="AC153" s="16">
        <f>About!$B$75/(1+EXP(About!$B$76*(AC152-$D152+About!$B$77)))</f>
        <v>0.94545988373849044</v>
      </c>
      <c r="AD153" s="16">
        <f>About!$B$75/(1+EXP(About!$B$76*(AD152-$D152+About!$B$77)))</f>
        <v>0.95976107949421063</v>
      </c>
      <c r="AE153" s="16">
        <f>About!$B$75/(1+EXP(About!$B$76*(AE152-$D152+About!$B$77)))</f>
        <v>0.97097291847681666</v>
      </c>
      <c r="AF153" s="16">
        <f>About!$B$75/(1+EXP(About!$B$76*(AF152-$D152+About!$B$77)))</f>
        <v>0.97970970284113201</v>
      </c>
      <c r="AG153" s="16">
        <f>About!$B$75/(1+EXP(About!$B$76*(AG152-$D152+About!$B$77)))</f>
        <v>0.98648574035267622</v>
      </c>
      <c r="AH153" s="16">
        <f>About!$B$75/(1+EXP(About!$B$76*(AH152-$D152+About!$B$77)))</f>
        <v>0.99172185038443061</v>
      </c>
    </row>
    <row r="154" spans="1:34" x14ac:dyDescent="0.4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45">
      <c r="B155" s="16">
        <v>0</v>
      </c>
      <c r="C155" s="16">
        <v>0</v>
      </c>
      <c r="D155" s="16">
        <f>About!$B$75/(1+EXP(About!$B$76*(D154-$D154+About!$B$77)))</f>
        <v>1.7278149615569269E-2</v>
      </c>
      <c r="E155" s="16">
        <f>About!$B$75/(1+EXP(About!$B$76*(E154-$D154+About!$B$77)))</f>
        <v>2.2514259647323516E-2</v>
      </c>
      <c r="F155" s="16">
        <f>About!$B$75/(1+EXP(About!$B$76*(F154-$D154+About!$B$77)))</f>
        <v>2.9290297158867825E-2</v>
      </c>
      <c r="G155" s="16">
        <f>About!$B$75/(1+EXP(About!$B$76*(G154-$D154+About!$B$77)))</f>
        <v>3.8027081523183362E-2</v>
      </c>
      <c r="H155" s="16">
        <f>About!$B$75/(1+EXP(About!$B$76*(H154-$D154+About!$B$77)))</f>
        <v>4.923892050578918E-2</v>
      </c>
      <c r="I155" s="16">
        <f>About!$B$75/(1+EXP(About!$B$76*(I154-$D154+About!$B$77)))</f>
        <v>6.3540116261509447E-2</v>
      </c>
      <c r="J155" s="16">
        <f>About!$B$75/(1+EXP(About!$B$76*(J154-$D154+About!$B$77)))</f>
        <v>8.1641688420404521E-2</v>
      </c>
      <c r="K155" s="16">
        <f>About!$B$75/(1+EXP(About!$B$76*(K154-$D154+About!$B$77)))</f>
        <v>0.10433105552137381</v>
      </c>
      <c r="L155" s="16">
        <f>About!$B$75/(1+EXP(About!$B$76*(L154-$D154+About!$B$77)))</f>
        <v>0.13242566966347</v>
      </c>
      <c r="M155" s="16">
        <f>About!$B$75/(1+EXP(About!$B$76*(M154-$D154+About!$B$77)))</f>
        <v>0.16669171402233013</v>
      </c>
      <c r="N155" s="16">
        <f>About!$B$75/(1+EXP(About!$B$76*(N154-$D154+About!$B$77)))</f>
        <v>0.20772320514715584</v>
      </c>
      <c r="O155" s="16">
        <f>About!$B$75/(1+EXP(About!$B$76*(O154-$D154+About!$B$77)))</f>
        <v>0.2557875708122988</v>
      </c>
      <c r="P155" s="16">
        <f>About!$B$75/(1+EXP(About!$B$76*(P154-$D154+About!$B$77)))</f>
        <v>0.31066151015949567</v>
      </c>
      <c r="Q155" s="16">
        <f>About!$B$75/(1+EXP(About!$B$76*(Q154-$D154+About!$B$77)))</f>
        <v>0.37150127050427334</v>
      </c>
      <c r="R155" s="16">
        <f>About!$B$75/(1+EXP(About!$B$76*(R154-$D154+About!$B$77)))</f>
        <v>0.4368032588898566</v>
      </c>
      <c r="S155" s="16">
        <f>About!$B$75/(1+EXP(About!$B$76*(S154-$D154+About!$B$77)))</f>
        <v>0.50449999999999995</v>
      </c>
      <c r="T155" s="16">
        <f>About!$B$75/(1+EXP(About!$B$76*(T154-$D154+About!$B$77)))</f>
        <v>0.57219674111014329</v>
      </c>
      <c r="U155" s="16">
        <f>About!$B$75/(1+EXP(About!$B$76*(U154-$D154+About!$B$77)))</f>
        <v>0.6374987294957265</v>
      </c>
      <c r="V155" s="16">
        <f>About!$B$75/(1+EXP(About!$B$76*(V154-$D154+About!$B$77)))</f>
        <v>0.69833848984050417</v>
      </c>
      <c r="W155" s="16">
        <f>About!$B$75/(1+EXP(About!$B$76*(W154-$D154+About!$B$77)))</f>
        <v>0.75321242918770104</v>
      </c>
      <c r="X155" s="16">
        <f>About!$B$75/(1+EXP(About!$B$76*(X154-$D154+About!$B$77)))</f>
        <v>0.80127679485284409</v>
      </c>
      <c r="Y155" s="16">
        <f>About!$B$75/(1+EXP(About!$B$76*(Y154-$D154+About!$B$77)))</f>
        <v>0.84230828597766971</v>
      </c>
      <c r="Z155" s="16">
        <f>About!$B$75/(1+EXP(About!$B$76*(Z154-$D154+About!$B$77)))</f>
        <v>0.87657433033652998</v>
      </c>
      <c r="AA155" s="16">
        <f>About!$B$75/(1+EXP(About!$B$76*(AA154-$D154+About!$B$77)))</f>
        <v>0.904668944478626</v>
      </c>
      <c r="AB155" s="16">
        <f>About!$B$75/(1+EXP(About!$B$76*(AB154-$D154+About!$B$77)))</f>
        <v>0.92735831157959536</v>
      </c>
      <c r="AC155" s="16">
        <f>About!$B$75/(1+EXP(About!$B$76*(AC154-$D154+About!$B$77)))</f>
        <v>0.94545988373849044</v>
      </c>
      <c r="AD155" s="16">
        <f>About!$B$75/(1+EXP(About!$B$76*(AD154-$D154+About!$B$77)))</f>
        <v>0.95976107949421063</v>
      </c>
      <c r="AE155" s="16">
        <f>About!$B$75/(1+EXP(About!$B$76*(AE154-$D154+About!$B$77)))</f>
        <v>0.97097291847681666</v>
      </c>
      <c r="AF155" s="16">
        <f>About!$B$75/(1+EXP(About!$B$76*(AF154-$D154+About!$B$77)))</f>
        <v>0.97970970284113201</v>
      </c>
      <c r="AG155" s="16">
        <f>About!$B$75/(1+EXP(About!$B$76*(AG154-$D154+About!$B$77)))</f>
        <v>0.98648574035267622</v>
      </c>
      <c r="AH155" s="16">
        <f>About!$B$75/(1+EXP(About!$B$76*(AH154-$D154+About!$B$77)))</f>
        <v>0.99172185038443061</v>
      </c>
    </row>
    <row r="156" spans="1:34" x14ac:dyDescent="0.4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45">
      <c r="B157" s="16">
        <v>0</v>
      </c>
      <c r="C157" s="16">
        <v>0</v>
      </c>
      <c r="D157" s="16">
        <f>About!$B$75/(1+EXP(About!$B$76*(D156-$D156+About!$B$77)))</f>
        <v>1.7278149615569269E-2</v>
      </c>
      <c r="E157" s="16">
        <f>About!$B$75/(1+EXP(About!$B$76*(E156-$D156+About!$B$77)))</f>
        <v>2.2514259647323516E-2</v>
      </c>
      <c r="F157" s="16">
        <f>About!$B$75/(1+EXP(About!$B$76*(F156-$D156+About!$B$77)))</f>
        <v>2.9290297158867825E-2</v>
      </c>
      <c r="G157" s="16">
        <f>About!$B$75/(1+EXP(About!$B$76*(G156-$D156+About!$B$77)))</f>
        <v>3.8027081523183362E-2</v>
      </c>
      <c r="H157" s="16">
        <f>About!$B$75/(1+EXP(About!$B$76*(H156-$D156+About!$B$77)))</f>
        <v>4.923892050578918E-2</v>
      </c>
      <c r="I157" s="16">
        <f>About!$B$75/(1+EXP(About!$B$76*(I156-$D156+About!$B$77)))</f>
        <v>6.3540116261509447E-2</v>
      </c>
      <c r="J157" s="16">
        <f>About!$B$75/(1+EXP(About!$B$76*(J156-$D156+About!$B$77)))</f>
        <v>8.1641688420404521E-2</v>
      </c>
      <c r="K157" s="16">
        <f>About!$B$75/(1+EXP(About!$B$76*(K156-$D156+About!$B$77)))</f>
        <v>0.10433105552137381</v>
      </c>
      <c r="L157" s="16">
        <f>About!$B$75/(1+EXP(About!$B$76*(L156-$D156+About!$B$77)))</f>
        <v>0.13242566966347</v>
      </c>
      <c r="M157" s="16">
        <f>About!$B$75/(1+EXP(About!$B$76*(M156-$D156+About!$B$77)))</f>
        <v>0.16669171402233013</v>
      </c>
      <c r="N157" s="16">
        <f>About!$B$75/(1+EXP(About!$B$76*(N156-$D156+About!$B$77)))</f>
        <v>0.20772320514715584</v>
      </c>
      <c r="O157" s="16">
        <f>About!$B$75/(1+EXP(About!$B$76*(O156-$D156+About!$B$77)))</f>
        <v>0.2557875708122988</v>
      </c>
      <c r="P157" s="16">
        <f>About!$B$75/(1+EXP(About!$B$76*(P156-$D156+About!$B$77)))</f>
        <v>0.31066151015949567</v>
      </c>
      <c r="Q157" s="16">
        <f>About!$B$75/(1+EXP(About!$B$76*(Q156-$D156+About!$B$77)))</f>
        <v>0.37150127050427334</v>
      </c>
      <c r="R157" s="16">
        <f>About!$B$75/(1+EXP(About!$B$76*(R156-$D156+About!$B$77)))</f>
        <v>0.4368032588898566</v>
      </c>
      <c r="S157" s="16">
        <f>About!$B$75/(1+EXP(About!$B$76*(S156-$D156+About!$B$77)))</f>
        <v>0.50449999999999995</v>
      </c>
      <c r="T157" s="16">
        <f>About!$B$75/(1+EXP(About!$B$76*(T156-$D156+About!$B$77)))</f>
        <v>0.57219674111014329</v>
      </c>
      <c r="U157" s="16">
        <f>About!$B$75/(1+EXP(About!$B$76*(U156-$D156+About!$B$77)))</f>
        <v>0.6374987294957265</v>
      </c>
      <c r="V157" s="16">
        <f>About!$B$75/(1+EXP(About!$B$76*(V156-$D156+About!$B$77)))</f>
        <v>0.69833848984050417</v>
      </c>
      <c r="W157" s="16">
        <f>About!$B$75/(1+EXP(About!$B$76*(W156-$D156+About!$B$77)))</f>
        <v>0.75321242918770104</v>
      </c>
      <c r="X157" s="16">
        <f>About!$B$75/(1+EXP(About!$B$76*(X156-$D156+About!$B$77)))</f>
        <v>0.80127679485284409</v>
      </c>
      <c r="Y157" s="16">
        <f>About!$B$75/(1+EXP(About!$B$76*(Y156-$D156+About!$B$77)))</f>
        <v>0.84230828597766971</v>
      </c>
      <c r="Z157" s="16">
        <f>About!$B$75/(1+EXP(About!$B$76*(Z156-$D156+About!$B$77)))</f>
        <v>0.87657433033652998</v>
      </c>
      <c r="AA157" s="16">
        <f>About!$B$75/(1+EXP(About!$B$76*(AA156-$D156+About!$B$77)))</f>
        <v>0.904668944478626</v>
      </c>
      <c r="AB157" s="16">
        <f>About!$B$75/(1+EXP(About!$B$76*(AB156-$D156+About!$B$77)))</f>
        <v>0.92735831157959536</v>
      </c>
      <c r="AC157" s="16">
        <f>About!$B$75/(1+EXP(About!$B$76*(AC156-$D156+About!$B$77)))</f>
        <v>0.94545988373849044</v>
      </c>
      <c r="AD157" s="16">
        <f>About!$B$75/(1+EXP(About!$B$76*(AD156-$D156+About!$B$77)))</f>
        <v>0.95976107949421063</v>
      </c>
      <c r="AE157" s="16">
        <f>About!$B$75/(1+EXP(About!$B$76*(AE156-$D156+About!$B$77)))</f>
        <v>0.97097291847681666</v>
      </c>
      <c r="AF157" s="16">
        <f>About!$B$75/(1+EXP(About!$B$76*(AF156-$D156+About!$B$77)))</f>
        <v>0.97970970284113201</v>
      </c>
      <c r="AG157" s="16">
        <f>About!$B$75/(1+EXP(About!$B$76*(AG156-$D156+About!$B$77)))</f>
        <v>0.98648574035267622</v>
      </c>
      <c r="AH157" s="16">
        <f>About!$B$75/(1+EXP(About!$B$76*(AH156-$D156+About!$B$77)))</f>
        <v>0.99172185038443061</v>
      </c>
    </row>
    <row r="158" spans="1:34" x14ac:dyDescent="0.4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45">
      <c r="B159" s="16">
        <v>0</v>
      </c>
      <c r="C159" s="16">
        <v>0</v>
      </c>
      <c r="D159" s="16">
        <f>About!$B$75/(1+EXP(About!$B$76*(D158-$D158+About!$B$77)))</f>
        <v>1.7278149615569269E-2</v>
      </c>
      <c r="E159" s="16">
        <f>About!$B$75/(1+EXP(About!$B$76*(E158-$D158+About!$B$77)))</f>
        <v>2.2514259647323516E-2</v>
      </c>
      <c r="F159" s="16">
        <f>About!$B$75/(1+EXP(About!$B$76*(F158-$D158+About!$B$77)))</f>
        <v>2.9290297158867825E-2</v>
      </c>
      <c r="G159" s="16">
        <f>About!$B$75/(1+EXP(About!$B$76*(G158-$D158+About!$B$77)))</f>
        <v>3.8027081523183362E-2</v>
      </c>
      <c r="H159" s="16">
        <f>About!$B$75/(1+EXP(About!$B$76*(H158-$D158+About!$B$77)))</f>
        <v>4.923892050578918E-2</v>
      </c>
      <c r="I159" s="16">
        <f>About!$B$75/(1+EXP(About!$B$76*(I158-$D158+About!$B$77)))</f>
        <v>6.3540116261509447E-2</v>
      </c>
      <c r="J159" s="16">
        <f>About!$B$75/(1+EXP(About!$B$76*(J158-$D158+About!$B$77)))</f>
        <v>8.1641688420404521E-2</v>
      </c>
      <c r="K159" s="16">
        <f>About!$B$75/(1+EXP(About!$B$76*(K158-$D158+About!$B$77)))</f>
        <v>0.10433105552137381</v>
      </c>
      <c r="L159" s="16">
        <f>About!$B$75/(1+EXP(About!$B$76*(L158-$D158+About!$B$77)))</f>
        <v>0.13242566966347</v>
      </c>
      <c r="M159" s="16">
        <f>About!$B$75/(1+EXP(About!$B$76*(M158-$D158+About!$B$77)))</f>
        <v>0.16669171402233013</v>
      </c>
      <c r="N159" s="16">
        <f>About!$B$75/(1+EXP(About!$B$76*(N158-$D158+About!$B$77)))</f>
        <v>0.20772320514715584</v>
      </c>
      <c r="O159" s="16">
        <f>About!$B$75/(1+EXP(About!$B$76*(O158-$D158+About!$B$77)))</f>
        <v>0.2557875708122988</v>
      </c>
      <c r="P159" s="16">
        <f>About!$B$75/(1+EXP(About!$B$76*(P158-$D158+About!$B$77)))</f>
        <v>0.31066151015949567</v>
      </c>
      <c r="Q159" s="16">
        <f>About!$B$75/(1+EXP(About!$B$76*(Q158-$D158+About!$B$77)))</f>
        <v>0.37150127050427334</v>
      </c>
      <c r="R159" s="16">
        <f>About!$B$75/(1+EXP(About!$B$76*(R158-$D158+About!$B$77)))</f>
        <v>0.4368032588898566</v>
      </c>
      <c r="S159" s="16">
        <f>About!$B$75/(1+EXP(About!$B$76*(S158-$D158+About!$B$77)))</f>
        <v>0.50449999999999995</v>
      </c>
      <c r="T159" s="16">
        <f>About!$B$75/(1+EXP(About!$B$76*(T158-$D158+About!$B$77)))</f>
        <v>0.57219674111014329</v>
      </c>
      <c r="U159" s="16">
        <f>About!$B$75/(1+EXP(About!$B$76*(U158-$D158+About!$B$77)))</f>
        <v>0.6374987294957265</v>
      </c>
      <c r="V159" s="16">
        <f>About!$B$75/(1+EXP(About!$B$76*(V158-$D158+About!$B$77)))</f>
        <v>0.69833848984050417</v>
      </c>
      <c r="W159" s="16">
        <f>About!$B$75/(1+EXP(About!$B$76*(W158-$D158+About!$B$77)))</f>
        <v>0.75321242918770104</v>
      </c>
      <c r="X159" s="16">
        <f>About!$B$75/(1+EXP(About!$B$76*(X158-$D158+About!$B$77)))</f>
        <v>0.80127679485284409</v>
      </c>
      <c r="Y159" s="16">
        <f>About!$B$75/(1+EXP(About!$B$76*(Y158-$D158+About!$B$77)))</f>
        <v>0.84230828597766971</v>
      </c>
      <c r="Z159" s="16">
        <f>About!$B$75/(1+EXP(About!$B$76*(Z158-$D158+About!$B$77)))</f>
        <v>0.87657433033652998</v>
      </c>
      <c r="AA159" s="16">
        <f>About!$B$75/(1+EXP(About!$B$76*(AA158-$D158+About!$B$77)))</f>
        <v>0.904668944478626</v>
      </c>
      <c r="AB159" s="16">
        <f>About!$B$75/(1+EXP(About!$B$76*(AB158-$D158+About!$B$77)))</f>
        <v>0.92735831157959536</v>
      </c>
      <c r="AC159" s="16">
        <f>About!$B$75/(1+EXP(About!$B$76*(AC158-$D158+About!$B$77)))</f>
        <v>0.94545988373849044</v>
      </c>
      <c r="AD159" s="16">
        <f>About!$B$75/(1+EXP(About!$B$76*(AD158-$D158+About!$B$77)))</f>
        <v>0.95976107949421063</v>
      </c>
      <c r="AE159" s="16">
        <f>About!$B$75/(1+EXP(About!$B$76*(AE158-$D158+About!$B$77)))</f>
        <v>0.97097291847681666</v>
      </c>
      <c r="AF159" s="16">
        <f>About!$B$75/(1+EXP(About!$B$76*(AF158-$D158+About!$B$77)))</f>
        <v>0.97970970284113201</v>
      </c>
      <c r="AG159" s="16">
        <f>About!$B$75/(1+EXP(About!$B$76*(AG158-$D158+About!$B$77)))</f>
        <v>0.98648574035267622</v>
      </c>
      <c r="AH159" s="16">
        <f>About!$B$75/(1+EXP(About!$B$76*(AH158-$D158+About!$B$77)))</f>
        <v>0.99172185038443061</v>
      </c>
    </row>
    <row r="160" spans="1:34" x14ac:dyDescent="0.45">
      <c r="A160" t="s">
        <v>171</v>
      </c>
      <c r="B160" s="15">
        <v>2018</v>
      </c>
      <c r="C160" s="15">
        <v>2019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45">
      <c r="B161" s="16">
        <v>0</v>
      </c>
      <c r="C161" s="16">
        <v>0</v>
      </c>
      <c r="D161" s="16">
        <v>1</v>
      </c>
    </row>
    <row r="162" spans="1:34" x14ac:dyDescent="0.45">
      <c r="A162" t="s">
        <v>172</v>
      </c>
      <c r="B162" s="15">
        <v>2018</v>
      </c>
      <c r="C162" s="15">
        <v>2019</v>
      </c>
      <c r="D162" s="15">
        <v>2020</v>
      </c>
      <c r="E162" s="15">
        <v>2021</v>
      </c>
      <c r="F162" s="15">
        <v>2022</v>
      </c>
      <c r="G162" s="15">
        <v>2023</v>
      </c>
      <c r="H162" s="15">
        <v>2024</v>
      </c>
      <c r="I162" s="15">
        <v>2025</v>
      </c>
      <c r="J162" s="15">
        <v>2026</v>
      </c>
      <c r="K162" s="15">
        <v>2027</v>
      </c>
      <c r="L162" s="15">
        <v>2028</v>
      </c>
      <c r="M162" s="15">
        <v>2029</v>
      </c>
      <c r="N162" s="15">
        <v>2050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x14ac:dyDescent="0.45">
      <c r="B163" s="16">
        <v>0</v>
      </c>
      <c r="C163" s="16">
        <v>0</v>
      </c>
      <c r="D163" s="16" t="e">
        <f>VLOOKUP(D$162,'Exogenous GDP Adjustment'!$A$31:$C$37,3,FALSE)</f>
        <v>#N/A</v>
      </c>
      <c r="E163" s="16" t="e">
        <f>VLOOKUP(E$162,'Exogenous GDP Adjustment'!$A$31:$C$37,3,FALSE)</f>
        <v>#N/A</v>
      </c>
      <c r="F163" s="16" t="e">
        <f>VLOOKUP(F$162,'Exogenous GDP Adjustment'!$A$31:$C$37,3,FALSE)</f>
        <v>#N/A</v>
      </c>
      <c r="G163" s="16" t="e">
        <f>VLOOKUP(G$162,'Exogenous GDP Adjustment'!$A$31:$C$37,3,FALSE)</f>
        <v>#N/A</v>
      </c>
      <c r="H163" s="16" t="e">
        <f>VLOOKUP(H$162,'Exogenous GDP Adjustment'!$A$31:$C$37,3,FALSE)</f>
        <v>#N/A</v>
      </c>
      <c r="I163" s="16" t="e">
        <f>VLOOKUP(I$162,'Exogenous GDP Adjustment'!$A$31:$C$37,3,FALSE)</f>
        <v>#N/A</v>
      </c>
      <c r="J163" s="16" t="e">
        <f>VLOOKUP(J$162,'Exogenous GDP Adjustment'!$A$31:$C$37,3,FALSE)</f>
        <v>#N/A</v>
      </c>
      <c r="K163" s="16" t="e">
        <f>VLOOKUP(K$162,'Exogenous GDP Adjustment'!$A$31:$C$37,3,FALSE)</f>
        <v>#N/A</v>
      </c>
      <c r="L163" s="16" t="e">
        <f>VLOOKUP(L$162,'Exogenous GDP Adjustment'!$A$31:$C$37,3,FALSE)</f>
        <v>#N/A</v>
      </c>
      <c r="M163" s="16">
        <v>0</v>
      </c>
      <c r="N163" s="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53.3984375" customWidth="1"/>
  </cols>
  <sheetData>
    <row r="1" spans="1:34" x14ac:dyDescent="0.45">
      <c r="A1" s="1" t="s">
        <v>157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3.2258000000000002E-2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6.4516000000000004E-2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9.6773999999999999E-2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0.12903200000000001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0.16128999999999999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0.193548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0.22580600000000001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0.25806499999999999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0.290323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0.32258100000000001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0.35483900000000002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0.38709700000000002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0.41935499999999998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0.45161299999999999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0.483871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0.51612899999999995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0.54838699999999996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0.58064499999999997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0.61290299999999998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0.64516099999999998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0.67741899999999999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0.709677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0.74193500000000001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0.77419400000000005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0.80645199999999995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0.83870999999999996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0.87096799999999996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0.90322599999999997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0.93548399999999998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0.96774199999999999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3.2258000000000002E-2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6.4516000000000004E-2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9.6773999999999999E-2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0.12903200000000001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0.16128999999999999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0.193548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0.22580600000000001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0.25806499999999999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0.290323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0.32258100000000001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0.35483900000000002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0.38709700000000002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0.41935499999999998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0.45161299999999999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0.483871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0.51612899999999995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0.54838699999999996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0.58064499999999997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0.61290299999999998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0.64516099999999998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0.67741899999999999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0.709677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0.74193500000000001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0.77419400000000005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0.80645199999999995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0.83870999999999996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0.87096799999999996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0.90322599999999997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0.93548399999999998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0.96774199999999999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3.2258000000000002E-2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6.4516000000000004E-2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9.6773999999999999E-2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0.12903200000000001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0.16128999999999999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0.193548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0.22580600000000001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0.25806499999999999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0.290323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0.32258100000000001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0.35483900000000002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0.38709700000000002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0.41935499999999998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0.45161299999999999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0.483871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0.51612899999999995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0.54838699999999996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0.58064499999999997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0.61290299999999998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0.64516099999999998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0.67741899999999999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0.709677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0.74193500000000001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0.77419400000000005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0.80645199999999995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0.83870999999999996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0.87096799999999996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0.90322599999999997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0.93548399999999998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0.96774199999999999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 t="e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#VALUE!</v>
      </c>
      <c r="D82" t="e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#VALUE!</v>
      </c>
      <c r="E82" t="e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#VALUE!</v>
      </c>
      <c r="F82" t="e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#VALUE!</v>
      </c>
      <c r="G82" t="e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#VALUE!</v>
      </c>
      <c r="H82" t="e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#VALUE!</v>
      </c>
      <c r="I82" t="e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#VALUE!</v>
      </c>
      <c r="J82" t="e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#VALUE!</v>
      </c>
      <c r="K82" t="e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#VALUE!</v>
      </c>
      <c r="L82" t="e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#VALUE!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4.25" x14ac:dyDescent="0.45"/>
  <cols>
    <col min="1" max="1" width="53.3984375" style="12" customWidth="1"/>
    <col min="2" max="66" width="9.1328125" style="12"/>
    <col min="67" max="67" width="9.1328125" style="22"/>
    <col min="68" max="16384" width="9.1328125" style="12"/>
  </cols>
  <sheetData>
    <row r="1" spans="1:67" x14ac:dyDescent="0.4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18" t="s">
        <v>78</v>
      </c>
      <c r="BN1" s="18" t="s">
        <v>31</v>
      </c>
      <c r="BO1" s="21" t="s">
        <v>78</v>
      </c>
    </row>
    <row r="2" spans="1:67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2019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 t="e">
        <f>IF(ISBLANK('Set Schedules Here'!D163),"",ROUND('Set Schedules Here'!D163,rounding_decimal_places))</f>
        <v>#N/A</v>
      </c>
      <c r="H82" s="12">
        <f>IF(ISBLANK('Set Schedules Here'!E162),"",ROUND('Set Schedules Here'!E162,rounding_decimal_places))</f>
        <v>2021</v>
      </c>
      <c r="I82" s="12" t="e">
        <f>IF(ISBLANK('Set Schedules Here'!E163),"",ROUND('Set Schedules Here'!E163,rounding_decimal_places))</f>
        <v>#N/A</v>
      </c>
      <c r="J82" s="12">
        <f>IF(ISBLANK('Set Schedules Here'!F162),"",ROUND('Set Schedules Here'!F162,rounding_decimal_places))</f>
        <v>2022</v>
      </c>
      <c r="K82" s="12" t="e">
        <f>IF(ISBLANK('Set Schedules Here'!F163),"",ROUND('Set Schedules Here'!F163,rounding_decimal_places))</f>
        <v>#N/A</v>
      </c>
      <c r="L82" s="12">
        <f>IF(ISBLANK('Set Schedules Here'!G162),"",ROUND('Set Schedules Here'!G162,rounding_decimal_places))</f>
        <v>2023</v>
      </c>
      <c r="M82" s="12" t="e">
        <f>IF(ISBLANK('Set Schedules Here'!G163),"",ROUND('Set Schedules Here'!G163,rounding_decimal_places))</f>
        <v>#N/A</v>
      </c>
      <c r="N82" s="12">
        <f>IF(ISBLANK('Set Schedules Here'!H162),"",ROUND('Set Schedules Here'!H162,rounding_decimal_places))</f>
        <v>2024</v>
      </c>
      <c r="O82" s="12" t="e">
        <f>IF(ISBLANK('Set Schedules Here'!H163),"",ROUND('Set Schedules Here'!H163,rounding_decimal_places))</f>
        <v>#N/A</v>
      </c>
      <c r="P82" s="12">
        <f>IF(ISBLANK('Set Schedules Here'!I162),"",ROUND('Set Schedules Here'!I162,rounding_decimal_places))</f>
        <v>2025</v>
      </c>
      <c r="Q82" s="12" t="e">
        <f>IF(ISBLANK('Set Schedules Here'!I163),"",ROUND('Set Schedules Here'!I163,rounding_decimal_places))</f>
        <v>#N/A</v>
      </c>
      <c r="R82" s="12">
        <f>IF(ISBLANK('Set Schedules Here'!J162),"",ROUND('Set Schedules Here'!J162,rounding_decimal_places))</f>
        <v>2026</v>
      </c>
      <c r="S82" s="12" t="e">
        <f>IF(ISBLANK('Set Schedules Here'!J163),"",ROUND('Set Schedules Here'!J163,rounding_decimal_places))</f>
        <v>#N/A</v>
      </c>
      <c r="T82" s="12">
        <f>IF(ISBLANK('Set Schedules Here'!K162),"",ROUND('Set Schedules Here'!K162,rounding_decimal_places))</f>
        <v>2027</v>
      </c>
      <c r="U82" s="12" t="e">
        <f>IF(ISBLANK('Set Schedules Here'!K163),"",ROUND('Set Schedules Here'!K163,rounding_decimal_places))</f>
        <v>#N/A</v>
      </c>
      <c r="V82" s="12">
        <f>IF(ISBLANK('Set Schedules Here'!L162),"",ROUND('Set Schedules Here'!L162,rounding_decimal_places))</f>
        <v>2028</v>
      </c>
      <c r="W82" s="12" t="e">
        <f>IF(ISBLANK('Set Schedules Here'!L163),"",ROUND('Set Schedules Here'!L163,rounding_decimal_places))</f>
        <v>#N/A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C35" sqref="C35"/>
    </sheetView>
  </sheetViews>
  <sheetFormatPr defaultRowHeight="14.25" x14ac:dyDescent="0.45"/>
  <cols>
    <col min="2" max="2" width="27.59765625" customWidth="1"/>
    <col min="3" max="3" width="21.86328125" bestFit="1" customWidth="1"/>
    <col min="4" max="4" width="9.1328125" bestFit="1" customWidth="1"/>
    <col min="14" max="14" width="12.59765625" customWidth="1"/>
  </cols>
  <sheetData>
    <row r="1" spans="1:13" x14ac:dyDescent="0.45">
      <c r="A1" s="24" t="s">
        <v>174</v>
      </c>
      <c r="B1" s="13"/>
    </row>
    <row r="3" spans="1:13" ht="28.5" x14ac:dyDescent="0.45">
      <c r="A3" s="32" t="s">
        <v>173</v>
      </c>
      <c r="B3" s="34" t="s">
        <v>179</v>
      </c>
      <c r="C3" s="34" t="s">
        <v>180</v>
      </c>
      <c r="D3" s="34" t="s">
        <v>181</v>
      </c>
    </row>
    <row r="4" spans="1:13" x14ac:dyDescent="0.45">
      <c r="A4" s="25">
        <v>43831</v>
      </c>
      <c r="B4" s="26">
        <v>0</v>
      </c>
      <c r="C4" s="27">
        <f>D4</f>
        <v>5.8000000000000003E-2</v>
      </c>
      <c r="D4" s="27">
        <v>5.8000000000000003E-2</v>
      </c>
    </row>
    <row r="5" spans="1:13" x14ac:dyDescent="0.45">
      <c r="A5" s="25">
        <v>43922</v>
      </c>
      <c r="B5" s="27">
        <v>-5.8999999999999997E-2</v>
      </c>
      <c r="C5" s="27">
        <f>C4+B5</f>
        <v>-9.9999999999999395E-4</v>
      </c>
      <c r="F5" s="27"/>
    </row>
    <row r="6" spans="1:13" x14ac:dyDescent="0.45">
      <c r="A6" s="25">
        <v>44197</v>
      </c>
      <c r="B6" s="27">
        <f>B5/2</f>
        <v>-2.9499999999999998E-2</v>
      </c>
      <c r="C6" s="27">
        <f>C4+B6</f>
        <v>2.8500000000000004E-2</v>
      </c>
      <c r="F6" s="27"/>
    </row>
    <row r="7" spans="1:13" x14ac:dyDescent="0.45">
      <c r="A7" s="25">
        <v>44287</v>
      </c>
      <c r="B7" s="26">
        <v>0</v>
      </c>
      <c r="C7" s="27">
        <f>D4</f>
        <v>5.8000000000000003E-2</v>
      </c>
      <c r="M7" s="25"/>
    </row>
    <row r="8" spans="1:13" x14ac:dyDescent="0.45">
      <c r="A8" s="25"/>
      <c r="B8" s="27"/>
      <c r="M8" s="25"/>
    </row>
    <row r="9" spans="1:13" x14ac:dyDescent="0.45">
      <c r="A9" s="35" t="s">
        <v>35</v>
      </c>
      <c r="B9" s="27"/>
      <c r="M9" s="25"/>
    </row>
    <row r="10" spans="1:13" x14ac:dyDescent="0.45">
      <c r="A10" s="25" t="s">
        <v>182</v>
      </c>
      <c r="B10" s="27"/>
      <c r="M10" s="25"/>
    </row>
    <row r="11" spans="1:13" x14ac:dyDescent="0.45">
      <c r="A11" s="25" t="s">
        <v>183</v>
      </c>
      <c r="B11" s="27"/>
      <c r="M11" s="25"/>
    </row>
    <row r="12" spans="1:13" x14ac:dyDescent="0.45">
      <c r="A12" s="25" t="s">
        <v>184</v>
      </c>
      <c r="B12" s="27"/>
      <c r="M12" s="25"/>
    </row>
    <row r="13" spans="1:13" x14ac:dyDescent="0.45">
      <c r="A13" s="25" t="s">
        <v>185</v>
      </c>
      <c r="B13" s="27"/>
      <c r="M13" s="25"/>
    </row>
    <row r="14" spans="1:13" x14ac:dyDescent="0.45">
      <c r="A14" s="25"/>
      <c r="B14" s="27"/>
      <c r="M14" s="25"/>
    </row>
    <row r="15" spans="1:13" x14ac:dyDescent="0.45">
      <c r="A15" s="25" t="s">
        <v>186</v>
      </c>
      <c r="B15" s="28"/>
    </row>
    <row r="16" spans="1:13" x14ac:dyDescent="0.45">
      <c r="A16" s="25" t="s">
        <v>187</v>
      </c>
      <c r="B16" s="27"/>
      <c r="I16" t="s">
        <v>188</v>
      </c>
      <c r="M16" s="25"/>
    </row>
    <row r="17" spans="1:13" x14ac:dyDescent="0.45">
      <c r="A17" s="25"/>
      <c r="B17" s="27"/>
      <c r="I17" s="31" t="s">
        <v>189</v>
      </c>
      <c r="M17" s="25"/>
    </row>
    <row r="18" spans="1:13" x14ac:dyDescent="0.45">
      <c r="A18" s="25"/>
      <c r="B18" s="27"/>
    </row>
    <row r="19" spans="1:13" x14ac:dyDescent="0.45">
      <c r="A19" s="33" t="s">
        <v>31</v>
      </c>
      <c r="B19" s="32" t="s">
        <v>177</v>
      </c>
      <c r="C19" s="32" t="s">
        <v>178</v>
      </c>
      <c r="E19" s="1" t="s">
        <v>175</v>
      </c>
    </row>
    <row r="20" spans="1:13" x14ac:dyDescent="0.45">
      <c r="A20">
        <v>2020</v>
      </c>
      <c r="B20" s="27">
        <f>B5</f>
        <v>-5.8999999999999997E-2</v>
      </c>
      <c r="C20" s="27">
        <f>B20/$B$20</f>
        <v>1</v>
      </c>
      <c r="E20" s="29">
        <f>C21/C20</f>
        <v>0.5</v>
      </c>
    </row>
    <row r="21" spans="1:13" ht="14.65" thickBot="1" x14ac:dyDescent="0.5">
      <c r="A21" s="10">
        <v>2021</v>
      </c>
      <c r="B21" s="30">
        <f>B6</f>
        <v>-2.9499999999999998E-2</v>
      </c>
      <c r="C21" s="27">
        <f>B21/$B$20</f>
        <v>0.5</v>
      </c>
    </row>
    <row r="22" spans="1:13" x14ac:dyDescent="0.45">
      <c r="A22">
        <v>2022</v>
      </c>
      <c r="B22" s="27">
        <f>B21*$E$20</f>
        <v>-1.4749999999999999E-2</v>
      </c>
      <c r="C22" s="27">
        <f>B22/$B$20</f>
        <v>0.25</v>
      </c>
    </row>
    <row r="23" spans="1:13" x14ac:dyDescent="0.45">
      <c r="A23">
        <v>2023</v>
      </c>
      <c r="B23" s="27">
        <f>B22*$E$20</f>
        <v>-7.3749999999999996E-3</v>
      </c>
      <c r="C23" s="27">
        <f t="shared" ref="C23:C35" si="0">B23/$B$20</f>
        <v>0.125</v>
      </c>
    </row>
    <row r="24" spans="1:13" x14ac:dyDescent="0.45">
      <c r="A24">
        <v>2024</v>
      </c>
      <c r="B24" s="27">
        <f>B23*$E$20</f>
        <v>-3.6874999999999998E-3</v>
      </c>
      <c r="C24" s="27">
        <f t="shared" si="0"/>
        <v>6.25E-2</v>
      </c>
    </row>
    <row r="25" spans="1:13" x14ac:dyDescent="0.45">
      <c r="A25">
        <v>2025</v>
      </c>
      <c r="B25" s="27">
        <f t="shared" ref="B25:B35" si="1">B24*$E$20</f>
        <v>-1.8437499999999999E-3</v>
      </c>
      <c r="C25" s="27">
        <f t="shared" si="0"/>
        <v>3.125E-2</v>
      </c>
    </row>
    <row r="26" spans="1:13" x14ac:dyDescent="0.45">
      <c r="A26">
        <v>2026</v>
      </c>
      <c r="B26" s="27">
        <f t="shared" si="1"/>
        <v>-9.2187499999999995E-4</v>
      </c>
      <c r="C26" s="27">
        <f t="shared" si="0"/>
        <v>1.5625E-2</v>
      </c>
    </row>
    <row r="27" spans="1:13" x14ac:dyDescent="0.45">
      <c r="A27">
        <v>2027</v>
      </c>
      <c r="B27" s="27">
        <f t="shared" si="1"/>
        <v>-4.6093749999999998E-4</v>
      </c>
      <c r="C27" s="27">
        <f t="shared" si="0"/>
        <v>7.8125E-3</v>
      </c>
    </row>
    <row r="28" spans="1:13" x14ac:dyDescent="0.45">
      <c r="A28">
        <v>2028</v>
      </c>
      <c r="B28" s="27">
        <f t="shared" si="1"/>
        <v>-2.3046874999999999E-4</v>
      </c>
      <c r="C28" s="27">
        <f t="shared" si="0"/>
        <v>3.90625E-3</v>
      </c>
    </row>
    <row r="29" spans="1:13" x14ac:dyDescent="0.45">
      <c r="A29">
        <v>2029</v>
      </c>
      <c r="B29" s="27">
        <f t="shared" si="1"/>
        <v>-1.1523437499999999E-4</v>
      </c>
      <c r="C29" s="27">
        <f t="shared" si="0"/>
        <v>1.953125E-3</v>
      </c>
    </row>
    <row r="30" spans="1:13" x14ac:dyDescent="0.45">
      <c r="A30">
        <v>2030</v>
      </c>
      <c r="B30" s="27">
        <f t="shared" si="1"/>
        <v>-5.7617187499999997E-5</v>
      </c>
      <c r="C30" s="27">
        <f t="shared" si="0"/>
        <v>9.765625E-4</v>
      </c>
    </row>
    <row r="31" spans="1:13" x14ac:dyDescent="0.45">
      <c r="A31">
        <v>2031</v>
      </c>
      <c r="B31" s="27">
        <f t="shared" si="1"/>
        <v>-2.8808593749999998E-5</v>
      </c>
      <c r="C31" s="27">
        <f t="shared" si="0"/>
        <v>4.8828125E-4</v>
      </c>
    </row>
    <row r="32" spans="1:13" x14ac:dyDescent="0.45">
      <c r="A32">
        <v>2032</v>
      </c>
      <c r="B32" s="27">
        <f t="shared" si="1"/>
        <v>-1.4404296874999999E-5</v>
      </c>
      <c r="C32" s="27">
        <f t="shared" si="0"/>
        <v>2.44140625E-4</v>
      </c>
    </row>
    <row r="33" spans="1:3" x14ac:dyDescent="0.45">
      <c r="A33">
        <v>2033</v>
      </c>
      <c r="B33" s="27">
        <f t="shared" si="1"/>
        <v>-7.2021484374999996E-6</v>
      </c>
      <c r="C33" s="27">
        <f t="shared" si="0"/>
        <v>1.220703125E-4</v>
      </c>
    </row>
    <row r="34" spans="1:3" x14ac:dyDescent="0.45">
      <c r="A34">
        <v>2034</v>
      </c>
      <c r="B34" s="27">
        <f t="shared" si="1"/>
        <v>-3.6010742187499998E-6</v>
      </c>
      <c r="C34" s="27">
        <f t="shared" si="0"/>
        <v>6.103515625E-5</v>
      </c>
    </row>
    <row r="35" spans="1:3" x14ac:dyDescent="0.45">
      <c r="A35">
        <v>2035</v>
      </c>
      <c r="B35" s="27">
        <f t="shared" si="1"/>
        <v>-1.8005371093749999E-6</v>
      </c>
      <c r="C35" s="27">
        <f t="shared" si="0"/>
        <v>3.0517578125E-5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FoPITY-1</vt:lpstr>
      <vt:lpstr>FoPITY-1-WebApp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2020-05-27T17:11:46Z</dcterms:modified>
</cp:coreProperties>
</file>