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bldgs\BCEU\"/>
    </mc:Choice>
  </mc:AlternateContent>
  <bookViews>
    <workbookView xWindow="0" yWindow="0" windowWidth="19200" windowHeight="5730" tabRatio="776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externalReferences>
    <externalReference r:id="rId25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preferences.energyunits">[1]Preferences!$C$3</definedName>
  </definedNames>
  <calcPr calcId="162913" iterate="1" iterateDelta="1.0000000000000001E-5"/>
  <pivotCaches>
    <pivotCache cacheId="16" r:id="rId26"/>
    <pivotCache cacheId="17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40" l="1"/>
  <c r="E37" i="40"/>
  <c r="E40" i="40" l="1"/>
  <c r="F40" i="40"/>
  <c r="F38" i="40"/>
  <c r="F37" i="40"/>
  <c r="C40" i="40"/>
  <c r="D40" i="40"/>
  <c r="B40" i="40"/>
  <c r="D38" i="40"/>
  <c r="D37" i="40"/>
  <c r="C38" i="40"/>
  <c r="C37" i="40"/>
  <c r="B38" i="40" l="1"/>
  <c r="B37" i="40"/>
  <c r="E2" i="35" l="1"/>
  <c r="D122" i="42" l="1"/>
  <c r="D125" i="41" s="1"/>
  <c r="B10" i="12" s="1"/>
  <c r="D105" i="41"/>
  <c r="E105" i="41" s="1"/>
  <c r="F105" i="41" s="1"/>
  <c r="G105" i="41" s="1"/>
  <c r="H105" i="41" s="1"/>
  <c r="D104" i="41"/>
  <c r="E104" i="41" s="1"/>
  <c r="F104" i="41" s="1"/>
  <c r="G104" i="41" s="1"/>
  <c r="H104" i="41" s="1"/>
  <c r="D99" i="41"/>
  <c r="D100" i="4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H130" i="41" s="1"/>
  <c r="AF10" i="26" s="1"/>
  <c r="AC125" i="42"/>
  <c r="X125" i="42"/>
  <c r="X130" i="41" s="1"/>
  <c r="V10" i="26" s="1"/>
  <c r="S125" i="42"/>
  <c r="S130" i="41" s="1"/>
  <c r="Q10" i="26" s="1"/>
  <c r="N125" i="42"/>
  <c r="I125" i="42"/>
  <c r="I130" i="41" s="1"/>
  <c r="G10" i="26" s="1"/>
  <c r="D125" i="42"/>
  <c r="AH122" i="42"/>
  <c r="AC122" i="42"/>
  <c r="X122" i="42"/>
  <c r="S122" i="42"/>
  <c r="N122" i="42"/>
  <c r="I122" i="42"/>
  <c r="X17" i="41" l="1"/>
  <c r="X77" i="41"/>
  <c r="X80" i="41"/>
  <c r="AC22" i="41"/>
  <c r="AC82" i="41"/>
  <c r="AC85" i="41"/>
  <c r="AC130" i="41"/>
  <c r="AA10" i="26" s="1"/>
  <c r="AH77" i="41"/>
  <c r="AH17" i="41"/>
  <c r="AH80" i="41"/>
  <c r="D22" i="41"/>
  <c r="D82" i="41"/>
  <c r="D85" i="41"/>
  <c r="AH22" i="41"/>
  <c r="AH82" i="41"/>
  <c r="AH85" i="41"/>
  <c r="D77" i="41"/>
  <c r="D17" i="41"/>
  <c r="D80" i="41"/>
  <c r="I22" i="41"/>
  <c r="I82" i="41"/>
  <c r="I85" i="41"/>
  <c r="I77" i="41"/>
  <c r="I17" i="41"/>
  <c r="I80" i="41"/>
  <c r="N22" i="41"/>
  <c r="N82" i="41"/>
  <c r="N85" i="41"/>
  <c r="AC17" i="41"/>
  <c r="AC77" i="41"/>
  <c r="AC80" i="41"/>
  <c r="N77" i="41"/>
  <c r="N17" i="41"/>
  <c r="N80" i="41"/>
  <c r="S82" i="41"/>
  <c r="S22" i="41"/>
  <c r="S85" i="41"/>
  <c r="N130" i="41"/>
  <c r="L10" i="26" s="1"/>
  <c r="S17" i="41"/>
  <c r="S77" i="41"/>
  <c r="S80" i="41"/>
  <c r="X22" i="41"/>
  <c r="X82" i="41"/>
  <c r="X85" i="41"/>
  <c r="S129" i="42"/>
  <c r="S125" i="41"/>
  <c r="Q10" i="12" s="1"/>
  <c r="X129" i="42"/>
  <c r="X125" i="41"/>
  <c r="V10" i="12" s="1"/>
  <c r="AC129" i="42"/>
  <c r="AC125" i="41"/>
  <c r="AA10" i="12" s="1"/>
  <c r="AH129" i="42"/>
  <c r="AH125" i="41"/>
  <c r="AF10" i="12" s="1"/>
  <c r="D130" i="41"/>
  <c r="B10" i="26" s="1"/>
  <c r="D129" i="42"/>
  <c r="N129" i="42"/>
  <c r="N125" i="41"/>
  <c r="L10" i="12" s="1"/>
  <c r="I129" i="42"/>
  <c r="I125" i="41"/>
  <c r="G10" i="12" s="1"/>
  <c r="E125" i="42"/>
  <c r="E130" i="41" s="1"/>
  <c r="C10" i="26" s="1"/>
  <c r="F125" i="42"/>
  <c r="N87" i="41" l="1"/>
  <c r="N27" i="41"/>
  <c r="N135" i="41"/>
  <c r="X87" i="41"/>
  <c r="X27" i="41"/>
  <c r="X135" i="41"/>
  <c r="D87" i="41"/>
  <c r="D27" i="41"/>
  <c r="D135" i="41"/>
  <c r="S87" i="41"/>
  <c r="S27" i="41"/>
  <c r="S135" i="41"/>
  <c r="AH87" i="41"/>
  <c r="AH27" i="41"/>
  <c r="AH135" i="41"/>
  <c r="I87" i="41"/>
  <c r="I27" i="41"/>
  <c r="I135" i="41"/>
  <c r="AC87" i="41"/>
  <c r="AC27" i="41"/>
  <c r="AC135" i="41"/>
  <c r="G125" i="42"/>
  <c r="G130" i="41" s="1"/>
  <c r="E10" i="26" s="1"/>
  <c r="F130" i="41"/>
  <c r="D10" i="26" s="1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J130" i="41" s="1"/>
  <c r="H10" i="26" s="1"/>
  <c r="O125" i="42"/>
  <c r="O130" i="41" s="1"/>
  <c r="M10" i="26" s="1"/>
  <c r="Y125" i="42"/>
  <c r="Y130" i="41" s="1"/>
  <c r="W10" i="26" s="1"/>
  <c r="AI125" i="42"/>
  <c r="AI130" i="41" s="1"/>
  <c r="AG10" i="26" s="1"/>
  <c r="O126" i="42"/>
  <c r="Y126" i="42"/>
  <c r="O3" i="42"/>
  <c r="E17" i="41" l="1"/>
  <c r="E77" i="41"/>
  <c r="E80" i="41"/>
  <c r="Y22" i="41"/>
  <c r="Y82" i="41"/>
  <c r="Y85" i="41"/>
  <c r="O22" i="41"/>
  <c r="O82" i="41"/>
  <c r="O85" i="41"/>
  <c r="Y77" i="41"/>
  <c r="Y17" i="41"/>
  <c r="Y80" i="41"/>
  <c r="T17" i="41"/>
  <c r="T77" i="41"/>
  <c r="T80" i="41"/>
  <c r="J77" i="41"/>
  <c r="J17" i="41"/>
  <c r="J80" i="41"/>
  <c r="J125" i="41"/>
  <c r="H10" i="12" s="1"/>
  <c r="J129" i="42"/>
  <c r="AI129" i="42"/>
  <c r="AI125" i="41"/>
  <c r="AG10" i="12" s="1"/>
  <c r="Y129" i="42"/>
  <c r="Y125" i="41"/>
  <c r="W10" i="12" s="1"/>
  <c r="E129" i="42"/>
  <c r="E125" i="41"/>
  <c r="C10" i="12" s="1"/>
  <c r="AH120" i="42"/>
  <c r="P125" i="42"/>
  <c r="P130" i="41" s="1"/>
  <c r="N10" i="26" s="1"/>
  <c r="F123" i="42"/>
  <c r="AJ122" i="42"/>
  <c r="U124" i="42"/>
  <c r="K123" i="42"/>
  <c r="AJ125" i="42"/>
  <c r="AJ130" i="41" s="1"/>
  <c r="AH10" i="26" s="1"/>
  <c r="AD126" i="42"/>
  <c r="Z123" i="42"/>
  <c r="K122" i="42"/>
  <c r="AD125" i="42"/>
  <c r="AD130" i="41" s="1"/>
  <c r="AB10" i="26" s="1"/>
  <c r="P124" i="42"/>
  <c r="E126" i="42"/>
  <c r="Z125" i="42"/>
  <c r="Z130" i="41" s="1"/>
  <c r="X10" i="26" s="1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T130" i="41" s="1"/>
  <c r="R10" i="26" s="1"/>
  <c r="Z126" i="42"/>
  <c r="K125" i="42"/>
  <c r="U123" i="42"/>
  <c r="AD122" i="42"/>
  <c r="F122" i="42"/>
  <c r="AD123" i="42"/>
  <c r="O17" i="41" l="1"/>
  <c r="O77" i="41"/>
  <c r="O80" i="41"/>
  <c r="E22" i="41"/>
  <c r="E82" i="41"/>
  <c r="E85" i="41"/>
  <c r="Y87" i="41"/>
  <c r="Y27" i="41"/>
  <c r="Y135" i="41"/>
  <c r="AD17" i="41"/>
  <c r="AD77" i="41"/>
  <c r="AD80" i="41"/>
  <c r="J22" i="41"/>
  <c r="J82" i="41"/>
  <c r="J85" i="41"/>
  <c r="F17" i="41"/>
  <c r="F77" i="41"/>
  <c r="F80" i="41"/>
  <c r="AI87" i="41"/>
  <c r="AI27" i="41"/>
  <c r="AI135" i="41"/>
  <c r="J87" i="41"/>
  <c r="J27" i="41"/>
  <c r="J135" i="41"/>
  <c r="K17" i="41"/>
  <c r="K77" i="41"/>
  <c r="K80" i="41"/>
  <c r="T82" i="41"/>
  <c r="T22" i="41"/>
  <c r="T85" i="41"/>
  <c r="U17" i="41"/>
  <c r="U77" i="41"/>
  <c r="U80" i="41"/>
  <c r="P82" i="41"/>
  <c r="P22" i="41"/>
  <c r="P85" i="41"/>
  <c r="Z77" i="41"/>
  <c r="Z17" i="41"/>
  <c r="Z80" i="41"/>
  <c r="AI17" i="41"/>
  <c r="AI77" i="41"/>
  <c r="AI80" i="41"/>
  <c r="AD22" i="41"/>
  <c r="AD82" i="41"/>
  <c r="AD85" i="41"/>
  <c r="AI82" i="41"/>
  <c r="AI22" i="41"/>
  <c r="AI85" i="41"/>
  <c r="Z22" i="41"/>
  <c r="Z82" i="41"/>
  <c r="Z85" i="41"/>
  <c r="E87" i="41"/>
  <c r="E27" i="41"/>
  <c r="E135" i="41"/>
  <c r="F125" i="41"/>
  <c r="D10" i="12" s="1"/>
  <c r="F129" i="42"/>
  <c r="AD129" i="42"/>
  <c r="AD125" i="41"/>
  <c r="AB10" i="12" s="1"/>
  <c r="AK122" i="42"/>
  <c r="AJ129" i="42"/>
  <c r="AJ125" i="41"/>
  <c r="AH10" i="12" s="1"/>
  <c r="T129" i="42"/>
  <c r="T125" i="41"/>
  <c r="R10" i="12" s="1"/>
  <c r="K125" i="41"/>
  <c r="I10" i="12" s="1"/>
  <c r="K129" i="42"/>
  <c r="L125" i="42"/>
  <c r="L130" i="41" s="1"/>
  <c r="J10" i="26" s="1"/>
  <c r="K130" i="41"/>
  <c r="I10" i="26" s="1"/>
  <c r="Z129" i="42"/>
  <c r="Z125" i="41"/>
  <c r="X10" i="12" s="1"/>
  <c r="O129" i="42"/>
  <c r="O125" i="41"/>
  <c r="M10" i="12" s="1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A130" i="41" s="1"/>
  <c r="Y10" i="26" s="1"/>
  <c r="AK125" i="42"/>
  <c r="AK130" i="41" s="1"/>
  <c r="AI10" i="26" s="1"/>
  <c r="AE123" i="42"/>
  <c r="AJ124" i="42"/>
  <c r="Q126" i="42"/>
  <c r="AA123" i="42"/>
  <c r="K126" i="42"/>
  <c r="F126" i="42"/>
  <c r="U125" i="42"/>
  <c r="U130" i="41" s="1"/>
  <c r="S10" i="26" s="1"/>
  <c r="AE125" i="42"/>
  <c r="AE130" i="41" s="1"/>
  <c r="AC10" i="26" s="1"/>
  <c r="AJ123" i="42"/>
  <c r="K124" i="42"/>
  <c r="P122" i="42"/>
  <c r="AA126" i="42"/>
  <c r="U126" i="42"/>
  <c r="Q124" i="42"/>
  <c r="Q125" i="42"/>
  <c r="Q130" i="41" s="1"/>
  <c r="O10" i="26" s="1"/>
  <c r="C136" i="42"/>
  <c r="C134" i="42"/>
  <c r="C133" i="42"/>
  <c r="C135" i="42"/>
  <c r="H123" i="42" l="1"/>
  <c r="G17" i="41"/>
  <c r="G77" i="41"/>
  <c r="G80" i="41"/>
  <c r="F87" i="41"/>
  <c r="F27" i="41"/>
  <c r="F135" i="41"/>
  <c r="O87" i="41"/>
  <c r="O27" i="41"/>
  <c r="O135" i="41"/>
  <c r="T87" i="41"/>
  <c r="T27" i="41"/>
  <c r="T135" i="41"/>
  <c r="F22" i="41"/>
  <c r="F82" i="41"/>
  <c r="F85" i="41"/>
  <c r="U22" i="41"/>
  <c r="U82" i="41"/>
  <c r="U85" i="41"/>
  <c r="K82" i="41"/>
  <c r="K22" i="41"/>
  <c r="K85" i="41"/>
  <c r="V77" i="41"/>
  <c r="V17" i="41"/>
  <c r="V80" i="41"/>
  <c r="AA82" i="41"/>
  <c r="AA22" i="41"/>
  <c r="AA85" i="41"/>
  <c r="AA17" i="41"/>
  <c r="AA77" i="41"/>
  <c r="AA80" i="41"/>
  <c r="AJ82" i="41"/>
  <c r="AJ22" i="41"/>
  <c r="AJ85" i="41"/>
  <c r="P17" i="41"/>
  <c r="P77" i="41"/>
  <c r="P80" i="41"/>
  <c r="Z87" i="41"/>
  <c r="Z27" i="41"/>
  <c r="Z135" i="41"/>
  <c r="AJ87" i="41"/>
  <c r="AJ27" i="41"/>
  <c r="AJ135" i="41"/>
  <c r="Q22" i="41"/>
  <c r="Q82" i="41"/>
  <c r="Q85" i="41"/>
  <c r="AJ17" i="41"/>
  <c r="AJ77" i="41"/>
  <c r="AJ80" i="41"/>
  <c r="AE17" i="41"/>
  <c r="AE77" i="41"/>
  <c r="AE80" i="41"/>
  <c r="AE22" i="41"/>
  <c r="AE82" i="41"/>
  <c r="AE85" i="41"/>
  <c r="M123" i="42"/>
  <c r="L17" i="41"/>
  <c r="L77" i="41"/>
  <c r="L80" i="41"/>
  <c r="K87" i="41"/>
  <c r="K27" i="41"/>
  <c r="K135" i="41"/>
  <c r="AD87" i="41"/>
  <c r="AD27" i="41"/>
  <c r="AD135" i="41"/>
  <c r="AK129" i="42"/>
  <c r="AK125" i="41"/>
  <c r="AI10" i="12" s="1"/>
  <c r="AE129" i="42"/>
  <c r="AE125" i="41"/>
  <c r="AC10" i="12" s="1"/>
  <c r="P129" i="42"/>
  <c r="P125" i="41"/>
  <c r="N10" i="12" s="1"/>
  <c r="L129" i="42"/>
  <c r="L125" i="41"/>
  <c r="J10" i="12" s="1"/>
  <c r="G125" i="41"/>
  <c r="E10" i="12" s="1"/>
  <c r="G129" i="42"/>
  <c r="U129" i="42"/>
  <c r="U125" i="41"/>
  <c r="S10" i="12" s="1"/>
  <c r="AA125" i="41"/>
  <c r="Y10" i="12" s="1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R130" i="41" s="1"/>
  <c r="P10" i="26" s="1"/>
  <c r="V126" i="42"/>
  <c r="M122" i="42"/>
  <c r="AK123" i="42"/>
  <c r="L126" i="42"/>
  <c r="R126" i="42"/>
  <c r="AB125" i="42"/>
  <c r="AB130" i="41" s="1"/>
  <c r="Z10" i="26" s="1"/>
  <c r="AF122" i="42"/>
  <c r="AA124" i="42"/>
  <c r="M125" i="42"/>
  <c r="M130" i="41" s="1"/>
  <c r="K10" i="26" s="1"/>
  <c r="R124" i="42"/>
  <c r="H124" i="42"/>
  <c r="V125" i="42"/>
  <c r="V130" i="41" s="1"/>
  <c r="T10" i="26" s="1"/>
  <c r="W123" i="42"/>
  <c r="AB126" i="42"/>
  <c r="W124" i="42"/>
  <c r="AF125" i="42"/>
  <c r="AF130" i="41" s="1"/>
  <c r="AD10" i="26" s="1"/>
  <c r="AK124" i="42"/>
  <c r="AF124" i="42"/>
  <c r="H122" i="42"/>
  <c r="E127" i="42"/>
  <c r="AD127" i="42"/>
  <c r="AI127" i="42"/>
  <c r="Y127" i="42"/>
  <c r="T127" i="42"/>
  <c r="O127" i="42"/>
  <c r="J127" i="42"/>
  <c r="AB82" i="41" l="1"/>
  <c r="AB22" i="41"/>
  <c r="AB85" i="41"/>
  <c r="AK22" i="41"/>
  <c r="AK82" i="41"/>
  <c r="AK85" i="41"/>
  <c r="AF17" i="41"/>
  <c r="AF77" i="41"/>
  <c r="AF80" i="41"/>
  <c r="L87" i="41"/>
  <c r="L27" i="41"/>
  <c r="L135" i="41"/>
  <c r="M77" i="41"/>
  <c r="M17" i="41"/>
  <c r="M80" i="41"/>
  <c r="W17" i="41"/>
  <c r="W77" i="41"/>
  <c r="W80" i="41"/>
  <c r="AB17" i="41"/>
  <c r="AB77" i="41"/>
  <c r="AB80" i="41"/>
  <c r="AA87" i="41"/>
  <c r="AA27" i="41"/>
  <c r="AA135" i="41"/>
  <c r="L82" i="41"/>
  <c r="L22" i="41"/>
  <c r="L85" i="41"/>
  <c r="G22" i="41"/>
  <c r="G82" i="41"/>
  <c r="G85" i="41"/>
  <c r="P87" i="41"/>
  <c r="P27" i="41"/>
  <c r="P135" i="41"/>
  <c r="AK77" i="41"/>
  <c r="AK17" i="41"/>
  <c r="AK80" i="41"/>
  <c r="R82" i="41"/>
  <c r="R22" i="41"/>
  <c r="R85" i="41"/>
  <c r="AF82" i="41"/>
  <c r="AF22" i="41"/>
  <c r="AF85" i="41"/>
  <c r="U87" i="41"/>
  <c r="U27" i="41"/>
  <c r="U135" i="41"/>
  <c r="AE87" i="41"/>
  <c r="AE27" i="41"/>
  <c r="AE135" i="41"/>
  <c r="V22" i="41"/>
  <c r="V82" i="41"/>
  <c r="V85" i="41"/>
  <c r="G87" i="41"/>
  <c r="G27" i="41"/>
  <c r="G135" i="41"/>
  <c r="AK87" i="41"/>
  <c r="AK27" i="41"/>
  <c r="AK135" i="41"/>
  <c r="Q77" i="41"/>
  <c r="Q17" i="41"/>
  <c r="Q80" i="41"/>
  <c r="H77" i="41"/>
  <c r="H17" i="41"/>
  <c r="H80" i="41"/>
  <c r="M129" i="42"/>
  <c r="M125" i="41"/>
  <c r="K10" i="12" s="1"/>
  <c r="Q129" i="42"/>
  <c r="Q125" i="41"/>
  <c r="O10" i="12" s="1"/>
  <c r="V125" i="41"/>
  <c r="T10" i="12" s="1"/>
  <c r="V129" i="42"/>
  <c r="AF129" i="42"/>
  <c r="AF125" i="41"/>
  <c r="AD10" i="12" s="1"/>
  <c r="AB129" i="42"/>
  <c r="AB125" i="41"/>
  <c r="Z10" i="12" s="1"/>
  <c r="H125" i="41"/>
  <c r="F10" i="12" s="1"/>
  <c r="H125" i="42"/>
  <c r="H130" i="41" s="1"/>
  <c r="F10" i="26" s="1"/>
  <c r="W126" i="42"/>
  <c r="R122" i="42"/>
  <c r="AG123" i="42"/>
  <c r="AG126" i="42"/>
  <c r="W125" i="42"/>
  <c r="W130" i="41" s="1"/>
  <c r="U10" i="26" s="1"/>
  <c r="M126" i="42"/>
  <c r="W122" i="42"/>
  <c r="AG124" i="42"/>
  <c r="AG122" i="42"/>
  <c r="M124" i="42"/>
  <c r="R123" i="42"/>
  <c r="AJ127" i="42"/>
  <c r="AG125" i="42"/>
  <c r="AG130" i="41" s="1"/>
  <c r="AE10" i="26" s="1"/>
  <c r="AB124" i="42"/>
  <c r="H126" i="42"/>
  <c r="AE127" i="42"/>
  <c r="P127" i="42"/>
  <c r="U127" i="42"/>
  <c r="F127" i="42"/>
  <c r="K127" i="42"/>
  <c r="Z127" i="42"/>
  <c r="H129" i="42" l="1"/>
  <c r="AG22" i="41"/>
  <c r="AG82" i="41"/>
  <c r="AG85" i="41"/>
  <c r="AB87" i="41"/>
  <c r="AB27" i="41"/>
  <c r="Z3" i="21" s="1"/>
  <c r="AB135" i="41"/>
  <c r="Z10" i="16" s="1"/>
  <c r="M87" i="41"/>
  <c r="M27" i="41"/>
  <c r="M135" i="41"/>
  <c r="R77" i="41"/>
  <c r="R17" i="41"/>
  <c r="P3" i="18" s="1"/>
  <c r="R80" i="41"/>
  <c r="W82" i="41"/>
  <c r="W22" i="41"/>
  <c r="U3" i="23" s="1"/>
  <c r="W85" i="41"/>
  <c r="V87" i="41"/>
  <c r="V27" i="41"/>
  <c r="V135" i="41"/>
  <c r="AG77" i="41"/>
  <c r="AG17" i="41"/>
  <c r="AE3" i="18" s="1"/>
  <c r="AG80" i="41"/>
  <c r="AF87" i="41"/>
  <c r="AF27" i="41"/>
  <c r="AD3" i="21" s="1"/>
  <c r="AF135" i="41"/>
  <c r="H82" i="41"/>
  <c r="H22" i="41"/>
  <c r="H85" i="41"/>
  <c r="M22" i="41"/>
  <c r="K3" i="23" s="1"/>
  <c r="M82" i="41"/>
  <c r="M85" i="41"/>
  <c r="H87" i="41"/>
  <c r="H27" i="41"/>
  <c r="H135" i="41"/>
  <c r="Q87" i="41"/>
  <c r="Q27" i="41"/>
  <c r="O3" i="21" s="1"/>
  <c r="Q135" i="41"/>
  <c r="O10" i="16" s="1"/>
  <c r="R129" i="42"/>
  <c r="R125" i="41"/>
  <c r="P10" i="12" s="1"/>
  <c r="AG129" i="42"/>
  <c r="AG125" i="41"/>
  <c r="AE10" i="12" s="1"/>
  <c r="W125" i="41"/>
  <c r="U10" i="12" s="1"/>
  <c r="W129" i="42"/>
  <c r="AK127" i="42"/>
  <c r="Q127" i="42"/>
  <c r="L127" i="42"/>
  <c r="G127" i="42"/>
  <c r="AA127" i="42"/>
  <c r="V127" i="42"/>
  <c r="AF127" i="42"/>
  <c r="B8" i="15"/>
  <c r="C10" i="16"/>
  <c r="D10" i="16"/>
  <c r="E10" i="16"/>
  <c r="F10" i="16"/>
  <c r="G10" i="16"/>
  <c r="H10" i="16"/>
  <c r="I10" i="16"/>
  <c r="J10" i="16"/>
  <c r="K10" i="16"/>
  <c r="L10" i="16"/>
  <c r="M10" i="16"/>
  <c r="N10" i="16"/>
  <c r="Q10" i="16"/>
  <c r="R10" i="16"/>
  <c r="S10" i="16"/>
  <c r="T10" i="16"/>
  <c r="V10" i="16"/>
  <c r="W10" i="16"/>
  <c r="X10" i="16"/>
  <c r="Y10" i="16"/>
  <c r="AA10" i="16"/>
  <c r="AB10" i="16"/>
  <c r="AC10" i="16"/>
  <c r="AD10" i="16"/>
  <c r="AF10" i="16"/>
  <c r="AG10" i="16"/>
  <c r="AH10" i="16"/>
  <c r="AI10" i="16"/>
  <c r="B10" i="16"/>
  <c r="B8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K3" i="21"/>
  <c r="L3" i="21"/>
  <c r="M3" i="21"/>
  <c r="N3" i="21"/>
  <c r="Q3" i="21"/>
  <c r="R3" i="21"/>
  <c r="S3" i="21"/>
  <c r="T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87" i="41" l="1"/>
  <c r="R27" i="41"/>
  <c r="P3" i="21" s="1"/>
  <c r="R135" i="41"/>
  <c r="P10" i="16" s="1"/>
  <c r="W87" i="41"/>
  <c r="W27" i="41"/>
  <c r="U3" i="21" s="1"/>
  <c r="W135" i="41"/>
  <c r="U10" i="16" s="1"/>
  <c r="AG87" i="41"/>
  <c r="AG27" i="41"/>
  <c r="AE3" i="21" s="1"/>
  <c r="AG135" i="41"/>
  <c r="AE10" i="16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C8" i="16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C8" i="15"/>
  <c r="D8" i="16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F8" i="16"/>
  <c r="E8" i="16"/>
  <c r="D8" i="15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F8" i="15"/>
  <c r="E8" i="15"/>
  <c r="B33" i="36"/>
  <c r="B34" i="36" s="1"/>
  <c r="B35" i="36" s="1"/>
  <c r="B25" i="36"/>
  <c r="B24" i="36"/>
  <c r="A18" i="36"/>
  <c r="A20" i="36"/>
  <c r="A21" i="36" s="1"/>
  <c r="A11" i="36"/>
  <c r="A13" i="36"/>
  <c r="A14" i="36"/>
  <c r="A3" i="36"/>
  <c r="B26" i="36"/>
  <c r="B28" i="36"/>
  <c r="B7" i="23" l="1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M7" i="26"/>
  <c r="U7" i="26"/>
  <c r="T7" i="12"/>
  <c r="AB7" i="12"/>
  <c r="B7" i="26"/>
  <c r="F7" i="26"/>
  <c r="N7" i="26"/>
  <c r="M7" i="12"/>
  <c r="U7" i="12"/>
  <c r="AC7" i="12"/>
  <c r="W7" i="26"/>
  <c r="AE7" i="26"/>
  <c r="F7" i="12"/>
  <c r="N7" i="12"/>
  <c r="V7" i="12"/>
  <c r="P7" i="26"/>
  <c r="AF7" i="26"/>
  <c r="G7" i="12"/>
  <c r="W7" i="12"/>
  <c r="Y7" i="26"/>
  <c r="AG7" i="26"/>
  <c r="P7" i="12"/>
  <c r="AF7" i="12"/>
  <c r="O7" i="12"/>
  <c r="J7" i="26"/>
  <c r="AH7" i="26"/>
  <c r="I7" i="12"/>
  <c r="Q7" i="12"/>
  <c r="Y7" i="12"/>
  <c r="AG7" i="12"/>
  <c r="C7" i="26"/>
  <c r="AI7" i="26"/>
  <c r="R7" i="12"/>
  <c r="Z7" i="12"/>
  <c r="AH7" i="12"/>
  <c r="D7" i="26"/>
  <c r="L7" i="26"/>
  <c r="AB7" i="26"/>
  <c r="C7" i="12"/>
  <c r="S7" i="12"/>
  <c r="AI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X7" i="12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S7" i="26"/>
  <c r="O7" i="26"/>
  <c r="V35" i="41"/>
  <c r="AE35" i="41"/>
  <c r="AD40" i="41"/>
  <c r="Y40" i="41"/>
  <c r="AK35" i="41"/>
  <c r="T40" i="41"/>
  <c r="O40" i="41"/>
  <c r="Z7" i="26"/>
  <c r="T7" i="26"/>
  <c r="AD7" i="12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P2" i="17"/>
  <c r="P2" i="16"/>
  <c r="K2" i="15"/>
  <c r="U2" i="16"/>
  <c r="Z2" i="17"/>
  <c r="F2" i="16"/>
  <c r="B7" i="12" l="1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C8" i="25" l="1"/>
  <c r="F99" i="41"/>
  <c r="C8" i="26"/>
  <c r="F100" i="41"/>
  <c r="D8" i="26" l="1"/>
  <c r="G100" i="41"/>
  <c r="D8" i="25"/>
  <c r="G99" i="41"/>
  <c r="E8" i="26" l="1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<sst xmlns="http://schemas.openxmlformats.org/spreadsheetml/2006/main" count="4412" uniqueCount="445">
  <si>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</si>
  <si>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</si>
  <si>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</si>
  <si>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</si>
  <si>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</si>
  <si>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</si>
  <si>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</si>
  <si>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</si>
  <si>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</si>
  <si>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</si>
  <si>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</si>
  <si>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</si>
  <si>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</si>
  <si>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</si>
  <si>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</si>
  <si>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</si>
  <si>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</si>
  <si>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</si>
  <si>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</si>
  <si>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</si>
  <si>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</si>
  <si>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</si>
  <si>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</si>
  <si>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</si>
  <si>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</si>
  <si>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</si>
  <si>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</si>
  <si>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</si>
  <si>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</si>
  <si>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</si>
  <si>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</si>
  <si>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</si>
  <si>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</si>
  <si>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</si>
  <si>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</si>
  <si>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</si>
  <si>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</si>
  <si>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</si>
  <si>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</si>
  <si>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</si>
  <si>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</si>
  <si>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</si>
  <si>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</si>
  <si>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</si>
  <si>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</si>
  <si>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</si>
  <si>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</si>
  <si>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</si>
  <si>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</si>
  <si>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</si>
  <si>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</si>
  <si>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</si>
  <si>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</si>
  <si>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</si>
  <si>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</si>
  <si>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</si>
  <si>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</si>
  <si>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</si>
  <si>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</si>
  <si>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</si>
  <si>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</si>
  <si>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</si>
  <si>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</si>
  <si>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</si>
  <si>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</si>
  <si>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</si>
  <si>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</si>
  <si>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</si>
  <si>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</si>
  <si>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</si>
  <si>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</si>
  <si>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</si>
  <si>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</si>
  <si>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</si>
  <si>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</si>
  <si>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</si>
  <si>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</si>
  <si>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</si>
  <si>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</si>
  <si>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</si>
  <si>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</si>
  <si>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</si>
  <si>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</si>
  <si>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</si>
  <si>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</si>
  <si>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</si>
  <si>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</si>
  <si>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</si>
  <si>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</si>
  <si>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</si>
  <si>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</si>
  <si>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</si>
  <si>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</si>
  <si>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</si>
  <si>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</si>
  <si>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</si>
  <si>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</si>
  <si>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</si>
  <si>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</si>
  <si>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</si>
  <si>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</si>
  <si>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</si>
  <si>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</si>
  <si>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</si>
  <si>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</si>
  <si>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</si>
  <si>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</si>
  <si>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</si>
  <si>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</si>
  <si>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</si>
  <si>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</si>
  <si>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</si>
  <si>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</si>
  <si>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</si>
  <si>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</si>
  <si>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</si>
  <si>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</si>
  <si>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</si>
  <si>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</si>
  <si>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</si>
  <si>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</si>
  <si>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</si>
  <si>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</si>
  <si>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</si>
  <si>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</si>
  <si>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</si>
  <si>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</si>
  <si>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</si>
  <si>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</si>
  <si>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</si>
  <si>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</si>
  <si>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</si>
  <si>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</si>
  <si>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</si>
  <si>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</si>
  <si>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</si>
  <si>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</si>
  <si>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</si>
  <si>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</si>
  <si>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</si>
  <si>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</si>
  <si>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</si>
  <si>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</si>
  <si>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</si>
  <si>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</si>
  <si>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</si>
  <si>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</si>
  <si>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</si>
  <si>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</si>
  <si>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</si>
  <si>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</si>
  <si>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</si>
  <si>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</si>
  <si>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</si>
  <si>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</si>
  <si>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</si>
  <si>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</si>
  <si>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</si>
  <si>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</si>
  <si>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</si>
  <si>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</si>
  <si>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</si>
  <si>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</si>
  <si>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</si>
  <si>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</si>
  <si>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</si>
  <si>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</si>
  <si>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</si>
  <si>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</si>
  <si>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</si>
  <si>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</si>
  <si>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</si>
  <si>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</si>
  <si>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</si>
  <si>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</si>
  <si>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</si>
  <si>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</si>
  <si>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</si>
  <si>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</si>
  <si>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</si>
  <si>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</si>
  <si>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</si>
  <si>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</si>
  <si>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</si>
  <si>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</si>
  <si>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</si>
  <si>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</si>
  <si>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</si>
  <si>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</si>
  <si>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</si>
  <si>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</si>
  <si>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</si>
  <si>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</si>
  <si>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</si>
  <si>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</si>
  <si>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</si>
  <si>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</si>
  <si>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</si>
  <si>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</si>
  <si>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</si>
  <si>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</si>
  <si>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</si>
  <si>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</si>
  <si>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</si>
  <si>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</si>
  <si>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</si>
  <si>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</si>
  <si>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</si>
  <si>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</si>
  <si>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</si>
  <si>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</si>
  <si>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</si>
  <si>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</si>
  <si>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</si>
  <si>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</si>
  <si>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</si>
  <si>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</si>
  <si>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</si>
  <si>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</si>
  <si>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</si>
  <si>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</si>
  <si>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</si>
  <si>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</si>
  <si>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</si>
  <si>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</si>
  <si>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</si>
  <si>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</si>
  <si>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</si>
  <si>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</si>
  <si>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</si>
  <si>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</si>
  <si>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</si>
  <si>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</si>
  <si>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</si>
  <si>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</si>
  <si>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</si>
  <si>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</si>
  <si>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</si>
  <si>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</si>
  <si>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</si>
  <si>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</si>
  <si>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</si>
  <si>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</si>
  <si>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</si>
  <si>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</si>
  <si>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</si>
  <si>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</si>
  <si>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</si>
  <si>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</si>
  <si>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</si>
  <si>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</si>
  <si>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</si>
  <si>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</si>
  <si>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</si>
  <si>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</si>
  <si>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</si>
  <si>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</si>
  <si>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</si>
  <si>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</si>
  <si>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</si>
  <si>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</si>
  <si>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</si>
  <si>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</si>
  <si>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</si>
  <si>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</si>
  <si>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</si>
  <si>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</si>
  <si>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</si>
  <si>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</si>
  <si>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</si>
  <si>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</si>
  <si>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</si>
  <si>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</si>
  <si>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</si>
  <si>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</si>
  <si>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</si>
  <si>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</si>
  <si>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</si>
  <si>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</si>
  <si>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</si>
  <si>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</si>
  <si>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</si>
  <si>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</si>
  <si>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</si>
  <si>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</si>
  <si>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</si>
  <si>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</si>
  <si>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</si>
  <si>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</si>
  <si>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</si>
  <si>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</si>
  <si>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</si>
  <si>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</si>
  <si>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</si>
  <si>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</si>
  <si>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</si>
  <si>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</si>
  <si>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</si>
  <si>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</si>
  <si>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</si>
  <si>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</si>
  <si>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</si>
  <si>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</si>
  <si>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</si>
  <si>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</si>
  <si>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</si>
  <si>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</si>
  <si>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</si>
  <si>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</si>
  <si>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</si>
  <si>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</si>
  <si>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</si>
  <si>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</si>
  <si>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</si>
  <si>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</si>
  <si>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</si>
  <si>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</si>
  <si>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</si>
  <si>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</si>
  <si>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</si>
  <si>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</si>
  <si>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</si>
  <si>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</si>
  <si>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</si>
  <si>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</si>
  <si>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</si>
  <si>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</si>
  <si>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</si>
  <si>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</si>
  <si>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</si>
  <si>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</si>
  <si>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</si>
  <si>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</si>
  <si>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</si>
  <si>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</si>
  <si>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</si>
  <si>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</si>
  <si>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</si>
  <si>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</si>
  <si>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</si>
  <si>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</si>
  <si>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</si>
  <si>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</si>
  <si>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</si>
  <si>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</si>
  <si>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</si>
  <si>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</si>
  <si>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</si>
  <si>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</si>
  <si>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</si>
  <si>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</si>
  <si>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</si>
  <si>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</si>
  <si>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</si>
  <si>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</si>
  <si>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</si>
  <si>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</si>
  <si>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</si>
  <si>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</si>
  <si>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</si>
  <si>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</si>
  <si>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</si>
  <si>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</si>
  <si>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</si>
  <si>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</si>
  <si>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</si>
  <si>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</si>
  <si>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</si>
  <si>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</si>
  <si>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</si>
  <si>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</si>
  <si>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</si>
  <si>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</si>
  <si>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</si>
  <si>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</si>
  <si>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</si>
  <si>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</si>
  <si>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</si>
  <si>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</si>
  <si>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</si>
  <si>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</si>
  <si>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</si>
  <si>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</si>
  <si>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</si>
  <si>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</si>
  <si>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</si>
  <si>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</si>
  <si>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</si>
  <si>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</si>
  <si>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</si>
  <si>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</si>
  <si>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</si>
  <si>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</si>
  <si>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</si>
  <si>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</si>
  <si>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</si>
  <si>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Because IESS does not include solid hydrocarbons used for heating, we scale the historical heating</t>
  </si>
  <si>
    <t>data by the same trend as solid hydrocarbons in cooking.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</si>
  <si>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</si>
  <si>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</si>
  <si>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</si>
  <si>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</si>
  <si>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</si>
  <si>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</si>
  <si>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</si>
  <si>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</si>
  <si>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</si>
  <si>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</si>
  <si>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</si>
  <si>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</si>
  <si>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</si>
  <si>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</si>
  <si>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</si>
  <si>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</si>
  <si>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</si>
  <si>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</si>
  <si>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</si>
  <si>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</si>
  <si>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</si>
  <si>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</si>
  <si>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</si>
  <si>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</si>
  <si>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</si>
  <si>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</si>
  <si>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</si>
  <si>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</si>
  <si>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</si>
  <si>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</si>
  <si>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</si>
  <si>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</si>
  <si>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</si>
  <si>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</si>
  <si>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</si>
  <si>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</si>
  <si>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</si>
  <si>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</si>
  <si>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</si>
  <si>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Sum of Commercial Biomass Heating</t>
  </si>
  <si>
    <t>Sum of Residential Biomass Heating</t>
  </si>
  <si>
    <t>Sum of Commercial Coal</t>
  </si>
  <si>
    <t>Sum of Residential Coal</t>
  </si>
  <si>
    <t>Activity Data, Energy use in the domestic sector by device type, ECLIPSE_V5a_CLE_base scenario</t>
  </si>
  <si>
    <t>IESS only includes fuelwood and dung used in residential cooking.</t>
  </si>
  <si>
    <t xml:space="preserve">We use data from IIASA GAINS on agricultural residues used for cooking, as well as coal and biomass used in buildings for heating. </t>
  </si>
  <si>
    <t>IESS projections for cooking take data from scenario 1 rather than scenario 2 to reflect that fact current trends in clean cooking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</si>
</sst>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/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Percent" xfId="26" builtinId="5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gan Mahajan" refreshedDate="44018.626564351849" createdVersion="6" refreshedVersion="6" minRefreshableVersion="3" recordCount="356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A57" sqref="A57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390</v>
      </c>
    </row>
    <row r="4" spans="1:2" x14ac:dyDescent="0.45">
      <c r="A4" s="1"/>
      <c r="B4" s="3" t="s">
        <v>391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392</v>
      </c>
    </row>
    <row r="7" spans="1:2" x14ac:dyDescent="0.45">
      <c r="A7" s="1"/>
      <c r="B7" s="61" t="s">
        <v>393</v>
      </c>
    </row>
    <row r="8" spans="1:2" x14ac:dyDescent="0.45">
      <c r="A8" s="1"/>
      <c r="B8" t="s">
        <v>394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248</v>
      </c>
    </row>
    <row r="14" spans="1:2" x14ac:dyDescent="0.45">
      <c r="A14" s="1"/>
      <c r="B14" s="4" t="s">
        <v>249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291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261</v>
      </c>
      <c r="D20" s="61"/>
    </row>
    <row r="21" spans="1:4" x14ac:dyDescent="0.45">
      <c r="A21" s="1"/>
      <c r="B21" s="4" t="s">
        <v>262</v>
      </c>
      <c r="D21" s="4"/>
    </row>
    <row r="22" spans="1:4" x14ac:dyDescent="0.45">
      <c r="A22" s="1"/>
      <c r="B22" t="s">
        <v>292</v>
      </c>
    </row>
    <row r="23" spans="1:4" x14ac:dyDescent="0.45">
      <c r="A23" s="1"/>
    </row>
    <row r="24" spans="1:4" x14ac:dyDescent="0.45">
      <c r="A24" s="1"/>
      <c r="B24" s="2" t="s">
        <v>239</v>
      </c>
    </row>
    <row r="25" spans="1:4" x14ac:dyDescent="0.45">
      <c r="A25" s="1"/>
      <c r="B25" t="s">
        <v>235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236</v>
      </c>
    </row>
    <row r="28" spans="1:4" x14ac:dyDescent="0.45">
      <c r="A28" s="1"/>
      <c r="B28" s="4" t="s">
        <v>237</v>
      </c>
      <c r="D28" t="s">
        <v>298</v>
      </c>
    </row>
    <row r="29" spans="1:4" x14ac:dyDescent="0.45">
      <c r="A29" s="1"/>
      <c r="B29" t="s">
        <v>441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244</v>
      </c>
    </row>
    <row r="40" spans="1:2" x14ac:dyDescent="0.45">
      <c r="A40" s="5" t="s">
        <v>245</v>
      </c>
    </row>
    <row r="41" spans="1:2" x14ac:dyDescent="0.45">
      <c r="A41" s="5" t="s">
        <v>246</v>
      </c>
    </row>
    <row r="42" spans="1:2" x14ac:dyDescent="0.45">
      <c r="A42" s="5" t="s">
        <v>247</v>
      </c>
    </row>
    <row r="43" spans="1:2" x14ac:dyDescent="0.45">
      <c r="A43" s="5" t="s">
        <v>238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287</v>
      </c>
    </row>
    <row r="48" spans="1:2" x14ac:dyDescent="0.45">
      <c r="A48" s="5" t="s">
        <v>288</v>
      </c>
    </row>
    <row r="49" spans="1:1" x14ac:dyDescent="0.45">
      <c r="A49" s="5" t="s">
        <v>289</v>
      </c>
    </row>
    <row r="50" spans="1:1" x14ac:dyDescent="0.45">
      <c r="A50" s="5"/>
    </row>
    <row r="51" spans="1:1" x14ac:dyDescent="0.45">
      <c r="A51" s="5" t="s">
        <v>442</v>
      </c>
    </row>
    <row r="52" spans="1:1" x14ac:dyDescent="0.45">
      <c r="A52" s="5" t="s">
        <v>443</v>
      </c>
    </row>
    <row r="53" spans="1:1" x14ac:dyDescent="0.45">
      <c r="A53" s="5" t="s">
        <v>396</v>
      </c>
    </row>
    <row r="54" spans="1:1" x14ac:dyDescent="0.45">
      <c r="A54" s="5" t="s">
        <v>397</v>
      </c>
    </row>
    <row r="55" spans="1:1" x14ac:dyDescent="0.45">
      <c r="A55" s="5"/>
    </row>
    <row r="56" spans="1:1" x14ac:dyDescent="0.45">
      <c r="A56" s="5" t="s">
        <v>444</v>
      </c>
    </row>
    <row r="57" spans="1:1" x14ac:dyDescent="0.45">
      <c r="A57" s="1"/>
    </row>
  </sheetData>
  <hyperlinks>
    <hyperlink ref="B3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6" t="s">
        <v>77</v>
      </c>
      <c r="B1" s="76"/>
      <c r="C1" s="76"/>
      <c r="D1" s="76"/>
      <c r="E1" s="76"/>
      <c r="F1" s="76"/>
      <c r="G1" s="76"/>
      <c r="H1" s="76"/>
    </row>
    <row r="2" spans="1:8" x14ac:dyDescent="0.45">
      <c r="A2" s="76"/>
      <c r="B2" s="76"/>
      <c r="C2" s="76"/>
      <c r="D2" s="76"/>
      <c r="E2" s="76"/>
      <c r="F2" s="76"/>
      <c r="G2" s="76"/>
      <c r="H2" s="76"/>
    </row>
    <row r="3" spans="1:8" ht="15" x14ac:dyDescent="0.45">
      <c r="A3" s="77" t="s">
        <v>78</v>
      </c>
      <c r="B3" s="77"/>
      <c r="C3" s="77"/>
      <c r="D3" s="77"/>
      <c r="E3" s="77"/>
      <c r="F3" s="77"/>
      <c r="G3" s="77"/>
      <c r="H3" s="77"/>
    </row>
    <row r="4" spans="1:8" x14ac:dyDescent="0.45">
      <c r="A4" s="78" t="s">
        <v>3</v>
      </c>
      <c r="B4" s="81" t="s">
        <v>4</v>
      </c>
      <c r="C4" s="81" t="s">
        <v>5</v>
      </c>
      <c r="D4" s="81" t="s">
        <v>6</v>
      </c>
      <c r="E4" s="81" t="s">
        <v>7</v>
      </c>
      <c r="F4" s="32" t="s">
        <v>8</v>
      </c>
      <c r="G4" s="81" t="s">
        <v>9</v>
      </c>
      <c r="H4" s="33" t="s">
        <v>10</v>
      </c>
    </row>
    <row r="5" spans="1:8" x14ac:dyDescent="0.45">
      <c r="A5" s="79"/>
      <c r="B5" s="82"/>
      <c r="C5" s="82"/>
      <c r="D5" s="82"/>
      <c r="E5" s="82"/>
      <c r="F5" s="34" t="s">
        <v>11</v>
      </c>
      <c r="G5" s="82"/>
      <c r="H5" s="35" t="s">
        <v>12</v>
      </c>
    </row>
    <row r="6" spans="1:8" x14ac:dyDescent="0.45">
      <c r="A6" s="80"/>
      <c r="B6" s="83"/>
      <c r="C6" s="83"/>
      <c r="D6" s="83"/>
      <c r="E6" s="83"/>
      <c r="F6" s="36" t="s">
        <v>13</v>
      </c>
      <c r="G6" s="83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250</v>
      </c>
      <c r="B16" s="40" t="s">
        <v>251</v>
      </c>
      <c r="C16" s="40" t="s">
        <v>252</v>
      </c>
      <c r="D16" s="40" t="s">
        <v>253</v>
      </c>
      <c r="E16" s="40">
        <v>89825</v>
      </c>
      <c r="F16" s="40">
        <v>15683</v>
      </c>
      <c r="G16" s="40">
        <v>68493</v>
      </c>
      <c r="H16" s="40" t="s">
        <v>254</v>
      </c>
    </row>
    <row r="17" spans="1:8" x14ac:dyDescent="0.45">
      <c r="A17" s="54" t="s">
        <v>255</v>
      </c>
      <c r="B17" s="68" t="s">
        <v>256</v>
      </c>
      <c r="C17" s="68" t="s">
        <v>257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258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259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260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263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290</v>
      </c>
    </row>
    <row r="10" spans="1:11" x14ac:dyDescent="0.45">
      <c r="A10" s="2" t="s">
        <v>264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302" workbookViewId="0">
      <selection activeCell="A342" sqref="A342:A357"/>
    </sheetView>
  </sheetViews>
  <sheetFormatPr defaultRowHeight="14.25" x14ac:dyDescent="0.45"/>
  <cols>
    <col min="1" max="1" width="22" customWidth="1"/>
    <col min="2" max="2" width="34.06640625" customWidth="1"/>
  </cols>
  <sheetData>
    <row r="1" spans="1:7" x14ac:dyDescent="0.4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45">
      <c r="A2" t="s">
        <v>412</v>
      </c>
      <c r="B2" t="s">
        <v>180</v>
      </c>
      <c r="D2">
        <v>24.06</v>
      </c>
      <c r="G2">
        <v>5.57</v>
      </c>
    </row>
    <row r="3" spans="1:7" x14ac:dyDescent="0.45">
      <c r="A3" t="s">
        <v>412</v>
      </c>
      <c r="B3" t="s">
        <v>181</v>
      </c>
      <c r="D3">
        <v>0</v>
      </c>
      <c r="G3">
        <v>5.57</v>
      </c>
    </row>
    <row r="4" spans="1:7" x14ac:dyDescent="0.45">
      <c r="A4" t="s">
        <v>412</v>
      </c>
      <c r="B4" t="s">
        <v>398</v>
      </c>
      <c r="G4">
        <v>0</v>
      </c>
    </row>
    <row r="5" spans="1:7" x14ac:dyDescent="0.45">
      <c r="A5" t="s">
        <v>412</v>
      </c>
      <c r="B5" t="s">
        <v>399</v>
      </c>
      <c r="D5">
        <v>0</v>
      </c>
      <c r="G5">
        <v>0</v>
      </c>
    </row>
    <row r="6" spans="1:7" x14ac:dyDescent="0.45">
      <c r="A6" t="s">
        <v>412</v>
      </c>
      <c r="B6" t="s">
        <v>400</v>
      </c>
      <c r="D6">
        <v>0</v>
      </c>
      <c r="G6">
        <v>0</v>
      </c>
    </row>
    <row r="7" spans="1:7" x14ac:dyDescent="0.45">
      <c r="A7" t="s">
        <v>412</v>
      </c>
      <c r="B7" t="s">
        <v>401</v>
      </c>
      <c r="G7">
        <v>0.22</v>
      </c>
    </row>
    <row r="8" spans="1:7" x14ac:dyDescent="0.45">
      <c r="A8" t="s">
        <v>412</v>
      </c>
      <c r="B8" t="s">
        <v>402</v>
      </c>
      <c r="D8">
        <v>0</v>
      </c>
      <c r="G8">
        <v>0</v>
      </c>
    </row>
    <row r="9" spans="1:7" x14ac:dyDescent="0.45">
      <c r="A9" t="s">
        <v>412</v>
      </c>
      <c r="B9" t="s">
        <v>403</v>
      </c>
      <c r="D9">
        <v>0</v>
      </c>
      <c r="G9">
        <v>0</v>
      </c>
    </row>
    <row r="10" spans="1:7" x14ac:dyDescent="0.45">
      <c r="A10" t="s">
        <v>412</v>
      </c>
      <c r="B10" t="s">
        <v>404</v>
      </c>
      <c r="D10">
        <v>40.61</v>
      </c>
      <c r="G10">
        <v>20.47</v>
      </c>
    </row>
    <row r="11" spans="1:7" x14ac:dyDescent="0.45">
      <c r="A11" t="s">
        <v>412</v>
      </c>
      <c r="B11" t="s">
        <v>405</v>
      </c>
      <c r="D11">
        <v>0.83</v>
      </c>
      <c r="G11">
        <v>0.86</v>
      </c>
    </row>
    <row r="12" spans="1:7" x14ac:dyDescent="0.45">
      <c r="A12" t="s">
        <v>412</v>
      </c>
      <c r="B12" t="s">
        <v>406</v>
      </c>
      <c r="G12">
        <v>0</v>
      </c>
    </row>
    <row r="13" spans="1:7" x14ac:dyDescent="0.45">
      <c r="A13" t="s">
        <v>412</v>
      </c>
      <c r="B13" t="s">
        <v>407</v>
      </c>
      <c r="E13">
        <v>1.02</v>
      </c>
      <c r="F13">
        <v>0.7</v>
      </c>
      <c r="G13">
        <v>2.56</v>
      </c>
    </row>
    <row r="14" spans="1:7" x14ac:dyDescent="0.45">
      <c r="A14" t="s">
        <v>412</v>
      </c>
      <c r="B14" t="s">
        <v>408</v>
      </c>
      <c r="D14">
        <v>0</v>
      </c>
      <c r="E14">
        <v>0</v>
      </c>
      <c r="G14">
        <v>0</v>
      </c>
    </row>
    <row r="15" spans="1:7" x14ac:dyDescent="0.45">
      <c r="A15" t="s">
        <v>412</v>
      </c>
      <c r="B15" t="s">
        <v>409</v>
      </c>
      <c r="C15">
        <v>0</v>
      </c>
      <c r="D15">
        <v>0</v>
      </c>
      <c r="G15">
        <v>0</v>
      </c>
    </row>
    <row r="16" spans="1:7" x14ac:dyDescent="0.45">
      <c r="A16" t="s">
        <v>412</v>
      </c>
      <c r="B16" t="s">
        <v>410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45">
      <c r="A17" t="s">
        <v>412</v>
      </c>
      <c r="B17" t="s">
        <v>411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45">
      <c r="A18" t="s">
        <v>413</v>
      </c>
      <c r="B18" t="s">
        <v>180</v>
      </c>
      <c r="D18">
        <v>0.39</v>
      </c>
      <c r="G18">
        <v>0.86</v>
      </c>
    </row>
    <row r="19" spans="1:7" x14ac:dyDescent="0.45">
      <c r="A19" t="s">
        <v>413</v>
      </c>
      <c r="B19" t="s">
        <v>181</v>
      </c>
      <c r="D19">
        <v>0</v>
      </c>
      <c r="G19">
        <v>0.86</v>
      </c>
    </row>
    <row r="20" spans="1:7" x14ac:dyDescent="0.45">
      <c r="A20" t="s">
        <v>413</v>
      </c>
      <c r="B20" t="s">
        <v>398</v>
      </c>
      <c r="G20">
        <v>0</v>
      </c>
    </row>
    <row r="21" spans="1:7" x14ac:dyDescent="0.45">
      <c r="A21" t="s">
        <v>413</v>
      </c>
      <c r="B21" t="s">
        <v>399</v>
      </c>
      <c r="D21">
        <v>0</v>
      </c>
      <c r="G21">
        <v>0</v>
      </c>
    </row>
    <row r="22" spans="1:7" x14ac:dyDescent="0.45">
      <c r="A22" t="s">
        <v>413</v>
      </c>
      <c r="B22" t="s">
        <v>400</v>
      </c>
      <c r="D22">
        <v>0</v>
      </c>
      <c r="G22">
        <v>0</v>
      </c>
    </row>
    <row r="23" spans="1:7" x14ac:dyDescent="0.45">
      <c r="A23" t="s">
        <v>413</v>
      </c>
      <c r="B23" t="s">
        <v>401</v>
      </c>
      <c r="G23">
        <v>0.03</v>
      </c>
    </row>
    <row r="24" spans="1:7" x14ac:dyDescent="0.45">
      <c r="A24" t="s">
        <v>413</v>
      </c>
      <c r="B24" t="s">
        <v>402</v>
      </c>
      <c r="D24">
        <v>0</v>
      </c>
      <c r="G24">
        <v>0</v>
      </c>
    </row>
    <row r="25" spans="1:7" x14ac:dyDescent="0.45">
      <c r="A25" t="s">
        <v>413</v>
      </c>
      <c r="B25" t="s">
        <v>403</v>
      </c>
      <c r="D25">
        <v>0</v>
      </c>
      <c r="G25">
        <v>0</v>
      </c>
    </row>
    <row r="26" spans="1:7" x14ac:dyDescent="0.45">
      <c r="A26" t="s">
        <v>413</v>
      </c>
      <c r="B26" t="s">
        <v>404</v>
      </c>
      <c r="D26">
        <v>0.02</v>
      </c>
      <c r="G26">
        <v>2.8</v>
      </c>
    </row>
    <row r="27" spans="1:7" x14ac:dyDescent="0.45">
      <c r="A27" t="s">
        <v>413</v>
      </c>
      <c r="B27" t="s">
        <v>405</v>
      </c>
      <c r="D27">
        <v>0</v>
      </c>
      <c r="G27">
        <v>0.12</v>
      </c>
    </row>
    <row r="28" spans="1:7" x14ac:dyDescent="0.45">
      <c r="A28" t="s">
        <v>413</v>
      </c>
      <c r="B28" t="s">
        <v>406</v>
      </c>
      <c r="G28">
        <v>0</v>
      </c>
    </row>
    <row r="29" spans="1:7" x14ac:dyDescent="0.45">
      <c r="A29" t="s">
        <v>413</v>
      </c>
      <c r="B29" t="s">
        <v>407</v>
      </c>
      <c r="E29">
        <v>0.42</v>
      </c>
      <c r="F29">
        <v>0.28999999999999998</v>
      </c>
      <c r="G29">
        <v>1.05</v>
      </c>
    </row>
    <row r="30" spans="1:7" x14ac:dyDescent="0.45">
      <c r="A30" t="s">
        <v>413</v>
      </c>
      <c r="B30" t="s">
        <v>408</v>
      </c>
      <c r="D30">
        <v>0</v>
      </c>
      <c r="E30">
        <v>0</v>
      </c>
      <c r="G30">
        <v>0</v>
      </c>
    </row>
    <row r="31" spans="1:7" x14ac:dyDescent="0.45">
      <c r="A31" t="s">
        <v>413</v>
      </c>
      <c r="B31" t="s">
        <v>409</v>
      </c>
      <c r="C31">
        <v>0</v>
      </c>
      <c r="D31">
        <v>0</v>
      </c>
      <c r="G31">
        <v>0</v>
      </c>
    </row>
    <row r="32" spans="1:7" x14ac:dyDescent="0.45">
      <c r="A32" t="s">
        <v>413</v>
      </c>
      <c r="B32" t="s">
        <v>410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45">
      <c r="A33" t="s">
        <v>413</v>
      </c>
      <c r="B33" t="s">
        <v>411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45">
      <c r="A34" t="s">
        <v>414</v>
      </c>
      <c r="B34" t="s">
        <v>180</v>
      </c>
      <c r="D34">
        <v>3.51</v>
      </c>
      <c r="G34">
        <v>2.2999999999999998</v>
      </c>
    </row>
    <row r="35" spans="1:7" x14ac:dyDescent="0.45">
      <c r="A35" t="s">
        <v>414</v>
      </c>
      <c r="B35" t="s">
        <v>181</v>
      </c>
      <c r="D35">
        <v>0</v>
      </c>
      <c r="G35">
        <v>2.2999999999999998</v>
      </c>
    </row>
    <row r="36" spans="1:7" x14ac:dyDescent="0.45">
      <c r="A36" t="s">
        <v>414</v>
      </c>
      <c r="B36" t="s">
        <v>398</v>
      </c>
      <c r="G36">
        <v>0</v>
      </c>
    </row>
    <row r="37" spans="1:7" x14ac:dyDescent="0.45">
      <c r="A37" t="s">
        <v>414</v>
      </c>
      <c r="B37" t="s">
        <v>399</v>
      </c>
      <c r="D37">
        <v>0</v>
      </c>
      <c r="G37">
        <v>0</v>
      </c>
    </row>
    <row r="38" spans="1:7" x14ac:dyDescent="0.45">
      <c r="A38" t="s">
        <v>414</v>
      </c>
      <c r="B38" t="s">
        <v>400</v>
      </c>
      <c r="D38">
        <v>0</v>
      </c>
      <c r="G38">
        <v>0</v>
      </c>
    </row>
    <row r="39" spans="1:7" x14ac:dyDescent="0.45">
      <c r="A39" t="s">
        <v>414</v>
      </c>
      <c r="B39" t="s">
        <v>401</v>
      </c>
      <c r="G39">
        <v>0.05</v>
      </c>
    </row>
    <row r="40" spans="1:7" x14ac:dyDescent="0.45">
      <c r="A40" t="s">
        <v>414</v>
      </c>
      <c r="B40" t="s">
        <v>402</v>
      </c>
      <c r="D40">
        <v>0</v>
      </c>
      <c r="G40">
        <v>0</v>
      </c>
    </row>
    <row r="41" spans="1:7" x14ac:dyDescent="0.45">
      <c r="A41" t="s">
        <v>414</v>
      </c>
      <c r="B41" t="s">
        <v>403</v>
      </c>
      <c r="D41">
        <v>0</v>
      </c>
      <c r="G41">
        <v>0</v>
      </c>
    </row>
    <row r="42" spans="1:7" x14ac:dyDescent="0.45">
      <c r="A42" t="s">
        <v>414</v>
      </c>
      <c r="B42" t="s">
        <v>404</v>
      </c>
      <c r="D42">
        <v>0.86</v>
      </c>
      <c r="G42">
        <v>5.22</v>
      </c>
    </row>
    <row r="43" spans="1:7" x14ac:dyDescent="0.45">
      <c r="A43" t="s">
        <v>414</v>
      </c>
      <c r="B43" t="s">
        <v>405</v>
      </c>
      <c r="D43">
        <v>0.02</v>
      </c>
      <c r="G43">
        <v>0.22</v>
      </c>
    </row>
    <row r="44" spans="1:7" x14ac:dyDescent="0.45">
      <c r="A44" t="s">
        <v>414</v>
      </c>
      <c r="B44" t="s">
        <v>406</v>
      </c>
      <c r="G44">
        <v>0</v>
      </c>
    </row>
    <row r="45" spans="1:7" x14ac:dyDescent="0.45">
      <c r="A45" t="s">
        <v>414</v>
      </c>
      <c r="B45" t="s">
        <v>407</v>
      </c>
      <c r="E45">
        <v>1.4</v>
      </c>
      <c r="F45">
        <v>0.96</v>
      </c>
      <c r="G45">
        <v>3.48</v>
      </c>
    </row>
    <row r="46" spans="1:7" x14ac:dyDescent="0.45">
      <c r="A46" t="s">
        <v>414</v>
      </c>
      <c r="B46" t="s">
        <v>408</v>
      </c>
      <c r="D46">
        <v>0</v>
      </c>
      <c r="E46">
        <v>0</v>
      </c>
      <c r="G46">
        <v>0</v>
      </c>
    </row>
    <row r="47" spans="1:7" x14ac:dyDescent="0.45">
      <c r="A47" t="s">
        <v>414</v>
      </c>
      <c r="B47" t="s">
        <v>409</v>
      </c>
      <c r="C47">
        <v>0</v>
      </c>
      <c r="D47">
        <v>0</v>
      </c>
      <c r="G47">
        <v>0</v>
      </c>
    </row>
    <row r="48" spans="1:7" x14ac:dyDescent="0.45">
      <c r="A48" t="s">
        <v>414</v>
      </c>
      <c r="B48" t="s">
        <v>410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45">
      <c r="A49" t="s">
        <v>414</v>
      </c>
      <c r="B49" t="s">
        <v>411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45">
      <c r="A50" t="s">
        <v>415</v>
      </c>
      <c r="B50" t="s">
        <v>180</v>
      </c>
      <c r="D50">
        <v>2.46</v>
      </c>
      <c r="G50">
        <v>1.17</v>
      </c>
    </row>
    <row r="51" spans="1:7" x14ac:dyDescent="0.45">
      <c r="A51" t="s">
        <v>415</v>
      </c>
      <c r="B51" t="s">
        <v>181</v>
      </c>
      <c r="D51">
        <v>0</v>
      </c>
      <c r="G51">
        <v>1.17</v>
      </c>
    </row>
    <row r="52" spans="1:7" x14ac:dyDescent="0.45">
      <c r="A52" t="s">
        <v>415</v>
      </c>
      <c r="B52" t="s">
        <v>398</v>
      </c>
      <c r="G52">
        <v>0</v>
      </c>
    </row>
    <row r="53" spans="1:7" x14ac:dyDescent="0.45">
      <c r="A53" t="s">
        <v>415</v>
      </c>
      <c r="B53" t="s">
        <v>399</v>
      </c>
      <c r="D53">
        <v>0</v>
      </c>
      <c r="G53">
        <v>0</v>
      </c>
    </row>
    <row r="54" spans="1:7" x14ac:dyDescent="0.45">
      <c r="A54" t="s">
        <v>415</v>
      </c>
      <c r="B54" t="s">
        <v>400</v>
      </c>
      <c r="D54">
        <v>0</v>
      </c>
      <c r="G54">
        <v>0</v>
      </c>
    </row>
    <row r="55" spans="1:7" x14ac:dyDescent="0.45">
      <c r="A55" t="s">
        <v>415</v>
      </c>
      <c r="B55" t="s">
        <v>401</v>
      </c>
      <c r="G55">
        <v>0.04</v>
      </c>
    </row>
    <row r="56" spans="1:7" x14ac:dyDescent="0.45">
      <c r="A56" t="s">
        <v>415</v>
      </c>
      <c r="B56" t="s">
        <v>402</v>
      </c>
      <c r="D56">
        <v>0</v>
      </c>
      <c r="G56">
        <v>0</v>
      </c>
    </row>
    <row r="57" spans="1:7" x14ac:dyDescent="0.45">
      <c r="A57" t="s">
        <v>415</v>
      </c>
      <c r="B57" t="s">
        <v>403</v>
      </c>
      <c r="D57">
        <v>0</v>
      </c>
      <c r="G57">
        <v>0</v>
      </c>
    </row>
    <row r="58" spans="1:7" x14ac:dyDescent="0.45">
      <c r="A58" t="s">
        <v>415</v>
      </c>
      <c r="B58" t="s">
        <v>404</v>
      </c>
      <c r="D58">
        <v>3.96</v>
      </c>
      <c r="G58">
        <v>3.42</v>
      </c>
    </row>
    <row r="59" spans="1:7" x14ac:dyDescent="0.45">
      <c r="A59" t="s">
        <v>415</v>
      </c>
      <c r="B59" t="s">
        <v>405</v>
      </c>
      <c r="D59">
        <v>0.08</v>
      </c>
      <c r="G59">
        <v>0.14000000000000001</v>
      </c>
    </row>
    <row r="60" spans="1:7" x14ac:dyDescent="0.45">
      <c r="A60" t="s">
        <v>415</v>
      </c>
      <c r="B60" t="s">
        <v>406</v>
      </c>
      <c r="G60">
        <v>0</v>
      </c>
    </row>
    <row r="61" spans="1:7" x14ac:dyDescent="0.45">
      <c r="A61" t="s">
        <v>415</v>
      </c>
      <c r="B61" t="s">
        <v>407</v>
      </c>
      <c r="E61">
        <v>0.4</v>
      </c>
      <c r="F61">
        <v>0.27</v>
      </c>
      <c r="G61">
        <v>0.99</v>
      </c>
    </row>
    <row r="62" spans="1:7" x14ac:dyDescent="0.45">
      <c r="A62" t="s">
        <v>415</v>
      </c>
      <c r="B62" t="s">
        <v>408</v>
      </c>
      <c r="D62">
        <v>0</v>
      </c>
      <c r="E62">
        <v>0</v>
      </c>
      <c r="G62">
        <v>0</v>
      </c>
    </row>
    <row r="63" spans="1:7" x14ac:dyDescent="0.45">
      <c r="A63" t="s">
        <v>415</v>
      </c>
      <c r="B63" t="s">
        <v>409</v>
      </c>
      <c r="C63">
        <v>0</v>
      </c>
      <c r="D63">
        <v>0</v>
      </c>
      <c r="G63">
        <v>0</v>
      </c>
    </row>
    <row r="64" spans="1:7" x14ac:dyDescent="0.45">
      <c r="A64" t="s">
        <v>415</v>
      </c>
      <c r="B64" t="s">
        <v>410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45">
      <c r="A65" t="s">
        <v>415</v>
      </c>
      <c r="B65" t="s">
        <v>411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45">
      <c r="A66" t="s">
        <v>416</v>
      </c>
      <c r="B66" t="s">
        <v>180</v>
      </c>
      <c r="D66">
        <v>24.17</v>
      </c>
      <c r="G66">
        <v>3.21</v>
      </c>
    </row>
    <row r="67" spans="1:7" x14ac:dyDescent="0.45">
      <c r="A67" t="s">
        <v>416</v>
      </c>
      <c r="B67" t="s">
        <v>181</v>
      </c>
      <c r="D67">
        <v>0</v>
      </c>
      <c r="G67">
        <v>3.21</v>
      </c>
    </row>
    <row r="68" spans="1:7" x14ac:dyDescent="0.45">
      <c r="A68" t="s">
        <v>416</v>
      </c>
      <c r="B68" t="s">
        <v>399</v>
      </c>
      <c r="D68">
        <v>0</v>
      </c>
    </row>
    <row r="69" spans="1:7" x14ac:dyDescent="0.45">
      <c r="A69" t="s">
        <v>416</v>
      </c>
      <c r="B69" t="s">
        <v>400</v>
      </c>
      <c r="D69">
        <v>0</v>
      </c>
    </row>
    <row r="70" spans="1:7" x14ac:dyDescent="0.45">
      <c r="A70" t="s">
        <v>416</v>
      </c>
      <c r="B70" t="s">
        <v>402</v>
      </c>
      <c r="D70">
        <v>0</v>
      </c>
    </row>
    <row r="71" spans="1:7" x14ac:dyDescent="0.45">
      <c r="A71" t="s">
        <v>416</v>
      </c>
      <c r="B71" t="s">
        <v>403</v>
      </c>
      <c r="D71">
        <v>0</v>
      </c>
    </row>
    <row r="72" spans="1:7" x14ac:dyDescent="0.45">
      <c r="A72" t="s">
        <v>416</v>
      </c>
      <c r="B72" t="s">
        <v>404</v>
      </c>
      <c r="D72">
        <v>0.1</v>
      </c>
    </row>
    <row r="73" spans="1:7" x14ac:dyDescent="0.45">
      <c r="A73" t="s">
        <v>416</v>
      </c>
      <c r="B73" t="s">
        <v>405</v>
      </c>
      <c r="D73">
        <v>0</v>
      </c>
    </row>
    <row r="74" spans="1:7" x14ac:dyDescent="0.45">
      <c r="A74" t="s">
        <v>416</v>
      </c>
      <c r="B74" t="s">
        <v>406</v>
      </c>
      <c r="G74">
        <v>0</v>
      </c>
    </row>
    <row r="75" spans="1:7" x14ac:dyDescent="0.45">
      <c r="A75" t="s">
        <v>416</v>
      </c>
      <c r="B75" t="s">
        <v>407</v>
      </c>
      <c r="E75">
        <v>0.01</v>
      </c>
      <c r="F75">
        <v>0.01</v>
      </c>
      <c r="G75">
        <v>0.03</v>
      </c>
    </row>
    <row r="76" spans="1:7" x14ac:dyDescent="0.45">
      <c r="A76" t="s">
        <v>416</v>
      </c>
      <c r="B76" t="s">
        <v>408</v>
      </c>
      <c r="D76">
        <v>0</v>
      </c>
      <c r="E76">
        <v>0</v>
      </c>
      <c r="G76">
        <v>0</v>
      </c>
    </row>
    <row r="77" spans="1:7" x14ac:dyDescent="0.45">
      <c r="A77" t="s">
        <v>416</v>
      </c>
      <c r="B77" t="s">
        <v>409</v>
      </c>
      <c r="C77">
        <v>0</v>
      </c>
      <c r="D77">
        <v>0</v>
      </c>
      <c r="G77">
        <v>0</v>
      </c>
    </row>
    <row r="78" spans="1:7" x14ac:dyDescent="0.45">
      <c r="A78" t="s">
        <v>416</v>
      </c>
      <c r="B78" t="s">
        <v>410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45">
      <c r="A79" t="s">
        <v>416</v>
      </c>
      <c r="B79" t="s">
        <v>411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45">
      <c r="A80" t="s">
        <v>417</v>
      </c>
      <c r="B80" t="s">
        <v>180</v>
      </c>
      <c r="D80">
        <v>3.84</v>
      </c>
      <c r="G80">
        <v>0.18</v>
      </c>
    </row>
    <row r="81" spans="1:7" x14ac:dyDescent="0.45">
      <c r="A81" t="s">
        <v>417</v>
      </c>
      <c r="B81" t="s">
        <v>181</v>
      </c>
      <c r="D81">
        <v>0</v>
      </c>
      <c r="G81">
        <v>0.18</v>
      </c>
    </row>
    <row r="82" spans="1:7" x14ac:dyDescent="0.45">
      <c r="A82" t="s">
        <v>417</v>
      </c>
      <c r="B82" t="s">
        <v>399</v>
      </c>
      <c r="D82">
        <v>0</v>
      </c>
    </row>
    <row r="83" spans="1:7" x14ac:dyDescent="0.45">
      <c r="A83" t="s">
        <v>417</v>
      </c>
      <c r="B83" t="s">
        <v>400</v>
      </c>
      <c r="D83">
        <v>0</v>
      </c>
    </row>
    <row r="84" spans="1:7" x14ac:dyDescent="0.45">
      <c r="A84" t="s">
        <v>417</v>
      </c>
      <c r="B84" t="s">
        <v>402</v>
      </c>
      <c r="D84">
        <v>0</v>
      </c>
    </row>
    <row r="85" spans="1:7" x14ac:dyDescent="0.45">
      <c r="A85" t="s">
        <v>417</v>
      </c>
      <c r="B85" t="s">
        <v>403</v>
      </c>
      <c r="D85">
        <v>0</v>
      </c>
    </row>
    <row r="86" spans="1:7" x14ac:dyDescent="0.45">
      <c r="A86" t="s">
        <v>417</v>
      </c>
      <c r="B86" t="s">
        <v>404</v>
      </c>
      <c r="D86">
        <v>0.02</v>
      </c>
    </row>
    <row r="87" spans="1:7" x14ac:dyDescent="0.45">
      <c r="A87" t="s">
        <v>417</v>
      </c>
      <c r="B87" t="s">
        <v>405</v>
      </c>
      <c r="D87">
        <v>0</v>
      </c>
    </row>
    <row r="88" spans="1:7" x14ac:dyDescent="0.45">
      <c r="A88" t="s">
        <v>417</v>
      </c>
      <c r="B88" t="s">
        <v>406</v>
      </c>
      <c r="G88">
        <v>0</v>
      </c>
    </row>
    <row r="89" spans="1:7" x14ac:dyDescent="0.45">
      <c r="A89" t="s">
        <v>417</v>
      </c>
      <c r="B89" t="s">
        <v>407</v>
      </c>
      <c r="E89">
        <v>0.01</v>
      </c>
      <c r="F89">
        <v>0</v>
      </c>
      <c r="G89">
        <v>0.01</v>
      </c>
    </row>
    <row r="90" spans="1:7" x14ac:dyDescent="0.45">
      <c r="A90" t="s">
        <v>417</v>
      </c>
      <c r="B90" t="s">
        <v>408</v>
      </c>
      <c r="D90">
        <v>0</v>
      </c>
      <c r="E90">
        <v>0</v>
      </c>
      <c r="G90">
        <v>0</v>
      </c>
    </row>
    <row r="91" spans="1:7" x14ac:dyDescent="0.45">
      <c r="A91" t="s">
        <v>417</v>
      </c>
      <c r="B91" t="s">
        <v>409</v>
      </c>
      <c r="C91">
        <v>0</v>
      </c>
      <c r="D91">
        <v>0</v>
      </c>
      <c r="G91">
        <v>0</v>
      </c>
    </row>
    <row r="92" spans="1:7" x14ac:dyDescent="0.45">
      <c r="A92" t="s">
        <v>417</v>
      </c>
      <c r="B92" t="s">
        <v>410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45">
      <c r="A93" t="s">
        <v>417</v>
      </c>
      <c r="B93" t="s">
        <v>411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45">
      <c r="A94" t="s">
        <v>418</v>
      </c>
      <c r="B94" t="s">
        <v>180</v>
      </c>
      <c r="D94">
        <v>8.39</v>
      </c>
      <c r="G94">
        <v>5.05</v>
      </c>
    </row>
    <row r="95" spans="1:7" x14ac:dyDescent="0.45">
      <c r="A95" t="s">
        <v>418</v>
      </c>
      <c r="B95" t="s">
        <v>181</v>
      </c>
      <c r="D95">
        <v>0</v>
      </c>
      <c r="G95">
        <v>5.05</v>
      </c>
    </row>
    <row r="96" spans="1:7" x14ac:dyDescent="0.45">
      <c r="A96" t="s">
        <v>418</v>
      </c>
      <c r="B96" t="s">
        <v>398</v>
      </c>
      <c r="G96">
        <v>0</v>
      </c>
    </row>
    <row r="97" spans="1:7" x14ac:dyDescent="0.45">
      <c r="A97" t="s">
        <v>418</v>
      </c>
      <c r="B97" t="s">
        <v>399</v>
      </c>
      <c r="D97">
        <v>0</v>
      </c>
      <c r="G97">
        <v>0</v>
      </c>
    </row>
    <row r="98" spans="1:7" x14ac:dyDescent="0.45">
      <c r="A98" t="s">
        <v>418</v>
      </c>
      <c r="B98" t="s">
        <v>400</v>
      </c>
      <c r="D98">
        <v>0</v>
      </c>
      <c r="G98">
        <v>0</v>
      </c>
    </row>
    <row r="99" spans="1:7" x14ac:dyDescent="0.45">
      <c r="A99" t="s">
        <v>418</v>
      </c>
      <c r="B99" t="s">
        <v>401</v>
      </c>
      <c r="G99">
        <v>0.17</v>
      </c>
    </row>
    <row r="100" spans="1:7" x14ac:dyDescent="0.45">
      <c r="A100" t="s">
        <v>418</v>
      </c>
      <c r="B100" t="s">
        <v>402</v>
      </c>
      <c r="D100">
        <v>0</v>
      </c>
      <c r="G100">
        <v>0</v>
      </c>
    </row>
    <row r="101" spans="1:7" x14ac:dyDescent="0.45">
      <c r="A101" t="s">
        <v>418</v>
      </c>
      <c r="B101" t="s">
        <v>403</v>
      </c>
      <c r="D101">
        <v>0</v>
      </c>
      <c r="G101">
        <v>0</v>
      </c>
    </row>
    <row r="102" spans="1:7" x14ac:dyDescent="0.45">
      <c r="A102" t="s">
        <v>418</v>
      </c>
      <c r="B102" t="s">
        <v>404</v>
      </c>
      <c r="D102">
        <v>33.520000000000003</v>
      </c>
      <c r="G102">
        <v>16.21</v>
      </c>
    </row>
    <row r="103" spans="1:7" x14ac:dyDescent="0.45">
      <c r="A103" t="s">
        <v>418</v>
      </c>
      <c r="B103" t="s">
        <v>405</v>
      </c>
      <c r="D103">
        <v>0.68</v>
      </c>
      <c r="G103">
        <v>0.68</v>
      </c>
    </row>
    <row r="104" spans="1:7" x14ac:dyDescent="0.45">
      <c r="A104" t="s">
        <v>418</v>
      </c>
      <c r="B104" t="s">
        <v>406</v>
      </c>
      <c r="G104">
        <v>0</v>
      </c>
    </row>
    <row r="105" spans="1:7" x14ac:dyDescent="0.45">
      <c r="A105" t="s">
        <v>418</v>
      </c>
      <c r="B105" t="s">
        <v>407</v>
      </c>
      <c r="E105">
        <v>0.53</v>
      </c>
      <c r="F105">
        <v>0.36</v>
      </c>
      <c r="G105">
        <v>1.32</v>
      </c>
    </row>
    <row r="106" spans="1:7" x14ac:dyDescent="0.45">
      <c r="A106" t="s">
        <v>418</v>
      </c>
      <c r="B106" t="s">
        <v>408</v>
      </c>
      <c r="D106">
        <v>0</v>
      </c>
      <c r="E106">
        <v>0</v>
      </c>
      <c r="G106">
        <v>0</v>
      </c>
    </row>
    <row r="107" spans="1:7" x14ac:dyDescent="0.45">
      <c r="A107" t="s">
        <v>418</v>
      </c>
      <c r="B107" t="s">
        <v>409</v>
      </c>
      <c r="C107">
        <v>0</v>
      </c>
      <c r="D107">
        <v>0</v>
      </c>
      <c r="G107">
        <v>0</v>
      </c>
    </row>
    <row r="108" spans="1:7" x14ac:dyDescent="0.45">
      <c r="A108" t="s">
        <v>418</v>
      </c>
      <c r="B108" t="s">
        <v>410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45">
      <c r="A109" t="s">
        <v>418</v>
      </c>
      <c r="B109" t="s">
        <v>411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45">
      <c r="A110" t="s">
        <v>419</v>
      </c>
      <c r="B110" t="s">
        <v>180</v>
      </c>
      <c r="D110">
        <v>9.8699999999999992</v>
      </c>
      <c r="G110">
        <v>1.73</v>
      </c>
    </row>
    <row r="111" spans="1:7" x14ac:dyDescent="0.45">
      <c r="A111" t="s">
        <v>419</v>
      </c>
      <c r="B111" t="s">
        <v>181</v>
      </c>
      <c r="D111">
        <v>0</v>
      </c>
      <c r="G111">
        <v>1.73</v>
      </c>
    </row>
    <row r="112" spans="1:7" x14ac:dyDescent="0.45">
      <c r="A112" t="s">
        <v>419</v>
      </c>
      <c r="B112" t="s">
        <v>398</v>
      </c>
      <c r="G112">
        <v>0</v>
      </c>
    </row>
    <row r="113" spans="1:7" x14ac:dyDescent="0.45">
      <c r="A113" t="s">
        <v>419</v>
      </c>
      <c r="B113" t="s">
        <v>399</v>
      </c>
      <c r="D113">
        <v>0</v>
      </c>
      <c r="G113">
        <v>0</v>
      </c>
    </row>
    <row r="114" spans="1:7" x14ac:dyDescent="0.45">
      <c r="A114" t="s">
        <v>419</v>
      </c>
      <c r="B114" t="s">
        <v>400</v>
      </c>
      <c r="D114">
        <v>0</v>
      </c>
      <c r="G114">
        <v>0</v>
      </c>
    </row>
    <row r="115" spans="1:7" x14ac:dyDescent="0.45">
      <c r="A115" t="s">
        <v>419</v>
      </c>
      <c r="B115" t="s">
        <v>401</v>
      </c>
      <c r="G115">
        <v>0.12</v>
      </c>
    </row>
    <row r="116" spans="1:7" x14ac:dyDescent="0.45">
      <c r="A116" t="s">
        <v>419</v>
      </c>
      <c r="B116" t="s">
        <v>402</v>
      </c>
      <c r="D116">
        <v>0</v>
      </c>
      <c r="G116">
        <v>0</v>
      </c>
    </row>
    <row r="117" spans="1:7" x14ac:dyDescent="0.45">
      <c r="A117" t="s">
        <v>419</v>
      </c>
      <c r="B117" t="s">
        <v>403</v>
      </c>
      <c r="D117">
        <v>0</v>
      </c>
      <c r="G117">
        <v>0</v>
      </c>
    </row>
    <row r="118" spans="1:7" x14ac:dyDescent="0.45">
      <c r="A118" t="s">
        <v>419</v>
      </c>
      <c r="B118" t="s">
        <v>404</v>
      </c>
      <c r="D118">
        <v>18.79</v>
      </c>
      <c r="G118">
        <v>11.74</v>
      </c>
    </row>
    <row r="119" spans="1:7" x14ac:dyDescent="0.45">
      <c r="A119" t="s">
        <v>419</v>
      </c>
      <c r="B119" t="s">
        <v>405</v>
      </c>
      <c r="D119">
        <v>0.38</v>
      </c>
      <c r="G119">
        <v>0.49</v>
      </c>
    </row>
    <row r="120" spans="1:7" x14ac:dyDescent="0.45">
      <c r="A120" t="s">
        <v>419</v>
      </c>
      <c r="B120" t="s">
        <v>406</v>
      </c>
      <c r="G120">
        <v>0</v>
      </c>
    </row>
    <row r="121" spans="1:7" x14ac:dyDescent="0.45">
      <c r="A121" t="s">
        <v>419</v>
      </c>
      <c r="B121" t="s">
        <v>407</v>
      </c>
      <c r="E121">
        <v>0.21</v>
      </c>
      <c r="F121">
        <v>0.15</v>
      </c>
      <c r="G121">
        <v>0.53</v>
      </c>
    </row>
    <row r="122" spans="1:7" x14ac:dyDescent="0.45">
      <c r="A122" t="s">
        <v>419</v>
      </c>
      <c r="B122" t="s">
        <v>408</v>
      </c>
      <c r="D122">
        <v>0</v>
      </c>
      <c r="E122">
        <v>0</v>
      </c>
      <c r="G122">
        <v>0</v>
      </c>
    </row>
    <row r="123" spans="1:7" x14ac:dyDescent="0.45">
      <c r="A123" t="s">
        <v>419</v>
      </c>
      <c r="B123" t="s">
        <v>409</v>
      </c>
      <c r="C123">
        <v>0</v>
      </c>
      <c r="D123">
        <v>0</v>
      </c>
      <c r="G123">
        <v>0</v>
      </c>
    </row>
    <row r="124" spans="1:7" x14ac:dyDescent="0.45">
      <c r="A124" t="s">
        <v>419</v>
      </c>
      <c r="B124" t="s">
        <v>410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45">
      <c r="A125" t="s">
        <v>419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45">
      <c r="A126" t="s">
        <v>420</v>
      </c>
      <c r="B126" t="s">
        <v>180</v>
      </c>
      <c r="D126">
        <v>5.2</v>
      </c>
      <c r="G126">
        <v>0.14000000000000001</v>
      </c>
    </row>
    <row r="127" spans="1:7" x14ac:dyDescent="0.45">
      <c r="A127" t="s">
        <v>420</v>
      </c>
      <c r="B127" t="s">
        <v>181</v>
      </c>
      <c r="G127">
        <v>0.14000000000000001</v>
      </c>
    </row>
    <row r="128" spans="1:7" x14ac:dyDescent="0.45">
      <c r="A128" t="s">
        <v>420</v>
      </c>
      <c r="B128" t="s">
        <v>401</v>
      </c>
      <c r="G128">
        <v>0.01</v>
      </c>
    </row>
    <row r="129" spans="1:7" x14ac:dyDescent="0.45">
      <c r="A129" t="s">
        <v>420</v>
      </c>
      <c r="B129" t="s">
        <v>404</v>
      </c>
      <c r="D129">
        <v>7.0000000000000007E-2</v>
      </c>
      <c r="G129">
        <v>0.87</v>
      </c>
    </row>
    <row r="130" spans="1:7" x14ac:dyDescent="0.45">
      <c r="A130" t="s">
        <v>420</v>
      </c>
      <c r="B130" t="s">
        <v>405</v>
      </c>
      <c r="D130">
        <v>0</v>
      </c>
      <c r="G130">
        <v>0.04</v>
      </c>
    </row>
    <row r="131" spans="1:7" x14ac:dyDescent="0.45">
      <c r="A131" t="s">
        <v>420</v>
      </c>
      <c r="B131" t="s">
        <v>407</v>
      </c>
      <c r="E131">
        <v>7.0000000000000007E-2</v>
      </c>
      <c r="F131">
        <v>0.05</v>
      </c>
      <c r="G131">
        <v>0.18</v>
      </c>
    </row>
    <row r="132" spans="1:7" x14ac:dyDescent="0.45">
      <c r="A132" t="s">
        <v>420</v>
      </c>
      <c r="B132" t="s">
        <v>410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45">
      <c r="A133" t="s">
        <v>420</v>
      </c>
      <c r="B133" t="s">
        <v>411</v>
      </c>
      <c r="C133">
        <v>0</v>
      </c>
      <c r="D133">
        <v>0</v>
      </c>
      <c r="G133">
        <v>0.72</v>
      </c>
    </row>
    <row r="134" spans="1:7" x14ac:dyDescent="0.45">
      <c r="A134" t="s">
        <v>421</v>
      </c>
      <c r="B134" t="s">
        <v>180</v>
      </c>
      <c r="D134">
        <v>5.72</v>
      </c>
      <c r="G134">
        <v>0.67</v>
      </c>
    </row>
    <row r="135" spans="1:7" x14ac:dyDescent="0.45">
      <c r="A135" t="s">
        <v>421</v>
      </c>
      <c r="B135" t="s">
        <v>181</v>
      </c>
      <c r="D135">
        <v>0</v>
      </c>
      <c r="G135">
        <v>0.67</v>
      </c>
    </row>
    <row r="136" spans="1:7" x14ac:dyDescent="0.45">
      <c r="A136" t="s">
        <v>421</v>
      </c>
      <c r="B136" t="s">
        <v>398</v>
      </c>
      <c r="G136">
        <v>0</v>
      </c>
    </row>
    <row r="137" spans="1:7" x14ac:dyDescent="0.45">
      <c r="A137" t="s">
        <v>421</v>
      </c>
      <c r="B137" t="s">
        <v>399</v>
      </c>
      <c r="D137">
        <v>0</v>
      </c>
      <c r="G137">
        <v>0</v>
      </c>
    </row>
    <row r="138" spans="1:7" x14ac:dyDescent="0.45">
      <c r="A138" t="s">
        <v>421</v>
      </c>
      <c r="B138" t="s">
        <v>400</v>
      </c>
      <c r="D138">
        <v>0</v>
      </c>
      <c r="G138">
        <v>0</v>
      </c>
    </row>
    <row r="139" spans="1:7" x14ac:dyDescent="0.45">
      <c r="A139" t="s">
        <v>421</v>
      </c>
      <c r="B139" t="s">
        <v>401</v>
      </c>
      <c r="G139">
        <v>0.01</v>
      </c>
    </row>
    <row r="140" spans="1:7" x14ac:dyDescent="0.45">
      <c r="A140" t="s">
        <v>421</v>
      </c>
      <c r="B140" t="s">
        <v>402</v>
      </c>
      <c r="D140">
        <v>0</v>
      </c>
      <c r="G140">
        <v>0</v>
      </c>
    </row>
    <row r="141" spans="1:7" x14ac:dyDescent="0.45">
      <c r="A141" t="s">
        <v>421</v>
      </c>
      <c r="B141" t="s">
        <v>403</v>
      </c>
      <c r="D141">
        <v>0</v>
      </c>
      <c r="G141">
        <v>0</v>
      </c>
    </row>
    <row r="142" spans="1:7" x14ac:dyDescent="0.45">
      <c r="A142" t="s">
        <v>421</v>
      </c>
      <c r="B142" t="s">
        <v>404</v>
      </c>
      <c r="D142">
        <v>0.55000000000000004</v>
      </c>
      <c r="G142">
        <v>0.73</v>
      </c>
    </row>
    <row r="143" spans="1:7" x14ac:dyDescent="0.45">
      <c r="A143" t="s">
        <v>421</v>
      </c>
      <c r="B143" t="s">
        <v>405</v>
      </c>
      <c r="D143">
        <v>0.01</v>
      </c>
      <c r="G143">
        <v>0.03</v>
      </c>
    </row>
    <row r="144" spans="1:7" x14ac:dyDescent="0.45">
      <c r="A144" t="s">
        <v>421</v>
      </c>
      <c r="B144" t="s">
        <v>406</v>
      </c>
      <c r="G144">
        <v>0</v>
      </c>
    </row>
    <row r="145" spans="1:7" x14ac:dyDescent="0.45">
      <c r="A145" t="s">
        <v>421</v>
      </c>
      <c r="B145" t="s">
        <v>407</v>
      </c>
      <c r="E145">
        <v>0.11</v>
      </c>
      <c r="F145">
        <v>0.08</v>
      </c>
      <c r="G145">
        <v>0.27</v>
      </c>
    </row>
    <row r="146" spans="1:7" x14ac:dyDescent="0.45">
      <c r="A146" t="s">
        <v>421</v>
      </c>
      <c r="B146" t="s">
        <v>408</v>
      </c>
      <c r="D146">
        <v>0</v>
      </c>
      <c r="E146">
        <v>0</v>
      </c>
      <c r="G146">
        <v>0</v>
      </c>
    </row>
    <row r="147" spans="1:7" x14ac:dyDescent="0.45">
      <c r="A147" t="s">
        <v>421</v>
      </c>
      <c r="B147" t="s">
        <v>409</v>
      </c>
      <c r="C147">
        <v>0</v>
      </c>
      <c r="D147">
        <v>0</v>
      </c>
      <c r="G147">
        <v>0</v>
      </c>
    </row>
    <row r="148" spans="1:7" x14ac:dyDescent="0.45">
      <c r="A148" t="s">
        <v>421</v>
      </c>
      <c r="B148" t="s">
        <v>410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45">
      <c r="A149" t="s">
        <v>421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45">
      <c r="A150" t="s">
        <v>422</v>
      </c>
      <c r="B150" t="s">
        <v>180</v>
      </c>
      <c r="D150">
        <v>2.42</v>
      </c>
      <c r="G150">
        <v>1.56</v>
      </c>
    </row>
    <row r="151" spans="1:7" x14ac:dyDescent="0.45">
      <c r="A151" t="s">
        <v>422</v>
      </c>
      <c r="B151" t="s">
        <v>181</v>
      </c>
      <c r="D151">
        <v>0</v>
      </c>
      <c r="G151">
        <v>1.56</v>
      </c>
    </row>
    <row r="152" spans="1:7" x14ac:dyDescent="0.45">
      <c r="A152" t="s">
        <v>422</v>
      </c>
      <c r="B152" t="s">
        <v>398</v>
      </c>
      <c r="G152">
        <v>0</v>
      </c>
    </row>
    <row r="153" spans="1:7" x14ac:dyDescent="0.45">
      <c r="A153" t="s">
        <v>422</v>
      </c>
      <c r="B153" t="s">
        <v>399</v>
      </c>
      <c r="D153">
        <v>0</v>
      </c>
      <c r="G153">
        <v>0</v>
      </c>
    </row>
    <row r="154" spans="1:7" x14ac:dyDescent="0.45">
      <c r="A154" t="s">
        <v>422</v>
      </c>
      <c r="B154" t="s">
        <v>400</v>
      </c>
      <c r="D154">
        <v>0</v>
      </c>
      <c r="G154">
        <v>0</v>
      </c>
    </row>
    <row r="155" spans="1:7" x14ac:dyDescent="0.45">
      <c r="A155" t="s">
        <v>422</v>
      </c>
      <c r="B155" t="s">
        <v>401</v>
      </c>
      <c r="G155">
        <v>0.01</v>
      </c>
    </row>
    <row r="156" spans="1:7" x14ac:dyDescent="0.45">
      <c r="A156" t="s">
        <v>422</v>
      </c>
      <c r="B156" t="s">
        <v>402</v>
      </c>
      <c r="D156">
        <v>0</v>
      </c>
      <c r="G156">
        <v>0</v>
      </c>
    </row>
    <row r="157" spans="1:7" x14ac:dyDescent="0.45">
      <c r="A157" t="s">
        <v>422</v>
      </c>
      <c r="B157" t="s">
        <v>403</v>
      </c>
      <c r="D157">
        <v>0</v>
      </c>
      <c r="G157">
        <v>0</v>
      </c>
    </row>
    <row r="158" spans="1:7" x14ac:dyDescent="0.45">
      <c r="A158" t="s">
        <v>422</v>
      </c>
      <c r="B158" t="s">
        <v>404</v>
      </c>
      <c r="D158">
        <v>0.17</v>
      </c>
      <c r="G158">
        <v>1.1100000000000001</v>
      </c>
    </row>
    <row r="159" spans="1:7" x14ac:dyDescent="0.45">
      <c r="A159" t="s">
        <v>422</v>
      </c>
      <c r="B159" t="s">
        <v>405</v>
      </c>
      <c r="D159">
        <v>0</v>
      </c>
      <c r="G159">
        <v>0.05</v>
      </c>
    </row>
    <row r="160" spans="1:7" x14ac:dyDescent="0.45">
      <c r="A160" t="s">
        <v>422</v>
      </c>
      <c r="B160" t="s">
        <v>406</v>
      </c>
      <c r="G160">
        <v>0</v>
      </c>
    </row>
    <row r="161" spans="1:7" x14ac:dyDescent="0.45">
      <c r="A161" t="s">
        <v>422</v>
      </c>
      <c r="B161" t="s">
        <v>407</v>
      </c>
      <c r="E161">
        <v>0.35</v>
      </c>
      <c r="F161">
        <v>0.24</v>
      </c>
      <c r="G161">
        <v>0.88</v>
      </c>
    </row>
    <row r="162" spans="1:7" x14ac:dyDescent="0.45">
      <c r="A162" t="s">
        <v>422</v>
      </c>
      <c r="B162" t="s">
        <v>408</v>
      </c>
      <c r="D162">
        <v>0</v>
      </c>
      <c r="E162">
        <v>0</v>
      </c>
      <c r="G162">
        <v>0</v>
      </c>
    </row>
    <row r="163" spans="1:7" x14ac:dyDescent="0.45">
      <c r="A163" t="s">
        <v>422</v>
      </c>
      <c r="B163" t="s">
        <v>409</v>
      </c>
      <c r="C163">
        <v>0</v>
      </c>
      <c r="D163">
        <v>0</v>
      </c>
      <c r="G163">
        <v>0</v>
      </c>
    </row>
    <row r="164" spans="1:7" x14ac:dyDescent="0.45">
      <c r="A164" t="s">
        <v>422</v>
      </c>
      <c r="B164" t="s">
        <v>410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45">
      <c r="A165" t="s">
        <v>422</v>
      </c>
      <c r="B165" t="s">
        <v>411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45">
      <c r="A166" t="s">
        <v>423</v>
      </c>
      <c r="B166" t="s">
        <v>180</v>
      </c>
      <c r="D166">
        <v>51.11</v>
      </c>
      <c r="G166">
        <v>4.63</v>
      </c>
    </row>
    <row r="167" spans="1:7" x14ac:dyDescent="0.45">
      <c r="A167" t="s">
        <v>423</v>
      </c>
      <c r="B167" t="s">
        <v>181</v>
      </c>
      <c r="D167">
        <v>0</v>
      </c>
      <c r="G167">
        <v>4.63</v>
      </c>
    </row>
    <row r="168" spans="1:7" x14ac:dyDescent="0.45">
      <c r="A168" t="s">
        <v>423</v>
      </c>
      <c r="B168" t="s">
        <v>398</v>
      </c>
      <c r="G168">
        <v>0</v>
      </c>
    </row>
    <row r="169" spans="1:7" x14ac:dyDescent="0.45">
      <c r="A169" t="s">
        <v>423</v>
      </c>
      <c r="B169" t="s">
        <v>399</v>
      </c>
      <c r="D169">
        <v>0</v>
      </c>
      <c r="G169">
        <v>0</v>
      </c>
    </row>
    <row r="170" spans="1:7" x14ac:dyDescent="0.45">
      <c r="A170" t="s">
        <v>423</v>
      </c>
      <c r="B170" t="s">
        <v>400</v>
      </c>
      <c r="D170">
        <v>0</v>
      </c>
      <c r="G170">
        <v>0</v>
      </c>
    </row>
    <row r="171" spans="1:7" x14ac:dyDescent="0.45">
      <c r="A171" t="s">
        <v>423</v>
      </c>
      <c r="B171" t="s">
        <v>401</v>
      </c>
      <c r="G171">
        <v>0.31</v>
      </c>
    </row>
    <row r="172" spans="1:7" x14ac:dyDescent="0.45">
      <c r="A172" t="s">
        <v>423</v>
      </c>
      <c r="B172" t="s">
        <v>402</v>
      </c>
      <c r="D172">
        <v>0</v>
      </c>
      <c r="G172">
        <v>0</v>
      </c>
    </row>
    <row r="173" spans="1:7" x14ac:dyDescent="0.45">
      <c r="A173" t="s">
        <v>423</v>
      </c>
      <c r="B173" t="s">
        <v>403</v>
      </c>
      <c r="D173">
        <v>0</v>
      </c>
      <c r="G173">
        <v>0</v>
      </c>
    </row>
    <row r="174" spans="1:7" x14ac:dyDescent="0.45">
      <c r="A174" t="s">
        <v>423</v>
      </c>
      <c r="B174" t="s">
        <v>404</v>
      </c>
      <c r="D174">
        <v>30.8</v>
      </c>
      <c r="G174">
        <v>29.19</v>
      </c>
    </row>
    <row r="175" spans="1:7" x14ac:dyDescent="0.45">
      <c r="A175" t="s">
        <v>423</v>
      </c>
      <c r="B175" t="s">
        <v>405</v>
      </c>
      <c r="D175">
        <v>0.63</v>
      </c>
      <c r="G175">
        <v>1.23</v>
      </c>
    </row>
    <row r="176" spans="1:7" x14ac:dyDescent="0.45">
      <c r="A176" t="s">
        <v>423</v>
      </c>
      <c r="B176" t="s">
        <v>406</v>
      </c>
      <c r="G176">
        <v>0</v>
      </c>
    </row>
    <row r="177" spans="1:7" x14ac:dyDescent="0.45">
      <c r="A177" t="s">
        <v>423</v>
      </c>
      <c r="B177" t="s">
        <v>407</v>
      </c>
      <c r="E177">
        <v>0.66</v>
      </c>
      <c r="F177">
        <v>0.45</v>
      </c>
      <c r="G177">
        <v>1.65</v>
      </c>
    </row>
    <row r="178" spans="1:7" x14ac:dyDescent="0.45">
      <c r="A178" t="s">
        <v>423</v>
      </c>
      <c r="B178" t="s">
        <v>408</v>
      </c>
      <c r="D178">
        <v>0</v>
      </c>
      <c r="E178">
        <v>0</v>
      </c>
      <c r="G178">
        <v>0</v>
      </c>
    </row>
    <row r="179" spans="1:7" x14ac:dyDescent="0.45">
      <c r="A179" t="s">
        <v>423</v>
      </c>
      <c r="B179" t="s">
        <v>409</v>
      </c>
      <c r="C179">
        <v>0</v>
      </c>
      <c r="D179">
        <v>0</v>
      </c>
      <c r="G179">
        <v>0</v>
      </c>
    </row>
    <row r="180" spans="1:7" x14ac:dyDescent="0.45">
      <c r="A180" t="s">
        <v>423</v>
      </c>
      <c r="B180" t="s">
        <v>410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45">
      <c r="A181" t="s">
        <v>423</v>
      </c>
      <c r="B181" t="s">
        <v>411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45">
      <c r="A182" t="s">
        <v>424</v>
      </c>
      <c r="B182" t="s">
        <v>180</v>
      </c>
      <c r="D182">
        <v>7.77</v>
      </c>
      <c r="G182">
        <v>3.13</v>
      </c>
    </row>
    <row r="183" spans="1:7" x14ac:dyDescent="0.45">
      <c r="A183" t="s">
        <v>424</v>
      </c>
      <c r="B183" t="s">
        <v>181</v>
      </c>
      <c r="D183">
        <v>0</v>
      </c>
      <c r="G183">
        <v>3.13</v>
      </c>
    </row>
    <row r="184" spans="1:7" x14ac:dyDescent="0.45">
      <c r="A184" t="s">
        <v>424</v>
      </c>
      <c r="B184" t="s">
        <v>398</v>
      </c>
      <c r="G184">
        <v>0</v>
      </c>
    </row>
    <row r="185" spans="1:7" x14ac:dyDescent="0.45">
      <c r="A185" t="s">
        <v>424</v>
      </c>
      <c r="B185" t="s">
        <v>399</v>
      </c>
      <c r="D185">
        <v>0</v>
      </c>
      <c r="G185">
        <v>0</v>
      </c>
    </row>
    <row r="186" spans="1:7" x14ac:dyDescent="0.45">
      <c r="A186" t="s">
        <v>424</v>
      </c>
      <c r="B186" t="s">
        <v>400</v>
      </c>
      <c r="D186">
        <v>0</v>
      </c>
      <c r="G186">
        <v>0</v>
      </c>
    </row>
    <row r="187" spans="1:7" x14ac:dyDescent="0.45">
      <c r="A187" t="s">
        <v>424</v>
      </c>
      <c r="B187" t="s">
        <v>401</v>
      </c>
      <c r="G187">
        <v>0</v>
      </c>
    </row>
    <row r="188" spans="1:7" x14ac:dyDescent="0.45">
      <c r="A188" t="s">
        <v>424</v>
      </c>
      <c r="B188" t="s">
        <v>402</v>
      </c>
      <c r="D188">
        <v>0</v>
      </c>
      <c r="G188">
        <v>0</v>
      </c>
    </row>
    <row r="189" spans="1:7" x14ac:dyDescent="0.45">
      <c r="A189" t="s">
        <v>424</v>
      </c>
      <c r="B189" t="s">
        <v>403</v>
      </c>
      <c r="D189">
        <v>0</v>
      </c>
      <c r="G189">
        <v>0</v>
      </c>
    </row>
    <row r="190" spans="1:7" x14ac:dyDescent="0.45">
      <c r="A190" t="s">
        <v>424</v>
      </c>
      <c r="B190" t="s">
        <v>404</v>
      </c>
      <c r="D190">
        <v>0.67</v>
      </c>
      <c r="G190">
        <v>0.23</v>
      </c>
    </row>
    <row r="191" spans="1:7" x14ac:dyDescent="0.45">
      <c r="A191" t="s">
        <v>424</v>
      </c>
      <c r="B191" t="s">
        <v>405</v>
      </c>
      <c r="D191">
        <v>0.01</v>
      </c>
      <c r="G191">
        <v>0.01</v>
      </c>
    </row>
    <row r="192" spans="1:7" x14ac:dyDescent="0.45">
      <c r="A192" t="s">
        <v>424</v>
      </c>
      <c r="B192" t="s">
        <v>406</v>
      </c>
      <c r="G192">
        <v>0</v>
      </c>
    </row>
    <row r="193" spans="1:7" x14ac:dyDescent="0.45">
      <c r="A193" t="s">
        <v>424</v>
      </c>
      <c r="B193" t="s">
        <v>407</v>
      </c>
      <c r="E193">
        <v>0.4</v>
      </c>
      <c r="F193">
        <v>0.27</v>
      </c>
      <c r="G193">
        <v>1</v>
      </c>
    </row>
    <row r="194" spans="1:7" x14ac:dyDescent="0.45">
      <c r="A194" t="s">
        <v>424</v>
      </c>
      <c r="B194" t="s">
        <v>408</v>
      </c>
      <c r="D194">
        <v>0</v>
      </c>
      <c r="E194">
        <v>0</v>
      </c>
      <c r="G194">
        <v>0</v>
      </c>
    </row>
    <row r="195" spans="1:7" x14ac:dyDescent="0.45">
      <c r="A195" t="s">
        <v>424</v>
      </c>
      <c r="B195" t="s">
        <v>409</v>
      </c>
      <c r="C195">
        <v>0</v>
      </c>
      <c r="D195">
        <v>0</v>
      </c>
      <c r="G195">
        <v>0</v>
      </c>
    </row>
    <row r="196" spans="1:7" x14ac:dyDescent="0.45">
      <c r="A196" t="s">
        <v>424</v>
      </c>
      <c r="B196" t="s">
        <v>410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45">
      <c r="A197" t="s">
        <v>424</v>
      </c>
      <c r="B197" t="s">
        <v>411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45">
      <c r="A198" t="s">
        <v>425</v>
      </c>
      <c r="B198" t="s">
        <v>180</v>
      </c>
      <c r="D198">
        <v>7</v>
      </c>
      <c r="G198">
        <v>3.94</v>
      </c>
    </row>
    <row r="199" spans="1:7" x14ac:dyDescent="0.45">
      <c r="A199" t="s">
        <v>425</v>
      </c>
      <c r="B199" t="s">
        <v>181</v>
      </c>
      <c r="D199">
        <v>0</v>
      </c>
      <c r="G199">
        <v>3.94</v>
      </c>
    </row>
    <row r="200" spans="1:7" x14ac:dyDescent="0.45">
      <c r="A200" t="s">
        <v>425</v>
      </c>
      <c r="B200" t="s">
        <v>398</v>
      </c>
      <c r="G200">
        <v>0</v>
      </c>
    </row>
    <row r="201" spans="1:7" x14ac:dyDescent="0.45">
      <c r="A201" t="s">
        <v>425</v>
      </c>
      <c r="B201" t="s">
        <v>399</v>
      </c>
      <c r="D201">
        <v>0</v>
      </c>
      <c r="G201">
        <v>0</v>
      </c>
    </row>
    <row r="202" spans="1:7" x14ac:dyDescent="0.45">
      <c r="A202" t="s">
        <v>425</v>
      </c>
      <c r="B202" t="s">
        <v>400</v>
      </c>
      <c r="D202">
        <v>0</v>
      </c>
      <c r="G202">
        <v>0</v>
      </c>
    </row>
    <row r="203" spans="1:7" x14ac:dyDescent="0.45">
      <c r="A203" t="s">
        <v>425</v>
      </c>
      <c r="B203" t="s">
        <v>401</v>
      </c>
      <c r="G203">
        <v>0.19</v>
      </c>
    </row>
    <row r="204" spans="1:7" x14ac:dyDescent="0.45">
      <c r="A204" t="s">
        <v>425</v>
      </c>
      <c r="B204" t="s">
        <v>402</v>
      </c>
      <c r="D204">
        <v>0</v>
      </c>
      <c r="G204">
        <v>0</v>
      </c>
    </row>
    <row r="205" spans="1:7" x14ac:dyDescent="0.45">
      <c r="A205" t="s">
        <v>425</v>
      </c>
      <c r="B205" t="s">
        <v>403</v>
      </c>
      <c r="D205">
        <v>0</v>
      </c>
      <c r="G205">
        <v>0</v>
      </c>
    </row>
    <row r="206" spans="1:7" x14ac:dyDescent="0.45">
      <c r="A206" t="s">
        <v>425</v>
      </c>
      <c r="B206" t="s">
        <v>404</v>
      </c>
      <c r="D206">
        <v>19.72</v>
      </c>
      <c r="G206">
        <v>17.600000000000001</v>
      </c>
    </row>
    <row r="207" spans="1:7" x14ac:dyDescent="0.45">
      <c r="A207" t="s">
        <v>425</v>
      </c>
      <c r="B207" t="s">
        <v>405</v>
      </c>
      <c r="D207">
        <v>0.4</v>
      </c>
      <c r="G207">
        <v>0.74</v>
      </c>
    </row>
    <row r="208" spans="1:7" x14ac:dyDescent="0.45">
      <c r="A208" t="s">
        <v>425</v>
      </c>
      <c r="B208" t="s">
        <v>406</v>
      </c>
      <c r="G208">
        <v>0</v>
      </c>
    </row>
    <row r="209" spans="1:7" x14ac:dyDescent="0.45">
      <c r="A209" t="s">
        <v>425</v>
      </c>
      <c r="B209" t="s">
        <v>407</v>
      </c>
      <c r="E209">
        <v>0.99</v>
      </c>
      <c r="F209">
        <v>0.68</v>
      </c>
      <c r="G209">
        <v>2.4700000000000002</v>
      </c>
    </row>
    <row r="210" spans="1:7" x14ac:dyDescent="0.45">
      <c r="A210" t="s">
        <v>425</v>
      </c>
      <c r="B210" t="s">
        <v>408</v>
      </c>
      <c r="D210">
        <v>0</v>
      </c>
      <c r="E210">
        <v>0</v>
      </c>
      <c r="G210">
        <v>0</v>
      </c>
    </row>
    <row r="211" spans="1:7" x14ac:dyDescent="0.45">
      <c r="A211" t="s">
        <v>425</v>
      </c>
      <c r="B211" t="s">
        <v>409</v>
      </c>
      <c r="C211">
        <v>0</v>
      </c>
      <c r="D211">
        <v>0</v>
      </c>
      <c r="G211">
        <v>0</v>
      </c>
    </row>
    <row r="212" spans="1:7" x14ac:dyDescent="0.45">
      <c r="A212" t="s">
        <v>425</v>
      </c>
      <c r="B212" t="s">
        <v>410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45">
      <c r="A213" t="s">
        <v>425</v>
      </c>
      <c r="B213" t="s">
        <v>411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45">
      <c r="A214" t="s">
        <v>426</v>
      </c>
      <c r="B214" t="s">
        <v>180</v>
      </c>
      <c r="D214">
        <v>57.06</v>
      </c>
      <c r="G214">
        <v>10.050000000000001</v>
      </c>
    </row>
    <row r="215" spans="1:7" x14ac:dyDescent="0.45">
      <c r="A215" t="s">
        <v>426</v>
      </c>
      <c r="B215" t="s">
        <v>181</v>
      </c>
      <c r="D215">
        <v>0</v>
      </c>
      <c r="G215">
        <v>10.050000000000001</v>
      </c>
    </row>
    <row r="216" spans="1:7" x14ac:dyDescent="0.45">
      <c r="A216" t="s">
        <v>426</v>
      </c>
      <c r="B216" t="s">
        <v>398</v>
      </c>
      <c r="G216">
        <v>0</v>
      </c>
    </row>
    <row r="217" spans="1:7" x14ac:dyDescent="0.45">
      <c r="A217" t="s">
        <v>426</v>
      </c>
      <c r="B217" t="s">
        <v>399</v>
      </c>
      <c r="D217">
        <v>0</v>
      </c>
      <c r="G217">
        <v>0</v>
      </c>
    </row>
    <row r="218" spans="1:7" x14ac:dyDescent="0.45">
      <c r="A218" t="s">
        <v>426</v>
      </c>
      <c r="B218" t="s">
        <v>400</v>
      </c>
      <c r="D218">
        <v>0</v>
      </c>
      <c r="G218">
        <v>0</v>
      </c>
    </row>
    <row r="219" spans="1:7" x14ac:dyDescent="0.45">
      <c r="A219" t="s">
        <v>426</v>
      </c>
      <c r="B219" t="s">
        <v>401</v>
      </c>
      <c r="G219">
        <v>0.56000000000000005</v>
      </c>
    </row>
    <row r="220" spans="1:7" x14ac:dyDescent="0.45">
      <c r="A220" t="s">
        <v>426</v>
      </c>
      <c r="B220" t="s">
        <v>402</v>
      </c>
      <c r="D220">
        <v>0</v>
      </c>
      <c r="G220">
        <v>0</v>
      </c>
    </row>
    <row r="221" spans="1:7" x14ac:dyDescent="0.45">
      <c r="A221" t="s">
        <v>426</v>
      </c>
      <c r="B221" t="s">
        <v>403</v>
      </c>
      <c r="D221">
        <v>0</v>
      </c>
      <c r="G221">
        <v>0</v>
      </c>
    </row>
    <row r="222" spans="1:7" x14ac:dyDescent="0.45">
      <c r="A222" t="s">
        <v>426</v>
      </c>
      <c r="B222" t="s">
        <v>404</v>
      </c>
      <c r="D222">
        <v>13.73</v>
      </c>
      <c r="G222">
        <v>52.99</v>
      </c>
    </row>
    <row r="223" spans="1:7" x14ac:dyDescent="0.45">
      <c r="A223" t="s">
        <v>426</v>
      </c>
      <c r="B223" t="s">
        <v>405</v>
      </c>
      <c r="D223">
        <v>0.28000000000000003</v>
      </c>
      <c r="G223">
        <v>2.23</v>
      </c>
    </row>
    <row r="224" spans="1:7" x14ac:dyDescent="0.45">
      <c r="A224" t="s">
        <v>426</v>
      </c>
      <c r="B224" t="s">
        <v>406</v>
      </c>
      <c r="G224">
        <v>0</v>
      </c>
    </row>
    <row r="225" spans="1:7" x14ac:dyDescent="0.45">
      <c r="A225" t="s">
        <v>426</v>
      </c>
      <c r="B225" t="s">
        <v>407</v>
      </c>
      <c r="E225">
        <v>0.96</v>
      </c>
      <c r="F225">
        <v>0.66</v>
      </c>
      <c r="G225">
        <v>2.39</v>
      </c>
    </row>
    <row r="226" spans="1:7" x14ac:dyDescent="0.45">
      <c r="A226" t="s">
        <v>426</v>
      </c>
      <c r="B226" t="s">
        <v>408</v>
      </c>
      <c r="D226">
        <v>0</v>
      </c>
      <c r="E226">
        <v>0</v>
      </c>
      <c r="G226">
        <v>0</v>
      </c>
    </row>
    <row r="227" spans="1:7" x14ac:dyDescent="0.45">
      <c r="A227" t="s">
        <v>426</v>
      </c>
      <c r="B227" t="s">
        <v>409</v>
      </c>
      <c r="C227">
        <v>0</v>
      </c>
      <c r="D227">
        <v>0</v>
      </c>
      <c r="G227">
        <v>0</v>
      </c>
    </row>
    <row r="228" spans="1:7" x14ac:dyDescent="0.45">
      <c r="A228" t="s">
        <v>426</v>
      </c>
      <c r="B228" t="s">
        <v>410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45">
      <c r="A229" t="s">
        <v>426</v>
      </c>
      <c r="B229" t="s">
        <v>411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45">
      <c r="A230" t="s">
        <v>427</v>
      </c>
      <c r="B230" t="s">
        <v>180</v>
      </c>
      <c r="D230">
        <v>1.79</v>
      </c>
      <c r="G230">
        <v>0.78</v>
      </c>
    </row>
    <row r="231" spans="1:7" x14ac:dyDescent="0.45">
      <c r="A231" t="s">
        <v>427</v>
      </c>
      <c r="B231" t="s">
        <v>181</v>
      </c>
      <c r="D231">
        <v>0</v>
      </c>
      <c r="G231">
        <v>0.78</v>
      </c>
    </row>
    <row r="232" spans="1:7" x14ac:dyDescent="0.45">
      <c r="A232" t="s">
        <v>427</v>
      </c>
      <c r="B232" t="s">
        <v>398</v>
      </c>
      <c r="G232">
        <v>0</v>
      </c>
    </row>
    <row r="233" spans="1:7" x14ac:dyDescent="0.45">
      <c r="A233" t="s">
        <v>427</v>
      </c>
      <c r="B233" t="s">
        <v>399</v>
      </c>
      <c r="D233">
        <v>0</v>
      </c>
      <c r="G233">
        <v>0</v>
      </c>
    </row>
    <row r="234" spans="1:7" x14ac:dyDescent="0.45">
      <c r="A234" t="s">
        <v>427</v>
      </c>
      <c r="B234" t="s">
        <v>400</v>
      </c>
      <c r="D234">
        <v>0</v>
      </c>
      <c r="G234">
        <v>0</v>
      </c>
    </row>
    <row r="235" spans="1:7" x14ac:dyDescent="0.45">
      <c r="A235" t="s">
        <v>427</v>
      </c>
      <c r="B235" t="s">
        <v>401</v>
      </c>
      <c r="G235">
        <v>0.02</v>
      </c>
    </row>
    <row r="236" spans="1:7" x14ac:dyDescent="0.45">
      <c r="A236" t="s">
        <v>427</v>
      </c>
      <c r="B236" t="s">
        <v>402</v>
      </c>
      <c r="D236">
        <v>0</v>
      </c>
      <c r="G236">
        <v>0</v>
      </c>
    </row>
    <row r="237" spans="1:7" x14ac:dyDescent="0.45">
      <c r="A237" t="s">
        <v>427</v>
      </c>
      <c r="B237" t="s">
        <v>403</v>
      </c>
      <c r="D237">
        <v>0</v>
      </c>
      <c r="G237">
        <v>0</v>
      </c>
    </row>
    <row r="238" spans="1:7" x14ac:dyDescent="0.45">
      <c r="A238" t="s">
        <v>427</v>
      </c>
      <c r="B238" t="s">
        <v>404</v>
      </c>
      <c r="D238">
        <v>0.02</v>
      </c>
      <c r="G238">
        <v>2.14</v>
      </c>
    </row>
    <row r="239" spans="1:7" x14ac:dyDescent="0.45">
      <c r="A239" t="s">
        <v>427</v>
      </c>
      <c r="B239" t="s">
        <v>405</v>
      </c>
      <c r="D239">
        <v>0</v>
      </c>
      <c r="G239">
        <v>0.09</v>
      </c>
    </row>
    <row r="240" spans="1:7" x14ac:dyDescent="0.45">
      <c r="A240" t="s">
        <v>427</v>
      </c>
      <c r="B240" t="s">
        <v>406</v>
      </c>
      <c r="G240">
        <v>0</v>
      </c>
    </row>
    <row r="241" spans="1:7" x14ac:dyDescent="0.45">
      <c r="A241" t="s">
        <v>427</v>
      </c>
      <c r="B241" t="s">
        <v>407</v>
      </c>
      <c r="E241">
        <v>0.18</v>
      </c>
      <c r="F241">
        <v>0.12</v>
      </c>
      <c r="G241">
        <v>0.44</v>
      </c>
    </row>
    <row r="242" spans="1:7" x14ac:dyDescent="0.45">
      <c r="A242" t="s">
        <v>427</v>
      </c>
      <c r="B242" t="s">
        <v>408</v>
      </c>
      <c r="D242">
        <v>0</v>
      </c>
      <c r="E242">
        <v>0</v>
      </c>
      <c r="G242">
        <v>0</v>
      </c>
    </row>
    <row r="243" spans="1:7" x14ac:dyDescent="0.45">
      <c r="A243" t="s">
        <v>427</v>
      </c>
      <c r="B243" t="s">
        <v>409</v>
      </c>
      <c r="C243">
        <v>0</v>
      </c>
      <c r="D243">
        <v>0</v>
      </c>
      <c r="G243">
        <v>0</v>
      </c>
    </row>
    <row r="244" spans="1:7" x14ac:dyDescent="0.45">
      <c r="A244" t="s">
        <v>427</v>
      </c>
      <c r="B244" t="s">
        <v>410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45">
      <c r="A245" t="s">
        <v>427</v>
      </c>
      <c r="B245" t="s">
        <v>411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45">
      <c r="A246" t="s">
        <v>428</v>
      </c>
      <c r="B246" t="s">
        <v>180</v>
      </c>
      <c r="D246">
        <v>2.97</v>
      </c>
      <c r="G246">
        <v>1.37</v>
      </c>
    </row>
    <row r="247" spans="1:7" x14ac:dyDescent="0.45">
      <c r="A247" t="s">
        <v>428</v>
      </c>
      <c r="B247" t="s">
        <v>181</v>
      </c>
      <c r="D247">
        <v>0</v>
      </c>
      <c r="G247">
        <v>1.37</v>
      </c>
    </row>
    <row r="248" spans="1:7" x14ac:dyDescent="0.45">
      <c r="A248" t="s">
        <v>428</v>
      </c>
      <c r="B248" t="s">
        <v>398</v>
      </c>
      <c r="G248">
        <v>0</v>
      </c>
    </row>
    <row r="249" spans="1:7" x14ac:dyDescent="0.45">
      <c r="A249" t="s">
        <v>428</v>
      </c>
      <c r="B249" t="s">
        <v>399</v>
      </c>
      <c r="D249">
        <v>0</v>
      </c>
      <c r="G249">
        <v>0</v>
      </c>
    </row>
    <row r="250" spans="1:7" x14ac:dyDescent="0.45">
      <c r="A250" t="s">
        <v>428</v>
      </c>
      <c r="B250" t="s">
        <v>400</v>
      </c>
      <c r="D250">
        <v>0</v>
      </c>
      <c r="G250">
        <v>0</v>
      </c>
    </row>
    <row r="251" spans="1:7" x14ac:dyDescent="0.45">
      <c r="A251" t="s">
        <v>428</v>
      </c>
      <c r="B251" t="s">
        <v>401</v>
      </c>
      <c r="G251">
        <v>0.05</v>
      </c>
    </row>
    <row r="252" spans="1:7" x14ac:dyDescent="0.45">
      <c r="A252" t="s">
        <v>428</v>
      </c>
      <c r="B252" t="s">
        <v>402</v>
      </c>
      <c r="D252">
        <v>0</v>
      </c>
      <c r="G252">
        <v>0</v>
      </c>
    </row>
    <row r="253" spans="1:7" x14ac:dyDescent="0.45">
      <c r="A253" t="s">
        <v>428</v>
      </c>
      <c r="B253" t="s">
        <v>403</v>
      </c>
      <c r="D253">
        <v>0</v>
      </c>
      <c r="G253">
        <v>0</v>
      </c>
    </row>
    <row r="254" spans="1:7" x14ac:dyDescent="0.45">
      <c r="A254" t="s">
        <v>428</v>
      </c>
      <c r="B254" t="s">
        <v>404</v>
      </c>
      <c r="D254">
        <v>0.41</v>
      </c>
      <c r="G254">
        <v>4.3</v>
      </c>
    </row>
    <row r="255" spans="1:7" x14ac:dyDescent="0.45">
      <c r="A255" t="s">
        <v>428</v>
      </c>
      <c r="B255" t="s">
        <v>405</v>
      </c>
      <c r="D255">
        <v>0.01</v>
      </c>
      <c r="G255">
        <v>0.18</v>
      </c>
    </row>
    <row r="256" spans="1:7" x14ac:dyDescent="0.45">
      <c r="A256" t="s">
        <v>428</v>
      </c>
      <c r="B256" t="s">
        <v>406</v>
      </c>
      <c r="G256">
        <v>0</v>
      </c>
    </row>
    <row r="257" spans="1:7" x14ac:dyDescent="0.45">
      <c r="A257" t="s">
        <v>428</v>
      </c>
      <c r="B257" t="s">
        <v>407</v>
      </c>
      <c r="E257">
        <v>0.68</v>
      </c>
      <c r="F257">
        <v>0.46</v>
      </c>
      <c r="G257">
        <v>1.69</v>
      </c>
    </row>
    <row r="258" spans="1:7" x14ac:dyDescent="0.45">
      <c r="A258" t="s">
        <v>428</v>
      </c>
      <c r="B258" t="s">
        <v>408</v>
      </c>
      <c r="D258">
        <v>0</v>
      </c>
      <c r="E258">
        <v>0</v>
      </c>
      <c r="G258">
        <v>0</v>
      </c>
    </row>
    <row r="259" spans="1:7" x14ac:dyDescent="0.45">
      <c r="A259" t="s">
        <v>428</v>
      </c>
      <c r="B259" t="s">
        <v>409</v>
      </c>
      <c r="C259">
        <v>0</v>
      </c>
      <c r="D259">
        <v>0</v>
      </c>
      <c r="G259">
        <v>0</v>
      </c>
    </row>
    <row r="260" spans="1:7" x14ac:dyDescent="0.45">
      <c r="A260" t="s">
        <v>428</v>
      </c>
      <c r="B260" t="s">
        <v>410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45">
      <c r="A261" t="s">
        <v>428</v>
      </c>
      <c r="B261" t="s">
        <v>411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45">
      <c r="A262" t="s">
        <v>429</v>
      </c>
      <c r="B262" t="s">
        <v>180</v>
      </c>
      <c r="D262">
        <v>15.85</v>
      </c>
      <c r="G262">
        <v>2.2400000000000002</v>
      </c>
    </row>
    <row r="263" spans="1:7" x14ac:dyDescent="0.45">
      <c r="A263" t="s">
        <v>429</v>
      </c>
      <c r="B263" t="s">
        <v>181</v>
      </c>
      <c r="D263">
        <v>0</v>
      </c>
      <c r="G263">
        <v>2.2400000000000002</v>
      </c>
    </row>
    <row r="264" spans="1:7" x14ac:dyDescent="0.45">
      <c r="A264" t="s">
        <v>429</v>
      </c>
      <c r="B264" t="s">
        <v>398</v>
      </c>
      <c r="G264">
        <v>0</v>
      </c>
    </row>
    <row r="265" spans="1:7" x14ac:dyDescent="0.45">
      <c r="A265" t="s">
        <v>429</v>
      </c>
      <c r="B265" t="s">
        <v>399</v>
      </c>
      <c r="D265">
        <v>0</v>
      </c>
      <c r="G265">
        <v>0</v>
      </c>
    </row>
    <row r="266" spans="1:7" x14ac:dyDescent="0.45">
      <c r="A266" t="s">
        <v>429</v>
      </c>
      <c r="B266" t="s">
        <v>400</v>
      </c>
      <c r="D266">
        <v>0</v>
      </c>
      <c r="G266">
        <v>0</v>
      </c>
    </row>
    <row r="267" spans="1:7" x14ac:dyDescent="0.45">
      <c r="A267" t="s">
        <v>429</v>
      </c>
      <c r="B267" t="s">
        <v>401</v>
      </c>
      <c r="G267">
        <v>0.15</v>
      </c>
    </row>
    <row r="268" spans="1:7" x14ac:dyDescent="0.45">
      <c r="A268" t="s">
        <v>429</v>
      </c>
      <c r="B268" t="s">
        <v>402</v>
      </c>
      <c r="D268">
        <v>0</v>
      </c>
      <c r="G268">
        <v>0</v>
      </c>
    </row>
    <row r="269" spans="1:7" x14ac:dyDescent="0.45">
      <c r="A269" t="s">
        <v>429</v>
      </c>
      <c r="B269" t="s">
        <v>403</v>
      </c>
      <c r="D269">
        <v>0</v>
      </c>
      <c r="G269">
        <v>0</v>
      </c>
    </row>
    <row r="270" spans="1:7" x14ac:dyDescent="0.45">
      <c r="A270" t="s">
        <v>429</v>
      </c>
      <c r="B270" t="s">
        <v>404</v>
      </c>
      <c r="D270">
        <v>23.84</v>
      </c>
      <c r="G270">
        <v>14.69</v>
      </c>
    </row>
    <row r="271" spans="1:7" x14ac:dyDescent="0.45">
      <c r="A271" t="s">
        <v>429</v>
      </c>
      <c r="B271" t="s">
        <v>405</v>
      </c>
      <c r="D271">
        <v>0.49</v>
      </c>
      <c r="G271">
        <v>0.62</v>
      </c>
    </row>
    <row r="272" spans="1:7" x14ac:dyDescent="0.45">
      <c r="A272" t="s">
        <v>429</v>
      </c>
      <c r="B272" t="s">
        <v>406</v>
      </c>
      <c r="G272">
        <v>0</v>
      </c>
    </row>
    <row r="273" spans="1:7" x14ac:dyDescent="0.45">
      <c r="A273" t="s">
        <v>429</v>
      </c>
      <c r="B273" t="s">
        <v>407</v>
      </c>
      <c r="E273">
        <v>0.18</v>
      </c>
      <c r="F273">
        <v>0.12</v>
      </c>
      <c r="G273">
        <v>0.45</v>
      </c>
    </row>
    <row r="274" spans="1:7" x14ac:dyDescent="0.45">
      <c r="A274" t="s">
        <v>429</v>
      </c>
      <c r="B274" t="s">
        <v>408</v>
      </c>
      <c r="D274">
        <v>0</v>
      </c>
      <c r="E274">
        <v>0</v>
      </c>
      <c r="G274">
        <v>0</v>
      </c>
    </row>
    <row r="275" spans="1:7" x14ac:dyDescent="0.45">
      <c r="A275" t="s">
        <v>429</v>
      </c>
      <c r="B275" t="s">
        <v>409</v>
      </c>
      <c r="C275">
        <v>0</v>
      </c>
      <c r="D275">
        <v>0</v>
      </c>
      <c r="G275">
        <v>0</v>
      </c>
    </row>
    <row r="276" spans="1:7" x14ac:dyDescent="0.45">
      <c r="A276" t="s">
        <v>429</v>
      </c>
      <c r="B276" t="s">
        <v>410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45">
      <c r="A277" t="s">
        <v>429</v>
      </c>
      <c r="B277" t="s">
        <v>411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45">
      <c r="A278" t="s">
        <v>430</v>
      </c>
      <c r="B278" t="s">
        <v>180</v>
      </c>
      <c r="D278">
        <v>25.5</v>
      </c>
      <c r="G278">
        <v>3.35</v>
      </c>
    </row>
    <row r="279" spans="1:7" x14ac:dyDescent="0.45">
      <c r="A279" t="s">
        <v>430</v>
      </c>
      <c r="B279" t="s">
        <v>181</v>
      </c>
      <c r="D279">
        <v>0</v>
      </c>
      <c r="G279">
        <v>3.35</v>
      </c>
    </row>
    <row r="280" spans="1:7" x14ac:dyDescent="0.45">
      <c r="A280" t="s">
        <v>430</v>
      </c>
      <c r="B280" t="s">
        <v>398</v>
      </c>
      <c r="G280">
        <v>0</v>
      </c>
    </row>
    <row r="281" spans="1:7" x14ac:dyDescent="0.45">
      <c r="A281" t="s">
        <v>430</v>
      </c>
      <c r="B281" t="s">
        <v>399</v>
      </c>
      <c r="D281">
        <v>0</v>
      </c>
      <c r="G281">
        <v>0</v>
      </c>
    </row>
    <row r="282" spans="1:7" x14ac:dyDescent="0.45">
      <c r="A282" t="s">
        <v>430</v>
      </c>
      <c r="B282" t="s">
        <v>400</v>
      </c>
      <c r="D282">
        <v>0</v>
      </c>
      <c r="G282">
        <v>0</v>
      </c>
    </row>
    <row r="283" spans="1:7" x14ac:dyDescent="0.45">
      <c r="A283" t="s">
        <v>430</v>
      </c>
      <c r="B283" t="s">
        <v>401</v>
      </c>
      <c r="G283">
        <v>0.2</v>
      </c>
    </row>
    <row r="284" spans="1:7" x14ac:dyDescent="0.45">
      <c r="A284" t="s">
        <v>430</v>
      </c>
      <c r="B284" t="s">
        <v>402</v>
      </c>
      <c r="D284">
        <v>0</v>
      </c>
      <c r="G284">
        <v>0</v>
      </c>
    </row>
    <row r="285" spans="1:7" x14ac:dyDescent="0.45">
      <c r="A285" t="s">
        <v>430</v>
      </c>
      <c r="B285" t="s">
        <v>403</v>
      </c>
      <c r="D285">
        <v>0</v>
      </c>
      <c r="G285">
        <v>0</v>
      </c>
    </row>
    <row r="286" spans="1:7" x14ac:dyDescent="0.45">
      <c r="A286" t="s">
        <v>430</v>
      </c>
      <c r="B286" t="s">
        <v>404</v>
      </c>
      <c r="D286">
        <v>22.83</v>
      </c>
      <c r="G286">
        <v>19.22</v>
      </c>
    </row>
    <row r="287" spans="1:7" x14ac:dyDescent="0.45">
      <c r="A287" t="s">
        <v>430</v>
      </c>
      <c r="B287" t="s">
        <v>405</v>
      </c>
      <c r="D287">
        <v>0.47</v>
      </c>
      <c r="G287">
        <v>0.81</v>
      </c>
    </row>
    <row r="288" spans="1:7" x14ac:dyDescent="0.45">
      <c r="A288" t="s">
        <v>430</v>
      </c>
      <c r="B288" t="s">
        <v>406</v>
      </c>
      <c r="G288">
        <v>0</v>
      </c>
    </row>
    <row r="289" spans="1:7" x14ac:dyDescent="0.45">
      <c r="A289" t="s">
        <v>430</v>
      </c>
      <c r="B289" t="s">
        <v>407</v>
      </c>
      <c r="E289">
        <v>0.79</v>
      </c>
      <c r="F289">
        <v>0.54</v>
      </c>
      <c r="G289">
        <v>1.97</v>
      </c>
    </row>
    <row r="290" spans="1:7" x14ac:dyDescent="0.45">
      <c r="A290" t="s">
        <v>430</v>
      </c>
      <c r="B290" t="s">
        <v>408</v>
      </c>
      <c r="D290">
        <v>0</v>
      </c>
      <c r="E290">
        <v>0</v>
      </c>
      <c r="G290">
        <v>0</v>
      </c>
    </row>
    <row r="291" spans="1:7" x14ac:dyDescent="0.45">
      <c r="A291" t="s">
        <v>430</v>
      </c>
      <c r="B291" t="s">
        <v>409</v>
      </c>
      <c r="C291">
        <v>0</v>
      </c>
      <c r="D291">
        <v>0</v>
      </c>
      <c r="G291">
        <v>0</v>
      </c>
    </row>
    <row r="292" spans="1:7" x14ac:dyDescent="0.45">
      <c r="A292" t="s">
        <v>430</v>
      </c>
      <c r="B292" t="s">
        <v>410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45">
      <c r="A293" t="s">
        <v>430</v>
      </c>
      <c r="B293" t="s">
        <v>411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45">
      <c r="A294" t="s">
        <v>431</v>
      </c>
      <c r="B294" t="s">
        <v>180</v>
      </c>
      <c r="D294">
        <v>24.79</v>
      </c>
      <c r="G294">
        <v>7.07</v>
      </c>
    </row>
    <row r="295" spans="1:7" x14ac:dyDescent="0.45">
      <c r="A295" t="s">
        <v>431</v>
      </c>
      <c r="B295" t="s">
        <v>181</v>
      </c>
      <c r="D295">
        <v>0</v>
      </c>
      <c r="G295">
        <v>7.07</v>
      </c>
    </row>
    <row r="296" spans="1:7" x14ac:dyDescent="0.45">
      <c r="A296" t="s">
        <v>431</v>
      </c>
      <c r="B296" t="s">
        <v>398</v>
      </c>
      <c r="G296">
        <v>0</v>
      </c>
    </row>
    <row r="297" spans="1:7" x14ac:dyDescent="0.45">
      <c r="A297" t="s">
        <v>431</v>
      </c>
      <c r="B297" t="s">
        <v>399</v>
      </c>
      <c r="D297">
        <v>0</v>
      </c>
      <c r="G297">
        <v>0</v>
      </c>
    </row>
    <row r="298" spans="1:7" x14ac:dyDescent="0.45">
      <c r="A298" t="s">
        <v>431</v>
      </c>
      <c r="B298" t="s">
        <v>400</v>
      </c>
      <c r="D298">
        <v>0</v>
      </c>
      <c r="G298">
        <v>0</v>
      </c>
    </row>
    <row r="299" spans="1:7" x14ac:dyDescent="0.45">
      <c r="A299" t="s">
        <v>431</v>
      </c>
      <c r="B299" t="s">
        <v>401</v>
      </c>
      <c r="G299">
        <v>0.21</v>
      </c>
    </row>
    <row r="300" spans="1:7" x14ac:dyDescent="0.45">
      <c r="A300" t="s">
        <v>431</v>
      </c>
      <c r="B300" t="s">
        <v>402</v>
      </c>
      <c r="D300">
        <v>0</v>
      </c>
      <c r="G300">
        <v>0</v>
      </c>
    </row>
    <row r="301" spans="1:7" x14ac:dyDescent="0.45">
      <c r="A301" t="s">
        <v>431</v>
      </c>
      <c r="B301" t="s">
        <v>403</v>
      </c>
      <c r="D301">
        <v>0</v>
      </c>
      <c r="G301">
        <v>0</v>
      </c>
    </row>
    <row r="302" spans="1:7" x14ac:dyDescent="0.45">
      <c r="A302" t="s">
        <v>431</v>
      </c>
      <c r="B302" t="s">
        <v>404</v>
      </c>
      <c r="D302">
        <v>28.36</v>
      </c>
      <c r="G302">
        <v>20.260000000000002</v>
      </c>
    </row>
    <row r="303" spans="1:7" x14ac:dyDescent="0.45">
      <c r="A303" t="s">
        <v>431</v>
      </c>
      <c r="B303" t="s">
        <v>405</v>
      </c>
      <c r="D303">
        <v>0.57999999999999996</v>
      </c>
      <c r="G303">
        <v>0.85</v>
      </c>
    </row>
    <row r="304" spans="1:7" x14ac:dyDescent="0.45">
      <c r="A304" t="s">
        <v>431</v>
      </c>
      <c r="B304" t="s">
        <v>406</v>
      </c>
      <c r="G304">
        <v>0</v>
      </c>
    </row>
    <row r="305" spans="1:7" x14ac:dyDescent="0.45">
      <c r="A305" t="s">
        <v>431</v>
      </c>
      <c r="B305" t="s">
        <v>407</v>
      </c>
      <c r="E305">
        <v>0.69</v>
      </c>
      <c r="F305">
        <v>0.47</v>
      </c>
      <c r="G305">
        <v>1.71</v>
      </c>
    </row>
    <row r="306" spans="1:7" x14ac:dyDescent="0.45">
      <c r="A306" t="s">
        <v>431</v>
      </c>
      <c r="B306" t="s">
        <v>408</v>
      </c>
      <c r="D306">
        <v>0</v>
      </c>
      <c r="E306">
        <v>0</v>
      </c>
      <c r="G306">
        <v>0</v>
      </c>
    </row>
    <row r="307" spans="1:7" x14ac:dyDescent="0.45">
      <c r="A307" t="s">
        <v>431</v>
      </c>
      <c r="B307" t="s">
        <v>409</v>
      </c>
      <c r="C307">
        <v>0</v>
      </c>
      <c r="D307">
        <v>0</v>
      </c>
      <c r="G307">
        <v>0</v>
      </c>
    </row>
    <row r="308" spans="1:7" x14ac:dyDescent="0.45">
      <c r="A308" t="s">
        <v>431</v>
      </c>
      <c r="B308" t="s">
        <v>410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45">
      <c r="A309" t="s">
        <v>431</v>
      </c>
      <c r="B309" t="s">
        <v>411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45">
      <c r="A310" t="s">
        <v>432</v>
      </c>
      <c r="B310" t="s">
        <v>180</v>
      </c>
      <c r="D310">
        <v>24.17</v>
      </c>
      <c r="G310">
        <v>8.73</v>
      </c>
    </row>
    <row r="311" spans="1:7" x14ac:dyDescent="0.45">
      <c r="A311" t="s">
        <v>432</v>
      </c>
      <c r="B311" t="s">
        <v>181</v>
      </c>
      <c r="D311">
        <v>0</v>
      </c>
      <c r="G311">
        <v>8.73</v>
      </c>
    </row>
    <row r="312" spans="1:7" x14ac:dyDescent="0.45">
      <c r="A312" t="s">
        <v>432</v>
      </c>
      <c r="B312" t="s">
        <v>398</v>
      </c>
      <c r="G312">
        <v>0</v>
      </c>
    </row>
    <row r="313" spans="1:7" x14ac:dyDescent="0.45">
      <c r="A313" t="s">
        <v>432</v>
      </c>
      <c r="B313" t="s">
        <v>399</v>
      </c>
      <c r="D313">
        <v>0</v>
      </c>
      <c r="G313">
        <v>0</v>
      </c>
    </row>
    <row r="314" spans="1:7" x14ac:dyDescent="0.45">
      <c r="A314" t="s">
        <v>432</v>
      </c>
      <c r="B314" t="s">
        <v>400</v>
      </c>
      <c r="D314">
        <v>0</v>
      </c>
      <c r="G314">
        <v>0</v>
      </c>
    </row>
    <row r="315" spans="1:7" x14ac:dyDescent="0.45">
      <c r="A315" t="s">
        <v>432</v>
      </c>
      <c r="B315" t="s">
        <v>401</v>
      </c>
      <c r="G315">
        <v>0.82</v>
      </c>
    </row>
    <row r="316" spans="1:7" x14ac:dyDescent="0.45">
      <c r="A316" t="s">
        <v>432</v>
      </c>
      <c r="B316" t="s">
        <v>402</v>
      </c>
      <c r="D316">
        <v>0</v>
      </c>
      <c r="G316">
        <v>0</v>
      </c>
    </row>
    <row r="317" spans="1:7" x14ac:dyDescent="0.45">
      <c r="A317" t="s">
        <v>432</v>
      </c>
      <c r="B317" t="s">
        <v>403</v>
      </c>
      <c r="D317">
        <v>0</v>
      </c>
      <c r="G317">
        <v>0</v>
      </c>
    </row>
    <row r="318" spans="1:7" x14ac:dyDescent="0.45">
      <c r="A318" t="s">
        <v>432</v>
      </c>
      <c r="B318" t="s">
        <v>404</v>
      </c>
      <c r="D318">
        <v>15.97</v>
      </c>
      <c r="G318">
        <v>77.7</v>
      </c>
    </row>
    <row r="319" spans="1:7" x14ac:dyDescent="0.45">
      <c r="A319" t="s">
        <v>432</v>
      </c>
      <c r="B319" t="s">
        <v>405</v>
      </c>
      <c r="D319">
        <v>0.33</v>
      </c>
      <c r="G319">
        <v>3.27</v>
      </c>
    </row>
    <row r="320" spans="1:7" x14ac:dyDescent="0.45">
      <c r="A320" t="s">
        <v>432</v>
      </c>
      <c r="B320" t="s">
        <v>406</v>
      </c>
      <c r="G320">
        <v>0</v>
      </c>
    </row>
    <row r="321" spans="1:7" x14ac:dyDescent="0.45">
      <c r="A321" t="s">
        <v>432</v>
      </c>
      <c r="B321" t="s">
        <v>407</v>
      </c>
      <c r="E321">
        <v>2.17</v>
      </c>
      <c r="F321">
        <v>1.49</v>
      </c>
      <c r="G321">
        <v>5.41</v>
      </c>
    </row>
    <row r="322" spans="1:7" x14ac:dyDescent="0.45">
      <c r="A322" t="s">
        <v>432</v>
      </c>
      <c r="B322" t="s">
        <v>408</v>
      </c>
      <c r="D322">
        <v>0</v>
      </c>
      <c r="E322">
        <v>0</v>
      </c>
      <c r="G322">
        <v>0</v>
      </c>
    </row>
    <row r="323" spans="1:7" x14ac:dyDescent="0.45">
      <c r="A323" t="s">
        <v>432</v>
      </c>
      <c r="B323" t="s">
        <v>409</v>
      </c>
      <c r="C323">
        <v>0</v>
      </c>
      <c r="D323">
        <v>0</v>
      </c>
      <c r="G323">
        <v>0</v>
      </c>
    </row>
    <row r="324" spans="1:7" x14ac:dyDescent="0.45">
      <c r="A324" t="s">
        <v>432</v>
      </c>
      <c r="B324" t="s">
        <v>410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45">
      <c r="A325" t="s">
        <v>432</v>
      </c>
      <c r="B325" t="s">
        <v>411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45">
      <c r="A326" t="s">
        <v>433</v>
      </c>
      <c r="B326" t="s">
        <v>180</v>
      </c>
      <c r="D326">
        <v>4.54</v>
      </c>
      <c r="G326">
        <v>0.61</v>
      </c>
    </row>
    <row r="327" spans="1:7" x14ac:dyDescent="0.45">
      <c r="A327" t="s">
        <v>433</v>
      </c>
      <c r="B327" t="s">
        <v>181</v>
      </c>
      <c r="D327">
        <v>0</v>
      </c>
      <c r="G327">
        <v>0.61</v>
      </c>
    </row>
    <row r="328" spans="1:7" x14ac:dyDescent="0.45">
      <c r="A328" t="s">
        <v>433</v>
      </c>
      <c r="B328" t="s">
        <v>398</v>
      </c>
      <c r="G328">
        <v>0</v>
      </c>
    </row>
    <row r="329" spans="1:7" x14ac:dyDescent="0.45">
      <c r="A329" t="s">
        <v>433</v>
      </c>
      <c r="B329" t="s">
        <v>399</v>
      </c>
      <c r="D329">
        <v>0</v>
      </c>
      <c r="G329">
        <v>0</v>
      </c>
    </row>
    <row r="330" spans="1:7" x14ac:dyDescent="0.45">
      <c r="A330" t="s">
        <v>433</v>
      </c>
      <c r="B330" t="s">
        <v>400</v>
      </c>
      <c r="D330">
        <v>0</v>
      </c>
      <c r="G330">
        <v>0</v>
      </c>
    </row>
    <row r="331" spans="1:7" x14ac:dyDescent="0.45">
      <c r="A331" t="s">
        <v>433</v>
      </c>
      <c r="B331" t="s">
        <v>401</v>
      </c>
      <c r="G331">
        <v>0.01</v>
      </c>
    </row>
    <row r="332" spans="1:7" x14ac:dyDescent="0.45">
      <c r="A332" t="s">
        <v>433</v>
      </c>
      <c r="B332" t="s">
        <v>402</v>
      </c>
      <c r="D332">
        <v>0</v>
      </c>
      <c r="G332">
        <v>0</v>
      </c>
    </row>
    <row r="333" spans="1:7" x14ac:dyDescent="0.45">
      <c r="A333" t="s">
        <v>433</v>
      </c>
      <c r="B333" t="s">
        <v>403</v>
      </c>
      <c r="D333">
        <v>0</v>
      </c>
      <c r="G333">
        <v>0</v>
      </c>
    </row>
    <row r="334" spans="1:7" x14ac:dyDescent="0.45">
      <c r="A334" t="s">
        <v>433</v>
      </c>
      <c r="B334" t="s">
        <v>404</v>
      </c>
      <c r="D334">
        <v>0.84</v>
      </c>
      <c r="G334">
        <v>0.69</v>
      </c>
    </row>
    <row r="335" spans="1:7" x14ac:dyDescent="0.45">
      <c r="A335" t="s">
        <v>433</v>
      </c>
      <c r="B335" t="s">
        <v>405</v>
      </c>
      <c r="D335">
        <v>0.02</v>
      </c>
      <c r="G335">
        <v>0.03</v>
      </c>
    </row>
    <row r="336" spans="1:7" x14ac:dyDescent="0.45">
      <c r="A336" t="s">
        <v>433</v>
      </c>
      <c r="B336" t="s">
        <v>406</v>
      </c>
      <c r="G336">
        <v>0</v>
      </c>
    </row>
    <row r="337" spans="1:7" x14ac:dyDescent="0.45">
      <c r="A337" t="s">
        <v>433</v>
      </c>
      <c r="B337" t="s">
        <v>407</v>
      </c>
      <c r="E337">
        <v>0.09</v>
      </c>
      <c r="F337">
        <v>0.06</v>
      </c>
      <c r="G337">
        <v>0.22</v>
      </c>
    </row>
    <row r="338" spans="1:7" x14ac:dyDescent="0.45">
      <c r="A338" t="s">
        <v>433</v>
      </c>
      <c r="B338" t="s">
        <v>408</v>
      </c>
      <c r="D338">
        <v>0</v>
      </c>
      <c r="E338">
        <v>0</v>
      </c>
      <c r="G338">
        <v>0</v>
      </c>
    </row>
    <row r="339" spans="1:7" x14ac:dyDescent="0.45">
      <c r="A339" t="s">
        <v>433</v>
      </c>
      <c r="B339" t="s">
        <v>409</v>
      </c>
      <c r="C339">
        <v>0</v>
      </c>
      <c r="D339">
        <v>0</v>
      </c>
      <c r="G339">
        <v>0</v>
      </c>
    </row>
    <row r="340" spans="1:7" x14ac:dyDescent="0.45">
      <c r="A340" t="s">
        <v>433</v>
      </c>
      <c r="B340" t="s">
        <v>410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45">
      <c r="A341" t="s">
        <v>433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45">
      <c r="A342" t="s">
        <v>434</v>
      </c>
      <c r="B342" t="s">
        <v>180</v>
      </c>
      <c r="D342">
        <v>11.72</v>
      </c>
      <c r="G342">
        <v>5.72</v>
      </c>
    </row>
    <row r="343" spans="1:7" x14ac:dyDescent="0.45">
      <c r="A343" t="s">
        <v>434</v>
      </c>
      <c r="B343" t="s">
        <v>181</v>
      </c>
      <c r="D343">
        <v>0</v>
      </c>
      <c r="G343">
        <v>5.72</v>
      </c>
    </row>
    <row r="344" spans="1:7" x14ac:dyDescent="0.45">
      <c r="A344" t="s">
        <v>434</v>
      </c>
      <c r="B344" t="s">
        <v>398</v>
      </c>
      <c r="G344">
        <v>0</v>
      </c>
    </row>
    <row r="345" spans="1:7" x14ac:dyDescent="0.45">
      <c r="A345" t="s">
        <v>434</v>
      </c>
      <c r="B345" t="s">
        <v>399</v>
      </c>
      <c r="D345">
        <v>0</v>
      </c>
      <c r="G345">
        <v>0</v>
      </c>
    </row>
    <row r="346" spans="1:7" x14ac:dyDescent="0.45">
      <c r="A346" t="s">
        <v>434</v>
      </c>
      <c r="B346" t="s">
        <v>400</v>
      </c>
      <c r="D346">
        <v>0</v>
      </c>
      <c r="G346">
        <v>0</v>
      </c>
    </row>
    <row r="347" spans="1:7" x14ac:dyDescent="0.45">
      <c r="A347" t="s">
        <v>434</v>
      </c>
      <c r="B347" t="s">
        <v>401</v>
      </c>
      <c r="G347">
        <v>0.09</v>
      </c>
    </row>
    <row r="348" spans="1:7" x14ac:dyDescent="0.45">
      <c r="A348" t="s">
        <v>434</v>
      </c>
      <c r="B348" t="s">
        <v>402</v>
      </c>
      <c r="D348">
        <v>0</v>
      </c>
      <c r="G348">
        <v>0</v>
      </c>
    </row>
    <row r="349" spans="1:7" x14ac:dyDescent="0.45">
      <c r="A349" t="s">
        <v>434</v>
      </c>
      <c r="B349" t="s">
        <v>403</v>
      </c>
      <c r="D349">
        <v>0</v>
      </c>
      <c r="G349">
        <v>0</v>
      </c>
    </row>
    <row r="350" spans="1:7" x14ac:dyDescent="0.45">
      <c r="A350" t="s">
        <v>434</v>
      </c>
      <c r="B350" t="s">
        <v>404</v>
      </c>
      <c r="D350">
        <v>3.11</v>
      </c>
      <c r="G350">
        <v>8.44</v>
      </c>
    </row>
    <row r="351" spans="1:7" x14ac:dyDescent="0.45">
      <c r="A351" t="s">
        <v>434</v>
      </c>
      <c r="B351" t="s">
        <v>405</v>
      </c>
      <c r="D351">
        <v>0.06</v>
      </c>
      <c r="G351">
        <v>0.36</v>
      </c>
    </row>
    <row r="352" spans="1:7" x14ac:dyDescent="0.45">
      <c r="A352" t="s">
        <v>434</v>
      </c>
      <c r="B352" t="s">
        <v>406</v>
      </c>
      <c r="G352">
        <v>0</v>
      </c>
    </row>
    <row r="353" spans="1:7" x14ac:dyDescent="0.45">
      <c r="A353" t="s">
        <v>434</v>
      </c>
      <c r="B353" t="s">
        <v>407</v>
      </c>
      <c r="E353">
        <v>1.1399999999999999</v>
      </c>
      <c r="F353">
        <v>0.78</v>
      </c>
      <c r="G353">
        <v>2.85</v>
      </c>
    </row>
    <row r="354" spans="1:7" x14ac:dyDescent="0.45">
      <c r="A354" t="s">
        <v>434</v>
      </c>
      <c r="B354" t="s">
        <v>408</v>
      </c>
      <c r="D354">
        <v>0</v>
      </c>
      <c r="E354">
        <v>0</v>
      </c>
      <c r="G354">
        <v>0</v>
      </c>
    </row>
    <row r="355" spans="1:7" x14ac:dyDescent="0.45">
      <c r="A355" t="s">
        <v>434</v>
      </c>
      <c r="B355" t="s">
        <v>409</v>
      </c>
      <c r="C355">
        <v>0</v>
      </c>
      <c r="D355">
        <v>0</v>
      </c>
      <c r="G355">
        <v>0</v>
      </c>
    </row>
    <row r="356" spans="1:7" x14ac:dyDescent="0.45">
      <c r="A356" t="s">
        <v>434</v>
      </c>
      <c r="B356" t="s">
        <v>410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45">
      <c r="A357" t="s">
        <v>434</v>
      </c>
      <c r="B357" t="s">
        <v>411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opLeftCell="A4" workbookViewId="0">
      <selection activeCell="E39" sqref="E39"/>
    </sheetView>
  </sheetViews>
  <sheetFormatPr defaultRowHeight="14.25" x14ac:dyDescent="0.45"/>
  <cols>
    <col min="1" max="1" width="50.59765625" customWidth="1"/>
    <col min="2" max="2" width="28.6640625" customWidth="1"/>
    <col min="3" max="3" width="21.73046875" customWidth="1"/>
    <col min="4" max="4" width="23.19921875" customWidth="1"/>
    <col min="5" max="5" width="11.19921875" customWidth="1"/>
    <col min="6" max="6" width="15.06640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1" spans="1:35" s="2" customFormat="1" x14ac:dyDescent="0.45">
      <c r="A1" s="7">
        <v>2015</v>
      </c>
    </row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  <row r="16" spans="1:35" s="2" customFormat="1" x14ac:dyDescent="0.45">
      <c r="A16" s="7">
        <v>2020</v>
      </c>
    </row>
    <row r="17" spans="1:6" x14ac:dyDescent="0.45">
      <c r="A17" s="53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45">
      <c r="A18" s="3" t="s">
        <v>404</v>
      </c>
      <c r="B18" s="52"/>
      <c r="C18" s="52">
        <v>258.97000000000003</v>
      </c>
      <c r="D18" s="52"/>
      <c r="E18" s="52"/>
      <c r="F18" s="52">
        <v>310.02</v>
      </c>
    </row>
    <row r="19" spans="1:6" x14ac:dyDescent="0.45">
      <c r="A19" s="3" t="s">
        <v>410</v>
      </c>
      <c r="B19" s="52">
        <v>11.4</v>
      </c>
      <c r="C19" s="52">
        <v>111.02</v>
      </c>
      <c r="D19" s="52">
        <v>1332.1200000000001</v>
      </c>
      <c r="E19" s="52">
        <v>911.80999999999983</v>
      </c>
      <c r="F19" s="52">
        <v>3187.6000000000004</v>
      </c>
    </row>
    <row r="20" spans="1:6" x14ac:dyDescent="0.45">
      <c r="A20" s="3" t="s">
        <v>398</v>
      </c>
      <c r="B20" s="52"/>
      <c r="C20" s="52"/>
      <c r="D20" s="52"/>
      <c r="E20" s="52"/>
      <c r="F20" s="52">
        <v>0</v>
      </c>
    </row>
    <row r="21" spans="1:6" x14ac:dyDescent="0.45">
      <c r="A21" s="3" t="s">
        <v>406</v>
      </c>
      <c r="B21" s="52"/>
      <c r="C21" s="52"/>
      <c r="D21" s="52"/>
      <c r="E21" s="52"/>
      <c r="F21" s="52">
        <v>0</v>
      </c>
    </row>
    <row r="22" spans="1:6" x14ac:dyDescent="0.45">
      <c r="A22" s="3" t="s">
        <v>405</v>
      </c>
      <c r="B22" s="52"/>
      <c r="C22" s="52">
        <v>5.2799999999999985</v>
      </c>
      <c r="D22" s="52"/>
      <c r="E22" s="52"/>
      <c r="F22" s="52">
        <v>13.049999999999997</v>
      </c>
    </row>
    <row r="23" spans="1:6" x14ac:dyDescent="0.45">
      <c r="A23" s="3" t="s">
        <v>411</v>
      </c>
      <c r="B23" s="52">
        <v>0.21000000000000002</v>
      </c>
      <c r="C23" s="52">
        <v>2.25</v>
      </c>
      <c r="D23" s="52">
        <v>0</v>
      </c>
      <c r="E23" s="52">
        <v>0</v>
      </c>
      <c r="F23" s="52">
        <v>134.20999999999998</v>
      </c>
    </row>
    <row r="24" spans="1:6" x14ac:dyDescent="0.45">
      <c r="A24" s="3" t="s">
        <v>400</v>
      </c>
      <c r="B24" s="52"/>
      <c r="C24" s="52">
        <v>0</v>
      </c>
      <c r="D24" s="52"/>
      <c r="E24" s="52"/>
      <c r="F24" s="52">
        <v>0</v>
      </c>
    </row>
    <row r="25" spans="1:6" x14ac:dyDescent="0.45">
      <c r="A25" s="3" t="s">
        <v>181</v>
      </c>
      <c r="B25" s="52"/>
      <c r="C25" s="52">
        <v>0</v>
      </c>
      <c r="D25" s="52"/>
      <c r="E25" s="52"/>
      <c r="F25" s="52">
        <v>74.06</v>
      </c>
    </row>
    <row r="26" spans="1:6" x14ac:dyDescent="0.45">
      <c r="A26" s="3" t="s">
        <v>399</v>
      </c>
      <c r="B26" s="52"/>
      <c r="C26" s="52">
        <v>0</v>
      </c>
      <c r="D26" s="52"/>
      <c r="E26" s="52"/>
      <c r="F26" s="52">
        <v>0</v>
      </c>
    </row>
    <row r="27" spans="1:6" x14ac:dyDescent="0.45">
      <c r="A27" s="3" t="s">
        <v>180</v>
      </c>
      <c r="B27" s="52"/>
      <c r="C27" s="52">
        <v>324.30000000000013</v>
      </c>
      <c r="D27" s="52"/>
      <c r="E27" s="52"/>
      <c r="F27" s="52">
        <v>74.06</v>
      </c>
    </row>
    <row r="28" spans="1:6" x14ac:dyDescent="0.45">
      <c r="A28" s="3" t="s">
        <v>402</v>
      </c>
      <c r="B28" s="52"/>
      <c r="C28" s="52">
        <v>0</v>
      </c>
      <c r="D28" s="52"/>
      <c r="E28" s="52"/>
      <c r="F28" s="52">
        <v>0</v>
      </c>
    </row>
    <row r="29" spans="1:6" x14ac:dyDescent="0.45">
      <c r="A29" s="3" t="s">
        <v>408</v>
      </c>
      <c r="B29" s="52"/>
      <c r="C29" s="52">
        <v>0</v>
      </c>
      <c r="D29" s="52">
        <v>0</v>
      </c>
      <c r="E29" s="52"/>
      <c r="F29" s="52">
        <v>0</v>
      </c>
    </row>
    <row r="30" spans="1:6" x14ac:dyDescent="0.45">
      <c r="A30" s="3" t="s">
        <v>403</v>
      </c>
      <c r="B30" s="52"/>
      <c r="C30" s="52">
        <v>0</v>
      </c>
      <c r="D30" s="52"/>
      <c r="E30" s="52"/>
      <c r="F30" s="52">
        <v>0</v>
      </c>
    </row>
    <row r="31" spans="1:6" x14ac:dyDescent="0.45">
      <c r="A31" s="3" t="s">
        <v>409</v>
      </c>
      <c r="B31" s="52">
        <v>0</v>
      </c>
      <c r="C31" s="52">
        <v>0</v>
      </c>
      <c r="D31" s="52"/>
      <c r="E31" s="52"/>
      <c r="F31" s="52">
        <v>0</v>
      </c>
    </row>
    <row r="32" spans="1:6" x14ac:dyDescent="0.45">
      <c r="A32" s="3" t="s">
        <v>401</v>
      </c>
      <c r="B32" s="52"/>
      <c r="C32" s="52"/>
      <c r="D32" s="52"/>
      <c r="E32" s="52"/>
      <c r="F32" s="52">
        <v>3.2699999999999996</v>
      </c>
    </row>
    <row r="33" spans="1:6" x14ac:dyDescent="0.45">
      <c r="A33" s="3" t="s">
        <v>407</v>
      </c>
      <c r="B33" s="52"/>
      <c r="C33" s="52"/>
      <c r="D33" s="52">
        <v>13.46</v>
      </c>
      <c r="E33" s="52">
        <v>9.2099999999999991</v>
      </c>
      <c r="F33" s="52">
        <v>33.549999999999997</v>
      </c>
    </row>
    <row r="34" spans="1:6" x14ac:dyDescent="0.45">
      <c r="A34" s="3" t="s">
        <v>225</v>
      </c>
      <c r="B34" s="52">
        <v>11.610000000000001</v>
      </c>
      <c r="C34" s="52">
        <v>701.82000000000016</v>
      </c>
      <c r="D34" s="52">
        <v>1345.5800000000002</v>
      </c>
      <c r="E34" s="52">
        <v>921.01999999999987</v>
      </c>
      <c r="F34" s="52">
        <v>3829.8200000000006</v>
      </c>
    </row>
    <row r="36" spans="1:6" s="61" customFormat="1" ht="42.75" x14ac:dyDescent="0.45">
      <c r="B36" s="75" t="s">
        <v>436</v>
      </c>
      <c r="C36" s="61" t="s">
        <v>437</v>
      </c>
      <c r="D36" s="61" t="s">
        <v>438</v>
      </c>
      <c r="E36" s="61" t="s">
        <v>439</v>
      </c>
      <c r="F36" s="61" t="s">
        <v>440</v>
      </c>
    </row>
    <row r="37" spans="1:6" x14ac:dyDescent="0.45">
      <c r="A37" s="3">
        <v>2015</v>
      </c>
      <c r="B37">
        <f>H14</f>
        <v>1299.1600000000001</v>
      </c>
      <c r="C37">
        <f>SUM(N4:N5)</f>
        <v>127.68</v>
      </c>
      <c r="D37">
        <f>SUM(H6:H11,H13,M6:M11,M13,N6:N11,N13)</f>
        <v>198.97000000000003</v>
      </c>
      <c r="E37">
        <f>SUM(B4:E4)</f>
        <v>274.2</v>
      </c>
      <c r="F37">
        <f>SUM(B13:E13)</f>
        <v>8.7199999999999989</v>
      </c>
    </row>
    <row r="38" spans="1:6" x14ac:dyDescent="0.45">
      <c r="A38" s="3">
        <v>2020</v>
      </c>
      <c r="B38">
        <f>D34</f>
        <v>1345.5800000000002</v>
      </c>
      <c r="C38">
        <f>SUM(F24:F27)</f>
        <v>148.12</v>
      </c>
      <c r="D38">
        <f>SUM(D33,E33,F22:F23,F28:F33)</f>
        <v>206.75</v>
      </c>
      <c r="E38">
        <f>SUM(B24:C27)</f>
        <v>324.30000000000013</v>
      </c>
      <c r="F38">
        <f>SUM(B22:C22)</f>
        <v>5.2799999999999985</v>
      </c>
    </row>
    <row r="40" spans="1:6" x14ac:dyDescent="0.45">
      <c r="A40" s="3" t="s">
        <v>435</v>
      </c>
      <c r="B40">
        <f>TREND(B37:B38,$A$37:$A$38,2017)</f>
        <v>1317.7279999999992</v>
      </c>
      <c r="C40">
        <f t="shared" ref="C40:F40" si="0">TREND(C37:C38,$A$37:$A$38,2017)</f>
        <v>135.85599999999977</v>
      </c>
      <c r="D40">
        <f t="shared" si="0"/>
        <v>202.08199999999988</v>
      </c>
      <c r="E40">
        <f t="shared" si="0"/>
        <v>294.23999999999796</v>
      </c>
      <c r="F40">
        <f t="shared" si="0"/>
        <v>7.3440000000000509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opLeftCell="A103" workbookViewId="0">
      <selection activeCell="B83" sqref="B83:N112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311</v>
      </c>
      <c r="F3">
        <v>108.37671495009705</v>
      </c>
      <c r="G3">
        <v>150.34098377490776</v>
      </c>
      <c r="O3">
        <f>SUM(M5,M6,M15,M22,M28,M33,M34,-M108)</f>
        <v>1635.3769790815452</v>
      </c>
    </row>
    <row r="4" spans="1:15" x14ac:dyDescent="0.45">
      <c r="A4" t="s">
        <v>312</v>
      </c>
      <c r="B4" t="s">
        <v>313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314</v>
      </c>
      <c r="D5" t="s">
        <v>308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315</v>
      </c>
      <c r="D6" t="s">
        <v>308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316</v>
      </c>
      <c r="B7" t="s">
        <v>317</v>
      </c>
      <c r="E7" t="s">
        <v>318</v>
      </c>
    </row>
    <row r="11" spans="1:15" x14ac:dyDescent="0.45">
      <c r="B11" t="s">
        <v>29</v>
      </c>
    </row>
    <row r="12" spans="1:15" x14ac:dyDescent="0.45">
      <c r="B12" t="s">
        <v>301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300</v>
      </c>
      <c r="B13" t="s">
        <v>302</v>
      </c>
      <c r="D13" t="s">
        <v>303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300</v>
      </c>
      <c r="B14" t="s">
        <v>304</v>
      </c>
      <c r="D14" t="s">
        <v>305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306</v>
      </c>
      <c r="B15" t="s">
        <v>307</v>
      </c>
      <c r="D15" t="s">
        <v>308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319</v>
      </c>
    </row>
    <row r="19" spans="1:13" x14ac:dyDescent="0.45">
      <c r="B19" t="s">
        <v>320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300</v>
      </c>
      <c r="B20" t="s">
        <v>302</v>
      </c>
      <c r="D20" t="s">
        <v>303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300</v>
      </c>
      <c r="B21" t="s">
        <v>321</v>
      </c>
      <c r="D21" t="s">
        <v>305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306</v>
      </c>
      <c r="B22" t="s">
        <v>322</v>
      </c>
      <c r="D22" t="s">
        <v>308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323</v>
      </c>
    </row>
    <row r="25" spans="1:13" x14ac:dyDescent="0.45">
      <c r="B25" t="s">
        <v>320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300</v>
      </c>
      <c r="B26" t="s">
        <v>302</v>
      </c>
      <c r="D26" t="s">
        <v>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300</v>
      </c>
      <c r="B27" t="s">
        <v>321</v>
      </c>
      <c r="D27" t="s">
        <v>305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306</v>
      </c>
      <c r="B28" t="s">
        <v>324</v>
      </c>
      <c r="D28" t="s">
        <v>308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325</v>
      </c>
      <c r="D31" t="s">
        <v>308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326</v>
      </c>
      <c r="D32" t="s">
        <v>308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327</v>
      </c>
      <c r="D33" t="s">
        <v>308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328</v>
      </c>
      <c r="D34" t="s">
        <v>308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329</v>
      </c>
      <c r="D35" t="s">
        <v>308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307</v>
      </c>
      <c r="D38" t="s">
        <v>308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330</v>
      </c>
      <c r="D39" t="s">
        <v>308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331</v>
      </c>
      <c r="D40" t="s">
        <v>308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332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333</v>
      </c>
    </row>
    <row r="47" spans="2:13" x14ac:dyDescent="0.45">
      <c r="B47" t="s">
        <v>21</v>
      </c>
      <c r="D47" t="s">
        <v>299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299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299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334</v>
      </c>
    </row>
    <row r="53" spans="1:14" x14ac:dyDescent="0.45">
      <c r="B53" t="s">
        <v>29</v>
      </c>
      <c r="D53" t="s">
        <v>335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309</v>
      </c>
      <c r="D54" t="s">
        <v>335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319</v>
      </c>
      <c r="D55" t="s">
        <v>335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293</v>
      </c>
      <c r="D56" t="s">
        <v>335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310</v>
      </c>
      <c r="D57" t="s">
        <v>335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336</v>
      </c>
      <c r="B61" t="s">
        <v>337</v>
      </c>
      <c r="D61" t="s">
        <v>299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338</v>
      </c>
      <c r="B62" t="s">
        <v>339</v>
      </c>
      <c r="D62" t="s">
        <v>299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341</v>
      </c>
    </row>
    <row r="65" spans="1:40" x14ac:dyDescent="0.4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s="2" customFormat="1" x14ac:dyDescent="0.45">
      <c r="A81" s="2" t="s">
        <v>389</v>
      </c>
    </row>
    <row r="83" spans="1:14" x14ac:dyDescent="0.45">
      <c r="B83" t="s">
        <v>368</v>
      </c>
      <c r="N83" t="s">
        <v>299</v>
      </c>
    </row>
    <row r="85" spans="1:14" x14ac:dyDescent="0.4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45">
      <c r="B86" t="s">
        <v>380</v>
      </c>
      <c r="C86" t="s">
        <v>227</v>
      </c>
      <c r="E86">
        <v>0</v>
      </c>
      <c r="F86">
        <v>880.85156949189275</v>
      </c>
      <c r="G86">
        <v>845.24421465609419</v>
      </c>
      <c r="H86">
        <v>669.30047966423047</v>
      </c>
      <c r="I86">
        <v>507.80014379065824</v>
      </c>
      <c r="J86">
        <v>446.90973084294899</v>
      </c>
      <c r="K86">
        <v>335.07571614682865</v>
      </c>
      <c r="L86">
        <v>326.19436421635186</v>
      </c>
      <c r="M86">
        <v>310.94017919524737</v>
      </c>
      <c r="N86">
        <v>0</v>
      </c>
    </row>
    <row r="87" spans="1:14" x14ac:dyDescent="0.45">
      <c r="B87" t="s">
        <v>336</v>
      </c>
      <c r="C87" t="s">
        <v>337</v>
      </c>
      <c r="E87">
        <v>0</v>
      </c>
      <c r="F87">
        <v>-0.24343846030135471</v>
      </c>
      <c r="G87">
        <v>-3.6578930086599204</v>
      </c>
      <c r="H87">
        <v>-9.5956026553390732</v>
      </c>
      <c r="I87">
        <v>-19.757501237190898</v>
      </c>
      <c r="J87">
        <v>-28.575130066944837</v>
      </c>
      <c r="K87">
        <v>-33.136292188161846</v>
      </c>
      <c r="L87">
        <v>-35.820487794318133</v>
      </c>
      <c r="M87">
        <v>-37.94803867251305</v>
      </c>
      <c r="N87">
        <v>0</v>
      </c>
    </row>
    <row r="88" spans="1:14" x14ac:dyDescent="0.45">
      <c r="B88" t="s">
        <v>381</v>
      </c>
      <c r="C88" t="s">
        <v>382</v>
      </c>
      <c r="E88">
        <v>0</v>
      </c>
      <c r="F88">
        <v>-842.93973568618571</v>
      </c>
      <c r="G88">
        <v>-790.13437798041809</v>
      </c>
      <c r="H88">
        <v>-586.77949647724176</v>
      </c>
      <c r="I88">
        <v>-393.982640311625</v>
      </c>
      <c r="J88">
        <v>-313.6994436726514</v>
      </c>
      <c r="K88">
        <v>-185.49604691795386</v>
      </c>
      <c r="L88">
        <v>-164.66156114938224</v>
      </c>
      <c r="M88">
        <v>-134.39930363181705</v>
      </c>
      <c r="N88">
        <v>0</v>
      </c>
    </row>
    <row r="89" spans="1:14" x14ac:dyDescent="0.45">
      <c r="B89" t="s">
        <v>338</v>
      </c>
      <c r="C89" t="s">
        <v>339</v>
      </c>
      <c r="E89">
        <v>0</v>
      </c>
      <c r="F89">
        <v>-32.146941774090315</v>
      </c>
      <c r="G89">
        <v>-42.407233569761701</v>
      </c>
      <c r="H89">
        <v>-58.564690211570969</v>
      </c>
      <c r="I89">
        <v>-74.392910864002559</v>
      </c>
      <c r="J89">
        <v>-80.917854826592801</v>
      </c>
      <c r="K89">
        <v>-88.64252077224269</v>
      </c>
      <c r="L89">
        <v>-94.108823921550041</v>
      </c>
      <c r="M89">
        <v>-100.479806745915</v>
      </c>
      <c r="N89">
        <v>0</v>
      </c>
    </row>
    <row r="90" spans="1:14" x14ac:dyDescent="0.45">
      <c r="B90" t="s">
        <v>383</v>
      </c>
      <c r="C90" t="s">
        <v>384</v>
      </c>
      <c r="E90">
        <v>0</v>
      </c>
      <c r="F90">
        <v>-5.5214535713153712</v>
      </c>
      <c r="G90">
        <v>-9.044710097254411</v>
      </c>
      <c r="H90">
        <v>-14.360690320078707</v>
      </c>
      <c r="I90">
        <v>-19.667091377839757</v>
      </c>
      <c r="J90">
        <v>-23.717302276759959</v>
      </c>
      <c r="K90">
        <v>-27.800856268470206</v>
      </c>
      <c r="L90">
        <v>-31.603491351101457</v>
      </c>
      <c r="M90">
        <v>-38.113030145002242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5.5067062021407764E-14</v>
      </c>
      <c r="H91">
        <v>-9.5923269327613525E-14</v>
      </c>
      <c r="I91">
        <v>0</v>
      </c>
      <c r="J91">
        <v>0</v>
      </c>
      <c r="K91">
        <v>3.5527136788005009E-14</v>
      </c>
      <c r="L91">
        <v>0</v>
      </c>
      <c r="M91">
        <v>0</v>
      </c>
      <c r="N91">
        <v>0</v>
      </c>
    </row>
    <row r="93" spans="1:14" x14ac:dyDescent="0.45">
      <c r="B93" t="s">
        <v>385</v>
      </c>
      <c r="N93" t="s">
        <v>299</v>
      </c>
    </row>
    <row r="95" spans="1:14" x14ac:dyDescent="0.4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45">
      <c r="B96" t="s">
        <v>380</v>
      </c>
      <c r="C96" t="s">
        <v>227</v>
      </c>
      <c r="E96">
        <v>0</v>
      </c>
      <c r="F96">
        <v>191.61074307927154</v>
      </c>
      <c r="G96">
        <v>203.61866003812199</v>
      </c>
      <c r="H96">
        <v>207.92559981368268</v>
      </c>
      <c r="I96">
        <v>201.12972481749705</v>
      </c>
      <c r="J96">
        <v>217.02517709084555</v>
      </c>
      <c r="K96">
        <v>235.57640747537079</v>
      </c>
      <c r="L96">
        <v>262.06188816308241</v>
      </c>
      <c r="M96">
        <v>288.35626990393405</v>
      </c>
      <c r="N96">
        <v>0</v>
      </c>
    </row>
    <row r="97" spans="1:14" x14ac:dyDescent="0.45">
      <c r="B97" t="s">
        <v>336</v>
      </c>
      <c r="C97" t="s">
        <v>337</v>
      </c>
      <c r="E97">
        <v>0</v>
      </c>
      <c r="F97">
        <v>-6.0235397394040768E-2</v>
      </c>
      <c r="G97">
        <v>-3.6032975906202211</v>
      </c>
      <c r="H97">
        <v>-5.3975264936282308</v>
      </c>
      <c r="I97">
        <v>-10.105476042628792</v>
      </c>
      <c r="J97">
        <v>-13.30221572081915</v>
      </c>
      <c r="K97">
        <v>-16.944694868946414</v>
      </c>
      <c r="L97">
        <v>-24.11804789047304</v>
      </c>
      <c r="M97">
        <v>-32.914115175138875</v>
      </c>
      <c r="N97">
        <v>0</v>
      </c>
    </row>
    <row r="98" spans="1:14" x14ac:dyDescent="0.45">
      <c r="B98" t="s">
        <v>381</v>
      </c>
      <c r="C98" t="s">
        <v>382</v>
      </c>
      <c r="E98">
        <v>0</v>
      </c>
      <c r="F98">
        <v>-102.86336757089364</v>
      </c>
      <c r="G98">
        <v>-96.932481706031794</v>
      </c>
      <c r="H98">
        <v>-76.536456062248945</v>
      </c>
      <c r="I98">
        <v>-39.772190609542832</v>
      </c>
      <c r="J98">
        <v>-22.716166610778217</v>
      </c>
      <c r="K98">
        <v>-13.797226630261044</v>
      </c>
      <c r="L98">
        <v>-5.3198350525185054</v>
      </c>
      <c r="M98">
        <v>0</v>
      </c>
      <c r="N98">
        <v>0</v>
      </c>
    </row>
    <row r="99" spans="1:14" x14ac:dyDescent="0.45">
      <c r="B99" t="s">
        <v>338</v>
      </c>
      <c r="C99" t="s">
        <v>339</v>
      </c>
      <c r="E99">
        <v>0</v>
      </c>
      <c r="F99">
        <v>-77.621903780750571</v>
      </c>
      <c r="G99">
        <v>-81.142042077181117</v>
      </c>
      <c r="H99">
        <v>-91.050806057090099</v>
      </c>
      <c r="I99">
        <v>-96.96207361965466</v>
      </c>
      <c r="J99">
        <v>-108.03579970921173</v>
      </c>
      <c r="K99">
        <v>-118.11328092509233</v>
      </c>
      <c r="L99">
        <v>-130.0697425011362</v>
      </c>
      <c r="M99">
        <v>-130.72627918473634</v>
      </c>
      <c r="N99">
        <v>0</v>
      </c>
    </row>
    <row r="100" spans="1:14" x14ac:dyDescent="0.45">
      <c r="B100" t="s">
        <v>383</v>
      </c>
      <c r="C100" t="s">
        <v>384</v>
      </c>
      <c r="E100">
        <v>0</v>
      </c>
      <c r="F100">
        <v>-11.065236330233306</v>
      </c>
      <c r="G100">
        <v>-21.940838664288847</v>
      </c>
      <c r="H100">
        <v>-34.940811200715444</v>
      </c>
      <c r="I100">
        <v>-54.289984545670748</v>
      </c>
      <c r="J100">
        <v>-72.970995050036464</v>
      </c>
      <c r="K100">
        <v>-86.721205051070996</v>
      </c>
      <c r="L100">
        <v>-102.55426271895467</v>
      </c>
      <c r="M100">
        <v>-124.7158755440588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386</v>
      </c>
      <c r="N104" t="s">
        <v>299</v>
      </c>
    </row>
    <row r="106" spans="1:14" x14ac:dyDescent="0.4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45">
      <c r="B107" t="s">
        <v>380</v>
      </c>
      <c r="C107" t="s">
        <v>227</v>
      </c>
      <c r="E107">
        <v>0</v>
      </c>
      <c r="F107">
        <v>1072.4623125711644</v>
      </c>
      <c r="G107">
        <v>1048.8628746942161</v>
      </c>
      <c r="H107">
        <v>877.22607947791312</v>
      </c>
      <c r="I107">
        <v>708.92986860815529</v>
      </c>
      <c r="J107">
        <v>663.93490793379453</v>
      </c>
      <c r="K107">
        <v>570.6521236221995</v>
      </c>
      <c r="L107">
        <v>588.25625237943427</v>
      </c>
      <c r="M107">
        <v>599.29644909918147</v>
      </c>
      <c r="N107">
        <v>0</v>
      </c>
    </row>
    <row r="108" spans="1:14" x14ac:dyDescent="0.45">
      <c r="B108" t="s">
        <v>336</v>
      </c>
      <c r="C108" t="s">
        <v>337</v>
      </c>
      <c r="E108">
        <v>0</v>
      </c>
      <c r="F108">
        <v>-0.30367385769539545</v>
      </c>
      <c r="G108">
        <v>-7.2611905992801411</v>
      </c>
      <c r="H108">
        <v>-14.993129148967304</v>
      </c>
      <c r="I108">
        <v>-29.862977279819688</v>
      </c>
      <c r="J108">
        <v>-41.877345787763986</v>
      </c>
      <c r="K108">
        <v>-50.08098705710826</v>
      </c>
      <c r="L108">
        <v>-59.938535684791177</v>
      </c>
      <c r="M108">
        <v>-70.862153847651925</v>
      </c>
      <c r="N108">
        <v>0</v>
      </c>
    </row>
    <row r="109" spans="1:14" x14ac:dyDescent="0.45">
      <c r="B109" t="s">
        <v>381</v>
      </c>
      <c r="C109" t="s">
        <v>382</v>
      </c>
      <c r="E109">
        <v>0</v>
      </c>
      <c r="F109">
        <v>-945.80310325707933</v>
      </c>
      <c r="G109">
        <v>-887.0668596864499</v>
      </c>
      <c r="H109">
        <v>-663.3159525394907</v>
      </c>
      <c r="I109">
        <v>-433.75483092116781</v>
      </c>
      <c r="J109">
        <v>-336.4156102834296</v>
      </c>
      <c r="K109">
        <v>-199.2932735482149</v>
      </c>
      <c r="L109">
        <v>-169.98139620190074</v>
      </c>
      <c r="M109">
        <v>-134.39930363181705</v>
      </c>
      <c r="N109">
        <v>0</v>
      </c>
    </row>
    <row r="110" spans="1:14" x14ac:dyDescent="0.45">
      <c r="B110" t="s">
        <v>338</v>
      </c>
      <c r="C110" t="s">
        <v>339</v>
      </c>
      <c r="E110">
        <v>0</v>
      </c>
      <c r="F110">
        <v>-109.76884555484088</v>
      </c>
      <c r="G110">
        <v>-123.54927564694282</v>
      </c>
      <c r="H110">
        <v>-149.61549626866108</v>
      </c>
      <c r="I110">
        <v>-171.35498448365723</v>
      </c>
      <c r="J110">
        <v>-188.95365453580453</v>
      </c>
      <c r="K110">
        <v>-206.75580169733502</v>
      </c>
      <c r="L110">
        <v>-224.17856642268623</v>
      </c>
      <c r="M110">
        <v>-231.20608593065134</v>
      </c>
      <c r="N110">
        <v>0</v>
      </c>
    </row>
    <row r="111" spans="1:14" x14ac:dyDescent="0.45">
      <c r="A111">
        <v>0</v>
      </c>
      <c r="B111" t="s">
        <v>383</v>
      </c>
      <c r="C111" t="s">
        <v>384</v>
      </c>
      <c r="E111">
        <v>0</v>
      </c>
      <c r="F111">
        <v>-16.586689901548677</v>
      </c>
      <c r="G111">
        <v>-30.985548761543257</v>
      </c>
      <c r="H111">
        <v>-49.301501520794147</v>
      </c>
      <c r="I111">
        <v>-73.957075923510502</v>
      </c>
      <c r="J111">
        <v>-96.68829732679643</v>
      </c>
      <c r="K111">
        <v>-114.52206131954119</v>
      </c>
      <c r="L111">
        <v>-134.15775407005614</v>
      </c>
      <c r="M111">
        <v>-162.82890568906106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-1.4210854715202004E-13</v>
      </c>
      <c r="I112">
        <v>0</v>
      </c>
      <c r="J112">
        <v>0</v>
      </c>
      <c r="K112">
        <v>1.7053025658242404E-13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388</v>
      </c>
    </row>
    <row r="115" spans="1:37" s="1" customFormat="1" x14ac:dyDescent="0.4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340</v>
      </c>
      <c r="C116" s="5" t="s">
        <v>228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297</v>
      </c>
      <c r="C118" s="5" t="s">
        <v>228</v>
      </c>
      <c r="D118" s="5">
        <f>SUM(G5,G22,G28,G33,-G108)</f>
        <v>146.33822698052029</v>
      </c>
      <c r="E118" s="5">
        <f t="shared" si="9"/>
        <v>159.87681967871913</v>
      </c>
      <c r="F118" s="5">
        <f t="shared" si="9"/>
        <v>173.41541237691797</v>
      </c>
      <c r="G118" s="5">
        <f t="shared" si="9"/>
        <v>186.95400507511681</v>
      </c>
      <c r="H118" s="5">
        <f t="shared" si="9"/>
        <v>200.49259777331565</v>
      </c>
      <c r="I118" s="5">
        <f>SUM(H5,H22,H28,H33,-H108)</f>
        <v>214.03119047151452</v>
      </c>
      <c r="J118" s="5">
        <f t="shared" si="10"/>
        <v>225.94546142847298</v>
      </c>
      <c r="K118" s="5">
        <f t="shared" si="10"/>
        <v>237.85973238543144</v>
      </c>
      <c r="L118" s="5">
        <f t="shared" si="10"/>
        <v>249.7740033423899</v>
      </c>
      <c r="M118" s="5">
        <f t="shared" si="10"/>
        <v>261.68827429934834</v>
      </c>
      <c r="N118" s="5">
        <f>SUM(I5,I22,I28,I33,-I108)</f>
        <v>273.60254525630677</v>
      </c>
      <c r="O118" s="5">
        <f t="shared" si="11"/>
        <v>284.72256379293975</v>
      </c>
      <c r="P118" s="5">
        <f t="shared" si="11"/>
        <v>295.84258232957274</v>
      </c>
      <c r="Q118" s="5">
        <f t="shared" si="11"/>
        <v>306.96260086620572</v>
      </c>
      <c r="R118" s="5">
        <f t="shared" si="11"/>
        <v>318.0826194028387</v>
      </c>
      <c r="S118" s="5">
        <f>SUM(J5,J22,J28,J33,-J108)</f>
        <v>329.20263793947174</v>
      </c>
      <c r="T118" s="5">
        <f t="shared" si="12"/>
        <v>335.36290144390028</v>
      </c>
      <c r="U118" s="5">
        <f t="shared" si="12"/>
        <v>341.52316494832883</v>
      </c>
      <c r="V118" s="5">
        <f t="shared" si="12"/>
        <v>347.68342845275737</v>
      </c>
      <c r="W118" s="5">
        <f t="shared" si="12"/>
        <v>353.84369195718591</v>
      </c>
      <c r="X118" s="5">
        <f>SUM(K5,K22,K28,K33,-K108)</f>
        <v>360.00395546161451</v>
      </c>
      <c r="Y118" s="5">
        <f t="shared" si="13"/>
        <v>365.10843922723376</v>
      </c>
      <c r="Z118" s="5">
        <f t="shared" si="13"/>
        <v>370.21292299285301</v>
      </c>
      <c r="AA118" s="5">
        <f t="shared" si="13"/>
        <v>375.31740675847226</v>
      </c>
      <c r="AB118" s="5">
        <f t="shared" si="13"/>
        <v>380.42189052409151</v>
      </c>
      <c r="AC118" s="5">
        <f>SUM(L5,L22,L28,L33,-L108)</f>
        <v>385.52637428971076</v>
      </c>
      <c r="AD118" s="5">
        <f t="shared" si="14"/>
        <v>389.39832736309137</v>
      </c>
      <c r="AE118" s="5">
        <f t="shared" si="14"/>
        <v>393.27028043647198</v>
      </c>
      <c r="AF118" s="5">
        <f t="shared" si="14"/>
        <v>397.14223350985259</v>
      </c>
      <c r="AG118" s="5">
        <f t="shared" si="14"/>
        <v>401.0141865832332</v>
      </c>
      <c r="AH118" s="5">
        <f>SUM(M5,M22,M28,M33,-M108)</f>
        <v>404.88613965661381</v>
      </c>
      <c r="AI118" s="5">
        <f t="shared" si="15"/>
        <v>408.75809272999442</v>
      </c>
      <c r="AJ118" s="5">
        <f t="shared" si="15"/>
        <v>412.63004580337503</v>
      </c>
      <c r="AK118" s="5">
        <f t="shared" si="15"/>
        <v>416.50199887675564</v>
      </c>
    </row>
    <row r="119" spans="1:37" s="5" customFormat="1" x14ac:dyDescent="0.45">
      <c r="A119" s="5" t="s">
        <v>12</v>
      </c>
      <c r="B119" s="5" t="s">
        <v>30</v>
      </c>
      <c r="C119" s="5" t="s">
        <v>228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1635.3769790815452</v>
      </c>
    </row>
    <row r="121" spans="1:37" s="2" customFormat="1" x14ac:dyDescent="0.45">
      <c r="A121" s="2" t="s">
        <v>389</v>
      </c>
    </row>
    <row r="122" spans="1:37" s="5" customFormat="1" x14ac:dyDescent="0.45">
      <c r="A122" s="5" t="s">
        <v>339</v>
      </c>
      <c r="B122" s="5" t="s">
        <v>387</v>
      </c>
      <c r="C122" s="5" t="s">
        <v>233</v>
      </c>
      <c r="D122" s="5">
        <f>-G99</f>
        <v>81.142042077181117</v>
      </c>
      <c r="E122" s="5">
        <f t="shared" ref="E122:H122" si="16">($I122-$D122)/5+D122</f>
        <v>83.123794873162907</v>
      </c>
      <c r="F122" s="5">
        <f t="shared" si="16"/>
        <v>85.105547669144698</v>
      </c>
      <c r="G122" s="5">
        <f t="shared" si="16"/>
        <v>87.087300465126489</v>
      </c>
      <c r="H122" s="5">
        <f t="shared" si="16"/>
        <v>89.06905326110828</v>
      </c>
      <c r="I122" s="5">
        <f>-H99</f>
        <v>91.050806057090099</v>
      </c>
      <c r="J122" s="5">
        <f t="shared" ref="J122:M122" si="17">($N122-$I122)/5+I122</f>
        <v>92.233059569603014</v>
      </c>
      <c r="K122" s="5">
        <f t="shared" si="17"/>
        <v>93.415313082115929</v>
      </c>
      <c r="L122" s="5">
        <f t="shared" si="17"/>
        <v>94.597566594628844</v>
      </c>
      <c r="M122" s="5">
        <f t="shared" si="17"/>
        <v>95.779820107141759</v>
      </c>
      <c r="N122" s="5">
        <f>-I99</f>
        <v>96.96207361965466</v>
      </c>
      <c r="O122" s="5">
        <f t="shared" ref="O122:R122" si="18">($S122-$N122)/5+N122</f>
        <v>99.176818837566074</v>
      </c>
      <c r="P122" s="5">
        <f t="shared" si="18"/>
        <v>101.39156405547749</v>
      </c>
      <c r="Q122" s="5">
        <f t="shared" si="18"/>
        <v>103.6063092733889</v>
      </c>
      <c r="R122" s="5">
        <f t="shared" si="18"/>
        <v>105.82105449130032</v>
      </c>
      <c r="S122" s="5">
        <f>-J99</f>
        <v>108.03579970921173</v>
      </c>
      <c r="T122" s="5">
        <f t="shared" ref="T122:W122" si="19">($X122-$S122)/5+S122</f>
        <v>110.05129595238785</v>
      </c>
      <c r="U122" s="5">
        <f t="shared" si="19"/>
        <v>112.06679219556396</v>
      </c>
      <c r="V122" s="5">
        <f t="shared" si="19"/>
        <v>114.08228843874008</v>
      </c>
      <c r="W122" s="5">
        <f t="shared" si="19"/>
        <v>116.0977846819162</v>
      </c>
      <c r="X122" s="5">
        <f>-K99</f>
        <v>118.11328092509233</v>
      </c>
      <c r="Y122" s="5">
        <f t="shared" ref="Y122:AB122" si="20">($AC122-$X122)/5+X122</f>
        <v>120.5045732403011</v>
      </c>
      <c r="Z122" s="5">
        <f t="shared" si="20"/>
        <v>122.89586555550987</v>
      </c>
      <c r="AA122" s="5">
        <f t="shared" si="20"/>
        <v>125.28715787071864</v>
      </c>
      <c r="AB122" s="5">
        <f t="shared" si="20"/>
        <v>127.67845018592742</v>
      </c>
      <c r="AC122" s="5">
        <f>-L99</f>
        <v>130.0697425011362</v>
      </c>
      <c r="AD122" s="5">
        <f t="shared" ref="AD122:AG122" si="21">($AH122-$AC122)/5+AC122</f>
        <v>130.20104983785623</v>
      </c>
      <c r="AE122" s="5">
        <f t="shared" si="21"/>
        <v>130.33235717457626</v>
      </c>
      <c r="AF122" s="5">
        <f t="shared" si="21"/>
        <v>130.46366451129629</v>
      </c>
      <c r="AG122" s="5">
        <f t="shared" si="21"/>
        <v>130.59497184801631</v>
      </c>
      <c r="AH122" s="5">
        <f>-M99</f>
        <v>130.72627918473634</v>
      </c>
      <c r="AI122" s="5">
        <f t="shared" ref="AI122:AK122" si="22">($AH122-$AC122)/5+AH122</f>
        <v>130.85758652145637</v>
      </c>
      <c r="AJ122" s="5">
        <f t="shared" si="22"/>
        <v>130.9888938581764</v>
      </c>
      <c r="AK122" s="5">
        <f t="shared" si="22"/>
        <v>131.12020119489642</v>
      </c>
    </row>
    <row r="123" spans="1:37" s="5" customFormat="1" x14ac:dyDescent="0.45">
      <c r="A123" s="5" t="s">
        <v>382</v>
      </c>
      <c r="B123" s="5" t="s">
        <v>387</v>
      </c>
      <c r="C123" s="5" t="s">
        <v>233</v>
      </c>
      <c r="D123" s="5">
        <f>-G98</f>
        <v>96.932481706031794</v>
      </c>
      <c r="E123" s="5">
        <f t="shared" ref="E123:H123" si="23">($I123-$D123)/5+D123</f>
        <v>92.853276577275224</v>
      </c>
      <c r="F123" s="5">
        <f t="shared" si="23"/>
        <v>88.774071448518654</v>
      </c>
      <c r="G123" s="5">
        <f t="shared" si="23"/>
        <v>84.694866319762085</v>
      </c>
      <c r="H123" s="5">
        <f t="shared" si="23"/>
        <v>80.615661191005515</v>
      </c>
      <c r="I123" s="5">
        <f>-H98</f>
        <v>76.536456062248945</v>
      </c>
      <c r="J123" s="5">
        <f t="shared" ref="J123:M123" si="24">($N123-$I123)/5+I123</f>
        <v>69.183602971707728</v>
      </c>
      <c r="K123" s="5">
        <f t="shared" si="24"/>
        <v>61.830749881166504</v>
      </c>
      <c r="L123" s="5">
        <f t="shared" si="24"/>
        <v>54.47789679062528</v>
      </c>
      <c r="M123" s="5">
        <f t="shared" si="24"/>
        <v>47.125043700084056</v>
      </c>
      <c r="N123" s="5">
        <f>-I98</f>
        <v>39.772190609542832</v>
      </c>
      <c r="O123" s="5">
        <f t="shared" ref="O123:R123" si="25">($S123-$N123)/5+N123</f>
        <v>36.360985809789909</v>
      </c>
      <c r="P123" s="5">
        <f t="shared" si="25"/>
        <v>32.949781010036986</v>
      </c>
      <c r="Q123" s="5">
        <f t="shared" si="25"/>
        <v>29.538576210284063</v>
      </c>
      <c r="R123" s="5">
        <f t="shared" si="25"/>
        <v>26.12737141053114</v>
      </c>
      <c r="S123" s="5">
        <f>-J98</f>
        <v>22.716166610778217</v>
      </c>
      <c r="T123" s="5">
        <f t="shared" ref="T123:W123" si="26">($X123-$S123)/5+S123</f>
        <v>20.932378614674782</v>
      </c>
      <c r="U123" s="5">
        <f t="shared" si="26"/>
        <v>19.148590618571347</v>
      </c>
      <c r="V123" s="5">
        <f t="shared" si="26"/>
        <v>17.364802622467913</v>
      </c>
      <c r="W123" s="5">
        <f t="shared" si="26"/>
        <v>15.581014626364478</v>
      </c>
      <c r="X123" s="5">
        <f>-K98</f>
        <v>13.797226630261044</v>
      </c>
      <c r="Y123" s="5">
        <f t="shared" ref="Y123:AB123" si="27">($AC123-$X123)/5+X123</f>
        <v>12.101748314712536</v>
      </c>
      <c r="Z123" s="5">
        <f t="shared" si="27"/>
        <v>10.406269999164028</v>
      </c>
      <c r="AA123" s="5">
        <f t="shared" si="27"/>
        <v>8.7107916836155201</v>
      </c>
      <c r="AB123" s="5">
        <f t="shared" si="27"/>
        <v>7.0153133680670123</v>
      </c>
      <c r="AC123" s="5">
        <f>-L98</f>
        <v>5.3198350525185054</v>
      </c>
      <c r="AD123" s="5">
        <f t="shared" ref="AD123:AG123" si="28">($AH123-$AC123)/5+AC123</f>
        <v>4.2558680420148045</v>
      </c>
      <c r="AE123" s="5">
        <f t="shared" si="28"/>
        <v>3.1919010315111036</v>
      </c>
      <c r="AF123" s="5">
        <f t="shared" si="28"/>
        <v>2.1279340210074027</v>
      </c>
      <c r="AG123" s="5">
        <f t="shared" si="28"/>
        <v>1.0639670105037016</v>
      </c>
      <c r="AH123" s="5">
        <f>-M98</f>
        <v>0</v>
      </c>
      <c r="AI123" s="5">
        <f t="shared" ref="AI123:AK123" si="29">($AH123-$AC123)/5+AH123</f>
        <v>-1.0639670105037011</v>
      </c>
      <c r="AJ123" s="5">
        <f t="shared" si="29"/>
        <v>-2.1279340210074023</v>
      </c>
      <c r="AK123" s="5">
        <f t="shared" si="29"/>
        <v>-3.1919010315111036</v>
      </c>
    </row>
    <row r="124" spans="1:37" s="5" customFormat="1" x14ac:dyDescent="0.45">
      <c r="A124" s="5" t="s">
        <v>384</v>
      </c>
      <c r="B124" s="5" t="s">
        <v>387</v>
      </c>
      <c r="C124" s="5" t="s">
        <v>233</v>
      </c>
      <c r="D124" s="5">
        <f>-G100</f>
        <v>21.940838664288847</v>
      </c>
      <c r="E124" s="5">
        <f t="shared" ref="E124:H124" si="30">($I124-$D124)/5+D124</f>
        <v>24.540833171574167</v>
      </c>
      <c r="F124" s="5">
        <f t="shared" si="30"/>
        <v>27.140827678859488</v>
      </c>
      <c r="G124" s="5">
        <f t="shared" si="30"/>
        <v>29.740822186144808</v>
      </c>
      <c r="H124" s="5">
        <f t="shared" si="30"/>
        <v>32.340816693430128</v>
      </c>
      <c r="I124" s="5">
        <f>-H100</f>
        <v>34.940811200715444</v>
      </c>
      <c r="J124" s="5">
        <f t="shared" ref="J124:M124" si="31">($N124-$I124)/5+I124</f>
        <v>38.810645869706505</v>
      </c>
      <c r="K124" s="5">
        <f t="shared" si="31"/>
        <v>42.680480538697566</v>
      </c>
      <c r="L124" s="5">
        <f t="shared" si="31"/>
        <v>46.550315207688627</v>
      </c>
      <c r="M124" s="5">
        <f t="shared" si="31"/>
        <v>50.420149876679687</v>
      </c>
      <c r="N124" s="5">
        <f>-I100</f>
        <v>54.289984545670748</v>
      </c>
      <c r="O124" s="5">
        <f t="shared" ref="O124:R124" si="32">($S124-$N124)/5+N124</f>
        <v>58.026186646543891</v>
      </c>
      <c r="P124" s="5">
        <f t="shared" si="32"/>
        <v>61.762388747417035</v>
      </c>
      <c r="Q124" s="5">
        <f t="shared" si="32"/>
        <v>65.498590848290178</v>
      </c>
      <c r="R124" s="5">
        <f t="shared" si="32"/>
        <v>69.234792949163321</v>
      </c>
      <c r="S124" s="5">
        <f>-J100</f>
        <v>72.970995050036464</v>
      </c>
      <c r="T124" s="5">
        <f t="shared" ref="T124:W124" si="33">($X124-$S124)/5+S124</f>
        <v>75.721037050243368</v>
      </c>
      <c r="U124" s="5">
        <f t="shared" si="33"/>
        <v>78.471079050450271</v>
      </c>
      <c r="V124" s="5">
        <f t="shared" si="33"/>
        <v>81.221121050657175</v>
      </c>
      <c r="W124" s="5">
        <f t="shared" si="33"/>
        <v>83.971163050864078</v>
      </c>
      <c r="X124" s="5">
        <f>-K100</f>
        <v>86.721205051070996</v>
      </c>
      <c r="Y124" s="5">
        <f t="shared" ref="Y124:AB124" si="34">($AC124-$X124)/5+X124</f>
        <v>89.887816584647737</v>
      </c>
      <c r="Z124" s="5">
        <f t="shared" si="34"/>
        <v>93.054428118224479</v>
      </c>
      <c r="AA124" s="5">
        <f t="shared" si="34"/>
        <v>96.22103965180122</v>
      </c>
      <c r="AB124" s="5">
        <f t="shared" si="34"/>
        <v>99.387651185377962</v>
      </c>
      <c r="AC124" s="5">
        <f>-L100</f>
        <v>102.55426271895467</v>
      </c>
      <c r="AD124" s="5">
        <f t="shared" ref="AD124:AG124" si="35">($AH124-$AC124)/5+AC124</f>
        <v>106.9865852839755</v>
      </c>
      <c r="AE124" s="5">
        <f t="shared" si="35"/>
        <v>111.41890784899633</v>
      </c>
      <c r="AF124" s="5">
        <f t="shared" si="35"/>
        <v>115.85123041401715</v>
      </c>
      <c r="AG124" s="5">
        <f t="shared" si="35"/>
        <v>120.28355297903798</v>
      </c>
      <c r="AH124" s="5">
        <f>-M100</f>
        <v>124.7158755440588</v>
      </c>
      <c r="AI124" s="5">
        <f t="shared" ref="AI124:AK124" si="36">($AH124-$AC124)/5+AH124</f>
        <v>129.14819810907963</v>
      </c>
      <c r="AJ124" s="5">
        <f t="shared" si="36"/>
        <v>133.58052067410046</v>
      </c>
      <c r="AK124" s="5">
        <f t="shared" si="36"/>
        <v>138.01284323912128</v>
      </c>
    </row>
    <row r="125" spans="1:37" s="5" customFormat="1" x14ac:dyDescent="0.45">
      <c r="A125" s="5" t="s">
        <v>339</v>
      </c>
      <c r="B125" s="5" t="s">
        <v>387</v>
      </c>
      <c r="C125" s="5" t="s">
        <v>234</v>
      </c>
      <c r="D125" s="5">
        <f>-G89</f>
        <v>42.407233569761701</v>
      </c>
      <c r="E125" s="5">
        <f>($I125-$D125)/5+D125</f>
        <v>45.638724898123556</v>
      </c>
      <c r="F125" s="5">
        <f>($I125-$D125)/5+E125</f>
        <v>48.870216226485411</v>
      </c>
      <c r="G125" s="5">
        <f>($I125-$D125)/5+F125</f>
        <v>52.101707554847266</v>
      </c>
      <c r="H125" s="5">
        <f t="shared" ref="H125" si="37">($I125-$D125)/5+G125</f>
        <v>55.333198883209121</v>
      </c>
      <c r="I125" s="5">
        <f>-H89</f>
        <v>58.564690211570969</v>
      </c>
      <c r="J125" s="5">
        <f t="shared" ref="J125:M125" si="38">($N125-$I125)/5+I125</f>
        <v>61.73033434205729</v>
      </c>
      <c r="K125" s="5">
        <f t="shared" si="38"/>
        <v>64.895978472543604</v>
      </c>
      <c r="L125" s="5">
        <f>($N125-$I125)/5+K125</f>
        <v>68.061622603029917</v>
      </c>
      <c r="M125" s="5">
        <f t="shared" si="38"/>
        <v>71.227266733516231</v>
      </c>
      <c r="N125" s="5">
        <f>-I89</f>
        <v>74.392910864002559</v>
      </c>
      <c r="O125" s="5">
        <f t="shared" ref="O125:R125" si="39">($S125-$N125)/5+N125</f>
        <v>75.697899656520605</v>
      </c>
      <c r="P125" s="5">
        <f t="shared" si="39"/>
        <v>77.00288844903865</v>
      </c>
      <c r="Q125" s="5">
        <f t="shared" si="39"/>
        <v>78.307877241556696</v>
      </c>
      <c r="R125" s="5">
        <f t="shared" si="39"/>
        <v>79.612866034074742</v>
      </c>
      <c r="S125" s="5">
        <f>-J89</f>
        <v>80.917854826592801</v>
      </c>
      <c r="T125" s="5">
        <f t="shared" ref="T125:W125" si="40">($X125-$S125)/5+S125</f>
        <v>82.462788015722779</v>
      </c>
      <c r="U125" s="5">
        <f t="shared" si="40"/>
        <v>84.007721204852757</v>
      </c>
      <c r="V125" s="5">
        <f t="shared" si="40"/>
        <v>85.552654393982735</v>
      </c>
      <c r="W125" s="5">
        <f t="shared" si="40"/>
        <v>87.097587583112713</v>
      </c>
      <c r="X125" s="5">
        <f>-K89</f>
        <v>88.64252077224269</v>
      </c>
      <c r="Y125" s="5">
        <f t="shared" ref="Y125:AB125" si="41">($AC125-$X125)/5+X125</f>
        <v>89.735781402104166</v>
      </c>
      <c r="Z125" s="5">
        <f t="shared" si="41"/>
        <v>90.829042031965642</v>
      </c>
      <c r="AA125" s="5">
        <f t="shared" si="41"/>
        <v>91.922302661827118</v>
      </c>
      <c r="AB125" s="5">
        <f t="shared" si="41"/>
        <v>93.015563291688593</v>
      </c>
      <c r="AC125" s="5">
        <f>-L89</f>
        <v>94.108823921550041</v>
      </c>
      <c r="AD125" s="5">
        <f t="shared" ref="AD125:AG125" si="42">($AH125-$AC125)/5+AC125</f>
        <v>95.383020486423035</v>
      </c>
      <c r="AE125" s="5">
        <f t="shared" si="42"/>
        <v>96.65721705129603</v>
      </c>
      <c r="AF125" s="5">
        <f t="shared" si="42"/>
        <v>97.931413616169024</v>
      </c>
      <c r="AG125" s="5">
        <f t="shared" si="42"/>
        <v>99.205610181042019</v>
      </c>
      <c r="AH125" s="5">
        <f>-M89</f>
        <v>100.479806745915</v>
      </c>
      <c r="AI125" s="5">
        <f t="shared" ref="AI125:AK125" si="43">($AH125-$AC125)/5+AH125</f>
        <v>101.75400331078799</v>
      </c>
      <c r="AJ125" s="5">
        <f t="shared" si="43"/>
        <v>103.02819987566099</v>
      </c>
      <c r="AK125" s="5">
        <f t="shared" si="43"/>
        <v>104.30239644053398</v>
      </c>
    </row>
    <row r="126" spans="1:37" s="5" customFormat="1" x14ac:dyDescent="0.45">
      <c r="A126" s="5" t="s">
        <v>382</v>
      </c>
      <c r="B126" s="5" t="s">
        <v>387</v>
      </c>
      <c r="C126" s="5" t="s">
        <v>234</v>
      </c>
      <c r="D126" s="5">
        <f>-G88</f>
        <v>790.13437798041809</v>
      </c>
      <c r="E126" s="5">
        <f t="shared" ref="E126:H126" si="44">($I126-$D126)/5+D126</f>
        <v>749.46340167978281</v>
      </c>
      <c r="F126" s="5">
        <f t="shared" si="44"/>
        <v>708.79242537914752</v>
      </c>
      <c r="G126" s="5">
        <f t="shared" si="44"/>
        <v>668.12144907851223</v>
      </c>
      <c r="H126" s="5">
        <f t="shared" si="44"/>
        <v>627.45047277787694</v>
      </c>
      <c r="I126" s="5">
        <f>-H88</f>
        <v>586.77949647724176</v>
      </c>
      <c r="J126" s="5">
        <f t="shared" ref="J126:M126" si="45">($N126-$I126)/5+I126</f>
        <v>548.22012524411844</v>
      </c>
      <c r="K126" s="5">
        <f t="shared" si="45"/>
        <v>509.66075401099511</v>
      </c>
      <c r="L126" s="5">
        <f t="shared" si="45"/>
        <v>471.10138277787178</v>
      </c>
      <c r="M126" s="5">
        <f t="shared" si="45"/>
        <v>432.54201154474845</v>
      </c>
      <c r="N126" s="5">
        <f>-I88</f>
        <v>393.982640311625</v>
      </c>
      <c r="O126" s="5">
        <f t="shared" ref="O126:R126" si="46">($S126-$N126)/5+N126</f>
        <v>377.92600098383031</v>
      </c>
      <c r="P126" s="5">
        <f t="shared" si="46"/>
        <v>361.86936165603561</v>
      </c>
      <c r="Q126" s="5">
        <f t="shared" si="46"/>
        <v>345.81272232824091</v>
      </c>
      <c r="R126" s="5">
        <f t="shared" si="46"/>
        <v>329.75608300044621</v>
      </c>
      <c r="S126" s="5">
        <f>-J88</f>
        <v>313.6994436726514</v>
      </c>
      <c r="T126" s="5">
        <f t="shared" ref="T126:W126" si="47">($X126-$S126)/5+S126</f>
        <v>288.05876432171192</v>
      </c>
      <c r="U126" s="5">
        <f t="shared" si="47"/>
        <v>262.41808497077238</v>
      </c>
      <c r="V126" s="5">
        <f t="shared" si="47"/>
        <v>236.77740561983288</v>
      </c>
      <c r="W126" s="5">
        <f t="shared" si="47"/>
        <v>211.13672626889337</v>
      </c>
      <c r="X126" s="5">
        <f>-K88</f>
        <v>185.49604691795386</v>
      </c>
      <c r="Y126" s="5">
        <f t="shared" ref="Y126:AB126" si="48">($AC126-$X126)/5+X126</f>
        <v>181.32914976423953</v>
      </c>
      <c r="Z126" s="5">
        <f t="shared" si="48"/>
        <v>177.1622526105252</v>
      </c>
      <c r="AA126" s="5">
        <f t="shared" si="48"/>
        <v>172.99535545681087</v>
      </c>
      <c r="AB126" s="5">
        <f t="shared" si="48"/>
        <v>168.82845830309654</v>
      </c>
      <c r="AC126" s="5">
        <f>-L88</f>
        <v>164.66156114938224</v>
      </c>
      <c r="AD126" s="5">
        <f t="shared" ref="AD126:AG126" si="49">($AH126-$AC126)/5+AC126</f>
        <v>158.60910964586921</v>
      </c>
      <c r="AE126" s="5">
        <f t="shared" si="49"/>
        <v>152.55665814235618</v>
      </c>
      <c r="AF126" s="5">
        <f t="shared" si="49"/>
        <v>146.50420663884316</v>
      </c>
      <c r="AG126" s="5">
        <f t="shared" si="49"/>
        <v>140.45175513533013</v>
      </c>
      <c r="AH126" s="5">
        <f>-M88</f>
        <v>134.39930363181705</v>
      </c>
      <c r="AI126" s="5">
        <f t="shared" ref="AI126:AK126" si="50">($AH126-$AC126)/5+AH126</f>
        <v>128.34685212830402</v>
      </c>
      <c r="AJ126" s="5">
        <f t="shared" si="50"/>
        <v>122.29440062479098</v>
      </c>
      <c r="AK126" s="5">
        <f t="shared" si="50"/>
        <v>116.24194912127794</v>
      </c>
    </row>
    <row r="127" spans="1:37" s="5" customFormat="1" x14ac:dyDescent="0.45">
      <c r="A127" s="5" t="s">
        <v>384</v>
      </c>
      <c r="B127" s="5" t="s">
        <v>387</v>
      </c>
      <c r="C127" s="5" t="s">
        <v>234</v>
      </c>
      <c r="D127" s="5">
        <f>-G90</f>
        <v>9.044710097254411</v>
      </c>
      <c r="E127" s="5">
        <f t="shared" ref="E127:H127" si="51">($I127-$D127)/5+D127</f>
        <v>10.107906141819271</v>
      </c>
      <c r="F127" s="5">
        <f t="shared" si="51"/>
        <v>11.171102186384131</v>
      </c>
      <c r="G127" s="5">
        <f t="shared" si="51"/>
        <v>12.23429823094899</v>
      </c>
      <c r="H127" s="5">
        <f t="shared" si="51"/>
        <v>13.29749427551385</v>
      </c>
      <c r="I127" s="5">
        <f>-H90</f>
        <v>14.360690320078707</v>
      </c>
      <c r="J127" s="5">
        <f t="shared" ref="J127:M127" si="52">($N127-$I127)/5+I127</f>
        <v>15.421970531630917</v>
      </c>
      <c r="K127" s="5">
        <f t="shared" si="52"/>
        <v>16.483250743183127</v>
      </c>
      <c r="L127" s="5">
        <f t="shared" si="52"/>
        <v>17.544530954735336</v>
      </c>
      <c r="M127" s="5">
        <f t="shared" si="52"/>
        <v>18.605811166287545</v>
      </c>
      <c r="N127" s="5">
        <f>-I90</f>
        <v>19.667091377839757</v>
      </c>
      <c r="O127" s="5">
        <f t="shared" ref="O127:R127" si="53">($S127-$N127)/5+N127</f>
        <v>20.477133557623798</v>
      </c>
      <c r="P127" s="5">
        <f t="shared" si="53"/>
        <v>21.287175737407839</v>
      </c>
      <c r="Q127" s="5">
        <f t="shared" si="53"/>
        <v>22.09721791719188</v>
      </c>
      <c r="R127" s="5">
        <f t="shared" si="53"/>
        <v>22.907260096975921</v>
      </c>
      <c r="S127" s="5">
        <f>-J90</f>
        <v>23.717302276759959</v>
      </c>
      <c r="T127" s="5">
        <f t="shared" ref="T127:W127" si="54">($X127-$S127)/5+S127</f>
        <v>24.53401307510201</v>
      </c>
      <c r="U127" s="5">
        <f t="shared" si="54"/>
        <v>25.350723873444061</v>
      </c>
      <c r="V127" s="5">
        <f t="shared" si="54"/>
        <v>26.167434671786111</v>
      </c>
      <c r="W127" s="5">
        <f t="shared" si="54"/>
        <v>26.984145470128162</v>
      </c>
      <c r="X127" s="5">
        <f>-K90</f>
        <v>27.800856268470206</v>
      </c>
      <c r="Y127" s="5">
        <f t="shared" ref="Y127:AB127" si="55">($AC127-$X127)/5+X127</f>
        <v>28.561383284996456</v>
      </c>
      <c r="Z127" s="5">
        <f t="shared" si="55"/>
        <v>29.321910301522706</v>
      </c>
      <c r="AA127" s="5">
        <f t="shared" si="55"/>
        <v>30.082437318048957</v>
      </c>
      <c r="AB127" s="5">
        <f t="shared" si="55"/>
        <v>30.842964334575207</v>
      </c>
      <c r="AC127" s="5">
        <f>-L90</f>
        <v>31.603491351101457</v>
      </c>
      <c r="AD127" s="5">
        <f t="shared" ref="AD127:AG127" si="56">($AH127-$AC127)/5+AC127</f>
        <v>32.905399109881614</v>
      </c>
      <c r="AE127" s="5">
        <f t="shared" si="56"/>
        <v>34.207306868661775</v>
      </c>
      <c r="AF127" s="5">
        <f t="shared" si="56"/>
        <v>35.509214627441935</v>
      </c>
      <c r="AG127" s="5">
        <f t="shared" si="56"/>
        <v>36.811122386222095</v>
      </c>
      <c r="AH127" s="5">
        <f>-M90</f>
        <v>38.113030145002242</v>
      </c>
      <c r="AI127" s="5">
        <f t="shared" ref="AI127:AK127" si="57">($AH127-$AC127)/5+AH127</f>
        <v>39.414937903782402</v>
      </c>
      <c r="AJ127" s="5">
        <f t="shared" si="57"/>
        <v>40.716845662562562</v>
      </c>
      <c r="AK127" s="5">
        <f t="shared" si="57"/>
        <v>42.018753421342723</v>
      </c>
    </row>
    <row r="128" spans="1:37" s="5" customFormat="1" x14ac:dyDescent="0.45"/>
    <row r="129" spans="1:37" s="5" customFormat="1" x14ac:dyDescent="0.45">
      <c r="A129" s="5" t="s">
        <v>395</v>
      </c>
      <c r="B129" s="5" t="s">
        <v>387</v>
      </c>
      <c r="C129" s="5" t="s">
        <v>7</v>
      </c>
      <c r="D129" s="5">
        <f>SUM(D122,D125)</f>
        <v>123.54927564694282</v>
      </c>
      <c r="E129" s="5">
        <f t="shared" ref="E129:AK129" si="58">SUM(E122,E125)</f>
        <v>128.76251977128646</v>
      </c>
      <c r="F129" s="5">
        <f t="shared" si="58"/>
        <v>133.97576389563011</v>
      </c>
      <c r="G129" s="5">
        <f t="shared" si="58"/>
        <v>139.18900801997376</v>
      </c>
      <c r="H129" s="5">
        <f t="shared" si="58"/>
        <v>144.4022521443174</v>
      </c>
      <c r="I129" s="5">
        <f t="shared" si="58"/>
        <v>149.61549626866108</v>
      </c>
      <c r="J129" s="5">
        <f t="shared" si="58"/>
        <v>153.96339391166032</v>
      </c>
      <c r="K129" s="5">
        <f t="shared" si="58"/>
        <v>158.31129155465953</v>
      </c>
      <c r="L129" s="5">
        <f t="shared" si="58"/>
        <v>162.65918919765875</v>
      </c>
      <c r="M129" s="5">
        <f t="shared" si="58"/>
        <v>167.00708684065799</v>
      </c>
      <c r="N129" s="5">
        <f t="shared" si="58"/>
        <v>171.35498448365723</v>
      </c>
      <c r="O129" s="5">
        <f t="shared" si="58"/>
        <v>174.87471849408666</v>
      </c>
      <c r="P129" s="5">
        <f t="shared" si="58"/>
        <v>178.39445250451615</v>
      </c>
      <c r="Q129" s="5">
        <f t="shared" si="58"/>
        <v>181.91418651494558</v>
      </c>
      <c r="R129" s="5">
        <f t="shared" si="58"/>
        <v>185.43392052537507</v>
      </c>
      <c r="S129" s="5">
        <f t="shared" si="58"/>
        <v>188.95365453580453</v>
      </c>
      <c r="T129" s="5">
        <f t="shared" si="58"/>
        <v>192.51408396811064</v>
      </c>
      <c r="U129" s="5">
        <f t="shared" si="58"/>
        <v>196.07451340041672</v>
      </c>
      <c r="V129" s="5">
        <f t="shared" si="58"/>
        <v>199.6349428327228</v>
      </c>
      <c r="W129" s="5">
        <f t="shared" si="58"/>
        <v>203.19537226502891</v>
      </c>
      <c r="X129" s="5">
        <f t="shared" si="58"/>
        <v>206.75580169733502</v>
      </c>
      <c r="Y129" s="5">
        <f t="shared" si="58"/>
        <v>210.24035464240526</v>
      </c>
      <c r="Z129" s="5">
        <f t="shared" si="58"/>
        <v>213.72490758747551</v>
      </c>
      <c r="AA129" s="5">
        <f t="shared" si="58"/>
        <v>217.20946053254576</v>
      </c>
      <c r="AB129" s="5">
        <f t="shared" si="58"/>
        <v>220.69401347761601</v>
      </c>
      <c r="AC129" s="5">
        <f t="shared" si="58"/>
        <v>224.17856642268623</v>
      </c>
      <c r="AD129" s="5">
        <f t="shared" si="58"/>
        <v>225.58407032427925</v>
      </c>
      <c r="AE129" s="5">
        <f t="shared" si="58"/>
        <v>226.98957422587227</v>
      </c>
      <c r="AF129" s="5">
        <f t="shared" si="58"/>
        <v>228.3950781274653</v>
      </c>
      <c r="AG129" s="5">
        <f t="shared" si="58"/>
        <v>229.80058202905832</v>
      </c>
      <c r="AH129" s="5">
        <f t="shared" si="58"/>
        <v>231.20608593065134</v>
      </c>
      <c r="AI129" s="5">
        <f t="shared" si="58"/>
        <v>232.61158983224436</v>
      </c>
      <c r="AJ129" s="5">
        <f t="shared" si="58"/>
        <v>234.01709373383738</v>
      </c>
      <c r="AK129" s="5">
        <f t="shared" si="58"/>
        <v>235.42259763543041</v>
      </c>
    </row>
    <row r="130" spans="1:37" s="5" customFormat="1" x14ac:dyDescent="0.45"/>
    <row r="131" spans="1:37" s="70" customFormat="1" x14ac:dyDescent="0.45">
      <c r="A131" s="2" t="s">
        <v>345</v>
      </c>
    </row>
    <row r="132" spans="1:37" s="1" customFormat="1" x14ac:dyDescent="0.45">
      <c r="A132" s="1" t="s">
        <v>342</v>
      </c>
      <c r="B132" s="1" t="s">
        <v>232</v>
      </c>
      <c r="C132" s="1">
        <v>2017</v>
      </c>
    </row>
    <row r="133" spans="1:37" s="5" customFormat="1" x14ac:dyDescent="0.45">
      <c r="A133" s="5" t="s">
        <v>340</v>
      </c>
      <c r="B133" s="5" t="s">
        <v>228</v>
      </c>
      <c r="C133" s="5">
        <f>G6/($G$61-G108)</f>
        <v>0.24099255568201119</v>
      </c>
    </row>
    <row r="134" spans="1:37" s="5" customFormat="1" x14ac:dyDescent="0.45">
      <c r="A134" s="5" t="s">
        <v>29</v>
      </c>
      <c r="B134" s="5" t="s">
        <v>228</v>
      </c>
      <c r="C134" s="5">
        <f>G15/($G$61-G108)</f>
        <v>0.17555747458302273</v>
      </c>
    </row>
    <row r="135" spans="1:37" s="5" customFormat="1" x14ac:dyDescent="0.45">
      <c r="A135" s="5" t="s">
        <v>297</v>
      </c>
      <c r="B135" s="5" t="s">
        <v>228</v>
      </c>
      <c r="C135" s="5">
        <f>SUM(G5,G22,G28,G33,-G108)/($G$61-G108)</f>
        <v>0.48672537968873114</v>
      </c>
    </row>
    <row r="136" spans="1:37" s="5" customFormat="1" x14ac:dyDescent="0.45">
      <c r="A136" s="5" t="s">
        <v>30</v>
      </c>
      <c r="B136" s="5" t="s">
        <v>228</v>
      </c>
      <c r="C136" s="5">
        <f>G34/($G$61-G108)</f>
        <v>9.6724590046234835E-2</v>
      </c>
    </row>
    <row r="137" spans="1:37" s="1" customFormat="1" x14ac:dyDescent="0.45"/>
    <row r="138" spans="1:37" x14ac:dyDescent="0.4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347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348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349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350</v>
      </c>
      <c r="B147" s="71"/>
      <c r="C147" s="71"/>
      <c r="D147" s="71" t="s">
        <v>351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352</v>
      </c>
      <c r="B148" s="71"/>
      <c r="C148" s="71"/>
      <c r="D148" s="71" t="s">
        <v>353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354</v>
      </c>
      <c r="B149" s="71"/>
      <c r="C149" s="71"/>
      <c r="D149" s="71" t="s">
        <v>355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356</v>
      </c>
      <c r="B150" s="71"/>
      <c r="C150" s="71"/>
      <c r="D150" s="71" t="s">
        <v>357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358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359</v>
      </c>
      <c r="B152" s="71"/>
      <c r="C152" s="71"/>
      <c r="D152" s="71" t="s">
        <v>308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360</v>
      </c>
      <c r="Q152" s="71"/>
      <c r="R152" s="71"/>
    </row>
    <row r="153" spans="1:36" s="65" customFormat="1" x14ac:dyDescent="0.45">
      <c r="A153" s="71" t="s">
        <v>361</v>
      </c>
      <c r="B153" s="71"/>
      <c r="C153" s="71"/>
      <c r="D153" s="71" t="s">
        <v>308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362</v>
      </c>
      <c r="B154" s="71"/>
      <c r="C154" s="71"/>
      <c r="D154" s="71" t="s">
        <v>308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363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364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365</v>
      </c>
    </row>
    <row r="159" spans="1:36" s="1" customFormat="1" x14ac:dyDescent="0.4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228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228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366</v>
      </c>
    </row>
    <row r="166" spans="1:36" s="1" customFormat="1" x14ac:dyDescent="0.45">
      <c r="A166" s="1" t="s">
        <v>342</v>
      </c>
      <c r="B166" s="1" t="s">
        <v>232</v>
      </c>
      <c r="C166" s="1">
        <v>2017</v>
      </c>
    </row>
    <row r="167" spans="1:36" s="5" customFormat="1" x14ac:dyDescent="0.45">
      <c r="A167" s="5" t="s">
        <v>340</v>
      </c>
      <c r="B167" s="5" t="s">
        <v>228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228</v>
      </c>
      <c r="C168" s="5">
        <f>F140/($F$143+$H$152)</f>
        <v>0.13132667125702871</v>
      </c>
    </row>
    <row r="169" spans="1:36" s="5" customFormat="1" x14ac:dyDescent="0.45">
      <c r="A169" s="5" t="s">
        <v>297</v>
      </c>
      <c r="B169" s="5" t="s">
        <v>228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228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267</v>
      </c>
      <c r="G1" s="11"/>
      <c r="H1" s="11"/>
      <c r="I1" s="11"/>
    </row>
    <row r="2" spans="1:9" x14ac:dyDescent="0.45">
      <c r="A2" t="s">
        <v>48</v>
      </c>
      <c r="F2" s="56" t="s">
        <v>268</v>
      </c>
      <c r="G2" s="57" t="s">
        <v>269</v>
      </c>
      <c r="H2" s="57" t="s">
        <v>270</v>
      </c>
      <c r="I2" s="57" t="s">
        <v>271</v>
      </c>
    </row>
    <row r="3" spans="1:9" x14ac:dyDescent="0.45">
      <c r="A3" s="6">
        <f>3.41214*10^9</f>
        <v>3412140000</v>
      </c>
      <c r="F3" s="56"/>
      <c r="G3" s="57" t="s">
        <v>272</v>
      </c>
      <c r="H3" s="57" t="s">
        <v>273</v>
      </c>
      <c r="I3" s="57" t="s">
        <v>274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229</v>
      </c>
      <c r="F5" s="58" t="s">
        <v>275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276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277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278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279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280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281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282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265</v>
      </c>
      <c r="B30" s="1"/>
      <c r="C30" s="1"/>
    </row>
    <row r="31" spans="1:3" x14ac:dyDescent="0.45">
      <c r="B31">
        <v>5.8170000000000002</v>
      </c>
      <c r="C31" t="s">
        <v>266</v>
      </c>
    </row>
    <row r="32" spans="1:3" x14ac:dyDescent="0.45">
      <c r="B32">
        <v>7.61</v>
      </c>
      <c r="C32" t="s">
        <v>283</v>
      </c>
    </row>
    <row r="33" spans="2:3" x14ac:dyDescent="0.45">
      <c r="B33" s="10">
        <f>B32*B31</f>
        <v>44.26737</v>
      </c>
      <c r="C33" t="s">
        <v>284</v>
      </c>
    </row>
    <row r="34" spans="2:3" x14ac:dyDescent="0.45">
      <c r="B34">
        <f>B33*1000</f>
        <v>44267.37</v>
      </c>
      <c r="C34" t="s">
        <v>285</v>
      </c>
    </row>
    <row r="35" spans="2:3" x14ac:dyDescent="0.4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activeCell="D27" sqref="D27:AK27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74230285047056.813</v>
      </c>
      <c r="E3" s="6">
        <f>('Elec Use'!$D$17*BTU_per_GWh)*'IESS Demand'!$C133*'IESS Demand'!H$77*'IESS Demand'!E116/'IESS Demand'!$D116</f>
        <v>91643082695721.781</v>
      </c>
      <c r="F3" s="6">
        <f>('Elec Use'!$D$17*BTU_per_GWh)*'IESS Demand'!$C133*'IESS Demand'!I$77*'IESS Demand'!F116/'IESS Demand'!$D116</f>
        <v>109587364276842.95</v>
      </c>
      <c r="G3" s="6">
        <f>('Elec Use'!$D$17*BTU_per_GWh)*'IESS Demand'!$C133*'IESS Demand'!J$77*'IESS Demand'!G116/'IESS Demand'!$D116</f>
        <v>128031299879787.19</v>
      </c>
      <c r="H3" s="6">
        <f>('Elec Use'!$D$17*BTU_per_GWh)*'IESS Demand'!$C133*'IESS Demand'!K$77*'IESS Demand'!H116/'IESS Demand'!$D116</f>
        <v>146945551519411.75</v>
      </c>
      <c r="I3" s="6">
        <f>('Elec Use'!$D$17*BTU_per_GWh)*'IESS Demand'!$C133*'IESS Demand'!L$77*'IESS Demand'!I116/'IESS Demand'!$D116</f>
        <v>166303033955045.44</v>
      </c>
      <c r="J3" s="6">
        <f>('Elec Use'!$D$17*BTU_per_GWh)*'IESS Demand'!$C133*'IESS Demand'!M$77*'IESS Demand'!J116/'IESS Demand'!$D116</f>
        <v>192492988790209.22</v>
      </c>
      <c r="K3" s="6">
        <f>('Elec Use'!$D$17*BTU_per_GWh)*'IESS Demand'!$C133*'IESS Demand'!N$77*'IESS Demand'!K116/'IESS Demand'!$D116</f>
        <v>219368112497386.44</v>
      </c>
      <c r="L3" s="6">
        <f>('Elec Use'!$D$17*BTU_per_GWh)*'IESS Demand'!$C133*'IESS Demand'!O$77*'IESS Demand'!L116/'IESS Demand'!$D116</f>
        <v>246894155819425.25</v>
      </c>
      <c r="M3" s="6">
        <f>('Elec Use'!$D$17*BTU_per_GWh)*'IESS Demand'!$C133*'IESS Demand'!P$77*'IESS Demand'!M116/'IESS Demand'!$D116</f>
        <v>275039114759746.59</v>
      </c>
      <c r="N3" s="6">
        <f>('Elec Use'!$D$17*BTU_per_GWh)*'IESS Demand'!$C133*'IESS Demand'!Q$77*'IESS Demand'!N116/'IESS Demand'!$D116</f>
        <v>303773049559922.25</v>
      </c>
      <c r="O3" s="6">
        <f>('Elec Use'!$D$17*BTU_per_GWh)*'IESS Demand'!$C133*'IESS Demand'!R$77*'IESS Demand'!O116/'IESS Demand'!$D116</f>
        <v>347031244685422.31</v>
      </c>
      <c r="P3" s="6">
        <f>('Elec Use'!$D$17*BTU_per_GWh)*'IESS Demand'!$C133*'IESS Demand'!S$77*'IESS Demand'!P116/'IESS Demand'!$D116</f>
        <v>391305297527429.94</v>
      </c>
      <c r="Q3" s="6">
        <f>('Elec Use'!$D$17*BTU_per_GWh)*'IESS Demand'!$C133*'IESS Demand'!T$77*'IESS Demand'!Q116/'IESS Demand'!$D116</f>
        <v>436540917939471.88</v>
      </c>
      <c r="R3" s="6">
        <f>('Elec Use'!$D$17*BTU_per_GWh)*'IESS Demand'!$C133*'IESS Demand'!U$77*'IESS Demand'!R116/'IESS Demand'!$D116</f>
        <v>482687616613124.5</v>
      </c>
      <c r="S3" s="6">
        <f>('Elec Use'!$D$17*BTU_per_GWh)*'IESS Demand'!$C133*'IESS Demand'!V$77*'IESS Demand'!S116/'IESS Demand'!$D116</f>
        <v>529698378179998.69</v>
      </c>
      <c r="T3" s="6">
        <f>('Elec Use'!$D$17*BTU_per_GWh)*'IESS Demand'!$C133*'IESS Demand'!W$77*'IESS Demand'!T116/'IESS Demand'!$D116</f>
        <v>577735138666221.5</v>
      </c>
      <c r="U3" s="6">
        <f>('Elec Use'!$D$17*BTU_per_GWh)*'IESS Demand'!$C133*'IESS Demand'!X$77*'IESS Demand'!U116/'IESS Demand'!$D116</f>
        <v>626689319829865.75</v>
      </c>
      <c r="V3" s="6">
        <f>('Elec Use'!$D$17*BTU_per_GWh)*'IESS Demand'!$C133*'IESS Demand'!Y$77*'IESS Demand'!V116/'IESS Demand'!$D116</f>
        <v>676520158635472.38</v>
      </c>
      <c r="W3" s="6">
        <f>('Elec Use'!$D$17*BTU_per_GWh)*'IESS Demand'!$C133*'IESS Demand'!Z$77*'IESS Demand'!W116/'IESS Demand'!$D116</f>
        <v>727189271725549.88</v>
      </c>
      <c r="X3" s="6">
        <f>('Elec Use'!$D$17*BTU_per_GWh)*'IESS Demand'!$C133*'IESS Demand'!AA$77*'IESS Demand'!X116/'IESS Demand'!$D116</f>
        <v>778660484266480.25</v>
      </c>
      <c r="Y3" s="6">
        <f>('Elec Use'!$D$17*BTU_per_GWh)*'IESS Demand'!$C133*'IESS Demand'!AB$77*'IESS Demand'!Y116/'IESS Demand'!$D116</f>
        <v>824214548292469.5</v>
      </c>
      <c r="Z3" s="6">
        <f>('Elec Use'!$D$17*BTU_per_GWh)*'IESS Demand'!$C133*'IESS Demand'!AC$77*'IESS Demand'!Z116/'IESS Demand'!$D116</f>
        <v>870345594152197.63</v>
      </c>
      <c r="AA3" s="6">
        <f>('Elec Use'!$D$17*BTU_per_GWh)*'IESS Demand'!$C133*'IESS Demand'!AD$77*'IESS Demand'!AA116/'IESS Demand'!$D116</f>
        <v>917026050237283.25</v>
      </c>
      <c r="AB3" s="6">
        <f>('Elec Use'!$D$17*BTU_per_GWh)*'IESS Demand'!$C133*'IESS Demand'!AE$77*'IESS Demand'!AB116/'IESS Demand'!$D116</f>
        <v>964230074108969.88</v>
      </c>
      <c r="AC3" s="6">
        <f>('Elec Use'!$D$17*BTU_per_GWh)*'IESS Demand'!$C133*'IESS Demand'!AF$77*'IESS Demand'!AC116/'IESS Demand'!$D116</f>
        <v>1011933419033317.8</v>
      </c>
      <c r="AD3" s="6">
        <f>('Elec Use'!$D$17*BTU_per_GWh)*'IESS Demand'!$C133*'IESS Demand'!AG$77*'IESS Demand'!AD116/'IESS Demand'!$D116</f>
        <v>1053986890732340.3</v>
      </c>
      <c r="AE3" s="6">
        <f>('Elec Use'!$D$17*BTU_per_GWh)*'IESS Demand'!$C133*'IESS Demand'!AH$77*'IESS Demand'!AE116/'IESS Demand'!$D116</f>
        <v>1096407996867464.3</v>
      </c>
      <c r="AF3" s="6">
        <f>('Elec Use'!$D$17*BTU_per_GWh)*'IESS Demand'!$C133*'IESS Demand'!AI$77*'IESS Demand'!AF116/'IESS Demand'!$D116</f>
        <v>1139182076949038.8</v>
      </c>
      <c r="AG3" s="6">
        <f>('Elec Use'!$D$17*BTU_per_GWh)*'IESS Demand'!$C133*'IESS Demand'!AJ$77*'IESS Demand'!AG116/'IESS Demand'!$D116</f>
        <v>1182295239767742.8</v>
      </c>
      <c r="AH3" s="6">
        <f>('Elec Use'!$D$17*BTU_per_GWh)*'IESS Demand'!$C133*'IESS Demand'!AK$77*'IESS Demand'!AH116/'IESS Demand'!$D116</f>
        <v>1225734313589812.8</v>
      </c>
      <c r="AI3" s="6">
        <f>('Elec Use'!$D$17*BTU_per_GWh)*'IESS Demand'!$C133*'IESS Demand'!AL$77*'IESS Demand'!AI116/'IESS Demand'!$D116</f>
        <v>1269486800172233.5</v>
      </c>
      <c r="AJ3" s="6">
        <f>('Elec Use'!$D$17*BTU_per_GWh)*'IESS Demand'!$C133*'IESS Demand'!AM$77*'IESS Demand'!AJ116/'IESS Demand'!$D116</f>
        <v>1313540832260254.8</v>
      </c>
      <c r="AK3" s="6">
        <f>('Elec Use'!$D$17*BTU_per_GWh)*'IESS Demand'!$C133*'IESS Demand'!AN$77*'IESS Demand'!AK116/'IESS Demand'!$D116</f>
        <v>1357885134263517.3</v>
      </c>
    </row>
    <row r="4" spans="1:38" x14ac:dyDescent="0.4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54075037063113.539</v>
      </c>
      <c r="E4" s="6">
        <f>('Elec Use'!$D$17*BTU_per_GWh)*'IESS Demand'!$C134*'IESS Demand'!H$77*'IESS Demand'!E117/'IESS Demand'!$D117</f>
        <v>57766719469841.469</v>
      </c>
      <c r="F4" s="6">
        <f>('Elec Use'!$D$17*BTU_per_GWh)*'IESS Demand'!$C134*'IESS Demand'!I$77*'IESS Demand'!F117/'IESS Demand'!$D117</f>
        <v>61512346478346.055</v>
      </c>
      <c r="G4" s="6">
        <f>('Elec Use'!$D$17*BTU_per_GWh)*'IESS Demand'!$C134*'IESS Demand'!J$77*'IESS Demand'!G117/'IESS Demand'!$D117</f>
        <v>65308687413626.922</v>
      </c>
      <c r="H4" s="6">
        <f>('Elec Use'!$D$17*BTU_per_GWh)*'IESS Demand'!$C134*'IESS Demand'!K$77*'IESS Demand'!H117/'IESS Demand'!$D117</f>
        <v>69152764526350.734</v>
      </c>
      <c r="I4" s="6">
        <f>('Elec Use'!$D$17*BTU_per_GWh)*'IESS Demand'!$C134*'IESS Demand'!L$77*'IESS Demand'!I117/'IESS Demand'!$D117</f>
        <v>73041828716436.047</v>
      </c>
      <c r="J4" s="6">
        <f>('Elec Use'!$D$17*BTU_per_GWh)*'IESS Demand'!$C134*'IESS Demand'!M$77*'IESS Demand'!J117/'IESS Demand'!$D117</f>
        <v>74729622534776.266</v>
      </c>
      <c r="K4" s="6">
        <f>('Elec Use'!$D$17*BTU_per_GWh)*'IESS Demand'!$C134*'IESS Demand'!N$77*'IESS Demand'!K117/'IESS Demand'!$D117</f>
        <v>76386388534209.453</v>
      </c>
      <c r="L4" s="6">
        <f>('Elec Use'!$D$17*BTU_per_GWh)*'IESS Demand'!$C134*'IESS Demand'!O$77*'IESS Demand'!L117/'IESS Demand'!$D117</f>
        <v>78013677689673.328</v>
      </c>
      <c r="M4" s="6">
        <f>('Elec Use'!$D$17*BTU_per_GWh)*'IESS Demand'!$C134*'IESS Demand'!P$77*'IESS Demand'!M117/'IESS Demand'!$D117</f>
        <v>79612939299656.844</v>
      </c>
      <c r="N4" s="6">
        <f>('Elec Use'!$D$17*BTU_per_GWh)*'IESS Demand'!$C134*'IESS Demand'!Q$77*'IESS Demand'!N117/'IESS Demand'!$D117</f>
        <v>81185529183783.313</v>
      </c>
      <c r="O4" s="6">
        <f>('Elec Use'!$D$17*BTU_per_GWh)*'IESS Demand'!$C134*'IESS Demand'!R$77*'IESS Demand'!O117/'IESS Demand'!$D117</f>
        <v>82525545540012.594</v>
      </c>
      <c r="P4" s="6">
        <f>('Elec Use'!$D$17*BTU_per_GWh)*'IESS Demand'!$C134*'IESS Demand'!S$77*'IESS Demand'!P117/'IESS Demand'!$D117</f>
        <v>83816866720996.344</v>
      </c>
      <c r="Q4" s="6">
        <f>('Elec Use'!$D$17*BTU_per_GWh)*'IESS Demand'!$C134*'IESS Demand'!T$77*'IESS Demand'!Q117/'IESS Demand'!$D117</f>
        <v>85062095126807.094</v>
      </c>
      <c r="R4" s="6">
        <f>('Elec Use'!$D$17*BTU_per_GWh)*'IESS Demand'!$C134*'IESS Demand'!U$77*'IESS Demand'!R117/'IESS Demand'!$D117</f>
        <v>86263650964214.594</v>
      </c>
      <c r="S4" s="6">
        <f>('Elec Use'!$D$17*BTU_per_GWh)*'IESS Demand'!$C134*'IESS Demand'!V$77*'IESS Demand'!S117/'IESS Demand'!$D117</f>
        <v>87423787916551.125</v>
      </c>
      <c r="T4" s="6">
        <f>('Elec Use'!$D$17*BTU_per_GWh)*'IESS Demand'!$C134*'IESS Demand'!W$77*'IESS Demand'!T117/'IESS Demand'!$D117</f>
        <v>89697560286899.719</v>
      </c>
      <c r="U4" s="6">
        <f>('Elec Use'!$D$17*BTU_per_GWh)*'IESS Demand'!$C134*'IESS Demand'!X$77*'IESS Demand'!U117/'IESS Demand'!$D117</f>
        <v>91958966159749.688</v>
      </c>
      <c r="V4" s="6">
        <f>('Elec Use'!$D$17*BTU_per_GWh)*'IESS Demand'!$C134*'IESS Demand'!Y$77*'IESS Demand'!V117/'IESS Demand'!$D117</f>
        <v>94208555006012.844</v>
      </c>
      <c r="W4" s="6">
        <f>('Elec Use'!$D$17*BTU_per_GWh)*'IESS Demand'!$C134*'IESS Demand'!Z$77*'IESS Demand'!W117/'IESS Demand'!$D117</f>
        <v>96446844219405.078</v>
      </c>
      <c r="X4" s="6">
        <f>('Elec Use'!$D$17*BTU_per_GWh)*'IESS Demand'!$C134*'IESS Demand'!AA$77*'IESS Demand'!X117/'IESS Demand'!$D117</f>
        <v>98674321423544.391</v>
      </c>
      <c r="Y4" s="6">
        <f>('Elec Use'!$D$17*BTU_per_GWh)*'IESS Demand'!$C134*'IESS Demand'!AB$77*'IESS Demand'!Y117/'IESS Demand'!$D117</f>
        <v>100905146513137.19</v>
      </c>
      <c r="Z4" s="6">
        <f>('Elec Use'!$D$17*BTU_per_GWh)*'IESS Demand'!$C134*'IESS Demand'!AC$77*'IESS Demand'!Z117/'IESS Demand'!$D117</f>
        <v>103113044899327.94</v>
      </c>
      <c r="AA4" s="6">
        <f>('Elec Use'!$D$17*BTU_per_GWh)*'IESS Demand'!$C134*'IESS Demand'!AD$77*'IESS Demand'!AA117/'IESS Demand'!$D117</f>
        <v>105299112155756.11</v>
      </c>
      <c r="AB4" s="6">
        <f>('Elec Use'!$D$17*BTU_per_GWh)*'IESS Demand'!$C134*'IESS Demand'!AE$77*'IESS Demand'!AB117/'IESS Demand'!$D117</f>
        <v>107464375146517.8</v>
      </c>
      <c r="AC4" s="6">
        <f>('Elec Use'!$D$17*BTU_per_GWh)*'IESS Demand'!$C134*'IESS Demand'!AF$77*'IESS Demand'!AC117/'IESS Demand'!$D117</f>
        <v>109609797329462.06</v>
      </c>
      <c r="AD4" s="6">
        <f>('Elec Use'!$D$17*BTU_per_GWh)*'IESS Demand'!$C134*'IESS Demand'!AG$77*'IESS Demand'!AD117/'IESS Demand'!$D117</f>
        <v>111533661247571.92</v>
      </c>
      <c r="AE4" s="6">
        <f>('Elec Use'!$D$17*BTU_per_GWh)*'IESS Demand'!$C134*'IESS Demand'!AH$77*'IESS Demand'!AE117/'IESS Demand'!$D117</f>
        <v>113430719398812.42</v>
      </c>
      <c r="AF4" s="6">
        <f>('Elec Use'!$D$17*BTU_per_GWh)*'IESS Demand'!$C134*'IESS Demand'!AI$77*'IESS Demand'!AF117/'IESS Demand'!$D117</f>
        <v>115302040740899.7</v>
      </c>
      <c r="AG4" s="6">
        <f>('Elec Use'!$D$17*BTU_per_GWh)*'IESS Demand'!$C134*'IESS Demand'!AJ$77*'IESS Demand'!AG117/'IESS Demand'!$D117</f>
        <v>117148638140101.52</v>
      </c>
      <c r="AH4" s="6">
        <f>('Elec Use'!$D$17*BTU_per_GWh)*'IESS Demand'!$C134*'IESS Demand'!AK$77*'IESS Demand'!AH117/'IESS Demand'!$D117</f>
        <v>118971472002705.44</v>
      </c>
      <c r="AI4" s="6">
        <f>('Elec Use'!$D$17*BTU_per_GWh)*'IESS Demand'!$C134*'IESS Demand'!AL$77*'IESS Demand'!AI117/'IESS Demand'!$D117</f>
        <v>120771453627970.27</v>
      </c>
      <c r="AJ4" s="6">
        <f>('Elec Use'!$D$17*BTU_per_GWh)*'IESS Demand'!$C134*'IESS Demand'!AM$77*'IESS Demand'!AJ117/'IESS Demand'!$D117</f>
        <v>122549448307154.59</v>
      </c>
      <c r="AK4" s="6">
        <f>('Elec Use'!$D$17*BTU_per_GWh)*'IESS Demand'!$C134*'IESS Demand'!AN$77*'IESS Demand'!AK117/'IESS Demand'!$D117</f>
        <v>124306278190787.8</v>
      </c>
      <c r="AL4" s="6"/>
    </row>
    <row r="5" spans="1:38" ht="16.5" x14ac:dyDescent="0.4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149920662784308.41</v>
      </c>
      <c r="E5" s="6">
        <f>('Elec Use'!$D$17*BTU_per_GWh)*'IESS Demand'!$C135*'IESS Demand'!H$77*'IESS Demand'!E118/'IESS Demand'!$D118</f>
        <v>167016388205793.28</v>
      </c>
      <c r="F5" s="6">
        <f>('Elec Use'!$D$17*BTU_per_GWh)*'IESS Demand'!$C135*'IESS Demand'!I$77*'IESS Demand'!F118/'IESS Demand'!$D118</f>
        <v>184515887016970.88</v>
      </c>
      <c r="G5" s="6">
        <f>('Elec Use'!$D$17*BTU_per_GWh)*'IESS Demand'!$C135*'IESS Demand'!J$77*'IESS Demand'!G118/'IESS Demand'!$D118</f>
        <v>202394977732522.09</v>
      </c>
      <c r="H5" s="6">
        <f>('Elec Use'!$D$17*BTU_per_GWh)*'IESS Demand'!$C135*'IESS Demand'!K$77*'IESS Demand'!H118/'IESS Demand'!$D118</f>
        <v>220631372006582.59</v>
      </c>
      <c r="I5" s="6">
        <f>('Elec Use'!$D$17*BTU_per_GWh)*'IESS Demand'!$C135*'IESS Demand'!L$77*'IESS Demand'!I118/'IESS Demand'!$D118</f>
        <v>239204492924651.94</v>
      </c>
      <c r="J5" s="6">
        <f>('Elec Use'!$D$17*BTU_per_GWh)*'IESS Demand'!$C135*'IESS Demand'!M$77*'IESS Demand'!J118/'IESS Demand'!$D118</f>
        <v>257018902328881.63</v>
      </c>
      <c r="K5" s="6">
        <f>('Elec Use'!$D$17*BTU_per_GWh)*'IESS Demand'!$C135*'IESS Demand'!N$77*'IESS Demand'!K118/'IESS Demand'!$D118</f>
        <v>275147265180683.03</v>
      </c>
      <c r="L5" s="6">
        <f>('Elec Use'!$D$17*BTU_per_GWh)*'IESS Demand'!$C135*'IESS Demand'!O$77*'IESS Demand'!L118/'IESS Demand'!$D118</f>
        <v>293573888017029.94</v>
      </c>
      <c r="M5" s="6">
        <f>('Elec Use'!$D$17*BTU_per_GWh)*'IESS Demand'!$C135*'IESS Demand'!P$77*'IESS Demand'!M118/'IESS Demand'!$D118</f>
        <v>312284106183016.13</v>
      </c>
      <c r="N5" s="6">
        <f>('Elec Use'!$D$17*BTU_per_GWh)*'IESS Demand'!$C135*'IESS Demand'!Q$77*'IESS Demand'!N118/'IESS Demand'!$D118</f>
        <v>331264200884978.81</v>
      </c>
      <c r="O5" s="6">
        <f>('Elec Use'!$D$17*BTU_per_GWh)*'IESS Demand'!$C135*'IESS Demand'!R$77*'IESS Demand'!O118/'IESS Demand'!$D118</f>
        <v>350423137075627.31</v>
      </c>
      <c r="P5" s="6">
        <f>('Elec Use'!$D$17*BTU_per_GWh)*'IESS Demand'!$C135*'IESS Demand'!S$77*'IESS Demand'!P118/'IESS Demand'!$D118</f>
        <v>369812279704753.25</v>
      </c>
      <c r="Q5" s="6">
        <f>('Elec Use'!$D$17*BTU_per_GWh)*'IESS Demand'!$C135*'IESS Demand'!T$77*'IESS Demand'!Q118/'IESS Demand'!$D118</f>
        <v>389419325926135.94</v>
      </c>
      <c r="R5" s="6">
        <f>('Elec Use'!$D$17*BTU_per_GWh)*'IESS Demand'!$C135*'IESS Demand'!U$77*'IESS Demand'!R118/'IESS Demand'!$D118</f>
        <v>409232834212401.88</v>
      </c>
      <c r="S5" s="6">
        <f>('Elec Use'!$D$17*BTU_per_GWh)*'IESS Demand'!$C135*'IESS Demand'!V$77*'IESS Demand'!S118/'IESS Demand'!$D118</f>
        <v>429242150275718.63</v>
      </c>
      <c r="T5" s="6">
        <f>('Elec Use'!$D$17*BTU_per_GWh)*'IESS Demand'!$C135*'IESS Demand'!W$77*'IESS Demand'!T118/'IESS Demand'!$D118</f>
        <v>443902573015588.88</v>
      </c>
      <c r="U5" s="6">
        <f>('Elec Use'!$D$17*BTU_per_GWh)*'IESS Demand'!$C135*'IESS Demand'!X$77*'IESS Demand'!U118/'IESS Demand'!$D118</f>
        <v>458603552154623.13</v>
      </c>
      <c r="V5" s="6">
        <f>('Elec Use'!$D$17*BTU_per_GWh)*'IESS Demand'!$C135*'IESS Demand'!Y$77*'IESS Demand'!V118/'IESS Demand'!$D118</f>
        <v>473343285682056.13</v>
      </c>
      <c r="W5" s="6">
        <f>('Elec Use'!$D$17*BTU_per_GWh)*'IESS Demand'!$C135*'IESS Demand'!Z$77*'IESS Demand'!W118/'IESS Demand'!$D118</f>
        <v>488120076785498.13</v>
      </c>
      <c r="X5" s="6">
        <f>('Elec Use'!$D$17*BTU_per_GWh)*'IESS Demand'!$C135*'IESS Demand'!AA$77*'IESS Demand'!X118/'IESS Demand'!$D118</f>
        <v>502932326284741</v>
      </c>
      <c r="Y5" s="6">
        <f>('Elec Use'!$D$17*BTU_per_GWh)*'IESS Demand'!$C135*'IESS Demand'!AB$77*'IESS Demand'!Y118/'IESS Demand'!$D118</f>
        <v>517311802953271.75</v>
      </c>
      <c r="Z5" s="6">
        <f>('Elec Use'!$D$17*BTU_per_GWh)*'IESS Demand'!$C135*'IESS Demand'!AC$77*'IESS Demand'!Z118/'IESS Demand'!$D118</f>
        <v>531656022830406.81</v>
      </c>
      <c r="AA5" s="6">
        <f>('Elec Use'!$D$17*BTU_per_GWh)*'IESS Demand'!$C135*'IESS Demand'!AD$77*'IESS Demand'!AA118/'IESS Demand'!$D118</f>
        <v>545966670694396.81</v>
      </c>
      <c r="AB5" s="6">
        <f>('Elec Use'!$D$17*BTU_per_GWh)*'IESS Demand'!$C135*'IESS Demand'!AE$77*'IESS Demand'!AB118/'IESS Demand'!$D118</f>
        <v>560245325661639.63</v>
      </c>
      <c r="AC5" s="6">
        <f>('Elec Use'!$D$17*BTU_per_GWh)*'IESS Demand'!$C135*'IESS Demand'!AF$77*'IESS Demand'!AC118/'IESS Demand'!$D118</f>
        <v>574493469342103.25</v>
      </c>
      <c r="AD5" s="6">
        <f>('Elec Use'!$D$17*BTU_per_GWh)*'IESS Demand'!$C135*'IESS Demand'!AG$77*'IESS Demand'!AD118/'IESS Demand'!$D118</f>
        <v>587912758907986.38</v>
      </c>
      <c r="AE5" s="6">
        <f>('Elec Use'!$D$17*BTU_per_GWh)*'IESS Demand'!$C135*'IESS Demand'!AH$77*'IESS Demand'!AE118/'IESS Demand'!$D118</f>
        <v>601276020002485.13</v>
      </c>
      <c r="AF5" s="6">
        <f>('Elec Use'!$D$17*BTU_per_GWh)*'IESS Demand'!$C135*'IESS Demand'!AI$77*'IESS Demand'!AF118/'IESS Demand'!$D118</f>
        <v>614585486923428.75</v>
      </c>
      <c r="AG5" s="6">
        <f>('Elec Use'!$D$17*BTU_per_GWh)*'IESS Demand'!$C135*'IESS Demand'!AJ$77*'IESS Demand'!AG118/'IESS Demand'!$D118</f>
        <v>627843276728279.63</v>
      </c>
      <c r="AH5" s="6">
        <f>('Elec Use'!$D$17*BTU_per_GWh)*'IESS Demand'!$C135*'IESS Demand'!AK$77*'IESS Demand'!AH118/'IESS Demand'!$D118</f>
        <v>641051396824487.5</v>
      </c>
      <c r="AI5" s="6">
        <f>('Elec Use'!$D$17*BTU_per_GWh)*'IESS Demand'!$C135*'IESS Demand'!AL$77*'IESS Demand'!AI118/'IESS Demand'!$D118</f>
        <v>654211751977724.38</v>
      </c>
      <c r="AJ5" s="6">
        <f>('Elec Use'!$D$17*BTU_per_GWh)*'IESS Demand'!$C135*'IESS Demand'!AM$77*'IESS Demand'!AJ118/'IESS Demand'!$D118</f>
        <v>667326150789352</v>
      </c>
      <c r="AK5" s="6">
        <f>('Elec Use'!$D$17*BTU_per_GWh)*'IESS Demand'!$C135*'IESS Demand'!AN$77*'IESS Demand'!AK118/'IESS Demand'!$D118</f>
        <v>680396311689498.13</v>
      </c>
      <c r="AL5" s="72"/>
    </row>
    <row r="6" spans="1:38" x14ac:dyDescent="0.4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29793011115519.977</v>
      </c>
      <c r="E6" s="6">
        <f>('Elec Use'!$D$17*BTU_per_GWh)*'IESS Demand'!$C136*'IESS Demand'!H$77*'IESS Demand'!E119/'IESS Demand'!$D119</f>
        <v>35404039443898.594</v>
      </c>
      <c r="F6" s="6">
        <f>('Elec Use'!$D$17*BTU_per_GWh)*'IESS Demand'!$C136*'IESS Demand'!I$77*'IESS Demand'!F119/'IESS Demand'!$D119</f>
        <v>41177332674277.922</v>
      </c>
      <c r="G6" s="6">
        <f>('Elec Use'!$D$17*BTU_per_GWh)*'IESS Demand'!$C136*'IESS Demand'!J$77*'IESS Demand'!G119/'IESS Demand'!$D119</f>
        <v>47103172963814.195</v>
      </c>
      <c r="H6" s="6">
        <f>('Elec Use'!$D$17*BTU_per_GWh)*'IESS Demand'!$C136*'IESS Demand'!K$77*'IESS Demand'!H119/'IESS Demand'!$D119</f>
        <v>53172603267913.289</v>
      </c>
      <c r="I6" s="6">
        <f>('Elec Use'!$D$17*BTU_per_GWh)*'IESS Demand'!$C136*'IESS Demand'!L$77*'IESS Demand'!I119/'IESS Demand'!$D119</f>
        <v>59377354316979.602</v>
      </c>
      <c r="J6" s="6">
        <f>('Elec Use'!$D$17*BTU_per_GWh)*'IESS Demand'!$C136*'IESS Demand'!M$77*'IESS Demand'!J119/'IESS Demand'!$D119</f>
        <v>69272240663100.359</v>
      </c>
      <c r="K6" s="6">
        <f>('Elec Use'!$D$17*BTU_per_GWh)*'IESS Demand'!$C136*'IESS Demand'!N$77*'IESS Demand'!K119/'IESS Demand'!$D119</f>
        <v>79430158798496.203</v>
      </c>
      <c r="L6" s="6">
        <f>('Elec Use'!$D$17*BTU_per_GWh)*'IESS Demand'!$C136*'IESS Demand'!O$77*'IESS Demand'!L119/'IESS Demand'!$D119</f>
        <v>89837960660320.25</v>
      </c>
      <c r="M6" s="6">
        <f>('Elec Use'!$D$17*BTU_per_GWh)*'IESS Demand'!$C136*'IESS Demand'!P$77*'IESS Demand'!M119/'IESS Demand'!$D119</f>
        <v>100483360126379.77</v>
      </c>
      <c r="N6" s="6">
        <f>('Elec Use'!$D$17*BTU_per_GWh)*'IESS Demand'!$C136*'IESS Demand'!Q$77*'IESS Demand'!N119/'IESS Demand'!$D119</f>
        <v>111354863521828.44</v>
      </c>
      <c r="O6" s="6">
        <f>('Elec Use'!$D$17*BTU_per_GWh)*'IESS Demand'!$C136*'IESS Demand'!R$77*'IESS Demand'!O119/'IESS Demand'!$D119</f>
        <v>128125013620367.75</v>
      </c>
      <c r="P6" s="6">
        <f>('Elec Use'!$D$17*BTU_per_GWh)*'IESS Demand'!$C136*'IESS Demand'!S$77*'IESS Demand'!P119/'IESS Demand'!$D119</f>
        <v>145296146778824.19</v>
      </c>
      <c r="Q6" s="6">
        <f>('Elec Use'!$D$17*BTU_per_GWh)*'IESS Demand'!$C136*'IESS Demand'!T$77*'IESS Demand'!Q119/'IESS Demand'!$D119</f>
        <v>162846833392734.06</v>
      </c>
      <c r="R6" s="6">
        <f>('Elec Use'!$D$17*BTU_per_GWh)*'IESS Demand'!$C136*'IESS Demand'!U$77*'IESS Demand'!R119/'IESS Demand'!$D119</f>
        <v>180757144138279.78</v>
      </c>
      <c r="S6" s="6">
        <f>('Elec Use'!$D$17*BTU_per_GWh)*'IESS Demand'!$C136*'IESS Demand'!V$77*'IESS Demand'!S119/'IESS Demand'!$D119</f>
        <v>199008520937914.25</v>
      </c>
      <c r="T6" s="6">
        <f>('Elec Use'!$D$17*BTU_per_GWh)*'IESS Demand'!$C136*'IESS Demand'!W$77*'IESS Demand'!T119/'IESS Demand'!$D119</f>
        <v>223066884817559.03</v>
      </c>
      <c r="U6" s="6">
        <f>('Elec Use'!$D$17*BTU_per_GWh)*'IESS Demand'!$C136*'IESS Demand'!X$77*'IESS Demand'!U119/'IESS Demand'!$D119</f>
        <v>247644031382081.78</v>
      </c>
      <c r="V6" s="6">
        <f>('Elec Use'!$D$17*BTU_per_GWh)*'IESS Demand'!$C136*'IESS Demand'!Y$77*'IESS Demand'!V119/'IESS Demand'!$D119</f>
        <v>272716909966177.41</v>
      </c>
      <c r="W6" s="6">
        <f>('Elec Use'!$D$17*BTU_per_GWh)*'IESS Demand'!$C136*'IESS Demand'!Z$77*'IESS Demand'!W119/'IESS Demand'!$D119</f>
        <v>298263815563905.69</v>
      </c>
      <c r="X6" s="6">
        <f>('Elec Use'!$D$17*BTU_per_GWh)*'IESS Demand'!$C136*'IESS Demand'!AA$77*'IESS Demand'!X119/'IESS Demand'!$D119</f>
        <v>324264292044539</v>
      </c>
      <c r="Y6" s="6">
        <f>('Elec Use'!$D$17*BTU_per_GWh)*'IESS Demand'!$C136*'IESS Demand'!AB$77*'IESS Demand'!Y119/'IESS Demand'!$D119</f>
        <v>350542263118357.31</v>
      </c>
      <c r="Z6" s="6">
        <f>('Elec Use'!$D$17*BTU_per_GWh)*'IESS Demand'!$C136*'IESS Demand'!AC$77*'IESS Demand'!Z119/'IESS Demand'!$D119</f>
        <v>377258663298046.69</v>
      </c>
      <c r="AA6" s="6">
        <f>('Elec Use'!$D$17*BTU_per_GWh)*'IESS Demand'!$C136*'IESS Demand'!AD$77*'IESS Demand'!AA119/'IESS Demand'!$D119</f>
        <v>404392541844948.06</v>
      </c>
      <c r="AB6" s="6">
        <f>('Elec Use'!$D$17*BTU_per_GWh)*'IESS Demand'!$C136*'IESS Demand'!AE$77*'IESS Demand'!AB119/'IESS Demand'!$D119</f>
        <v>431924261958288.25</v>
      </c>
      <c r="AC6" s="6">
        <f>('Elec Use'!$D$17*BTU_per_GWh)*'IESS Demand'!$C136*'IESS Demand'!AF$77*'IESS Demand'!AC119/'IESS Demand'!$D119</f>
        <v>459835399359766.75</v>
      </c>
      <c r="AD6" s="6">
        <f>('Elec Use'!$D$17*BTU_per_GWh)*'IESS Demand'!$C136*'IESS Demand'!AG$77*'IESS Demand'!AD119/'IESS Demand'!$D119</f>
        <v>487818404036012.81</v>
      </c>
      <c r="AE6" s="6">
        <f>('Elec Use'!$D$17*BTU_per_GWh)*'IESS Demand'!$C136*'IESS Demand'!AH$77*'IESS Demand'!AE119/'IESS Demand'!$D119</f>
        <v>516193152541366.88</v>
      </c>
      <c r="AF6" s="6">
        <f>('Elec Use'!$D$17*BTU_per_GWh)*'IESS Demand'!$C136*'IESS Demand'!AI$77*'IESS Demand'!AF119/'IESS Demand'!$D119</f>
        <v>544944022954195.81</v>
      </c>
      <c r="AG6" s="6">
        <f>('Elec Use'!$D$17*BTU_per_GWh)*'IESS Demand'!$C136*'IESS Demand'!AJ$77*'IESS Demand'!AG119/'IESS Demand'!$D119</f>
        <v>574056213082435.75</v>
      </c>
      <c r="AH6" s="6">
        <f>('Elec Use'!$D$17*BTU_per_GWh)*'IESS Demand'!$C136*'IESS Demand'!AK$77*'IESS Demand'!AH119/'IESS Demand'!$D119</f>
        <v>603515687392654.75</v>
      </c>
      <c r="AI6" s="6">
        <f>('Elec Use'!$D$17*BTU_per_GWh)*'IESS Demand'!$C136*'IESS Demand'!AL$77*'IESS Demand'!AI119/'IESS Demand'!$D119</f>
        <v>633309128009548.13</v>
      </c>
      <c r="AJ6" s="6">
        <f>('Elec Use'!$D$17*BTU_per_GWh)*'IESS Demand'!$C136*'IESS Demand'!AM$77*'IESS Demand'!AJ119/'IESS Demand'!$D119</f>
        <v>663423889426168.38</v>
      </c>
      <c r="AK6" s="6">
        <f>('Elec Use'!$D$17*BTU_per_GWh)*'IESS Demand'!$C136*'IESS Demand'!AN$77*'IESS Demand'!AK119/'IESS Demand'!$D119</f>
        <v>693847956601190.75</v>
      </c>
    </row>
    <row r="7" spans="1:38" x14ac:dyDescent="0.4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150709972671298.06</v>
      </c>
      <c r="E8" s="6">
        <f>('Elec Use'!$D$17*BTU_per_GWh)*'IESS Demand'!$C133*'IESS Demand'!H$78*'IESS Demand'!E116/'IESS Demand'!$D116</f>
        <v>180699697898432.28</v>
      </c>
      <c r="F8" s="6">
        <f>('Elec Use'!$D$17*BTU_per_GWh)*'IESS Demand'!$C133*'IESS Demand'!I$78*'IESS Demand'!F116/'IESS Demand'!$D116</f>
        <v>210157939193110.28</v>
      </c>
      <c r="G8" s="6">
        <f>('Elec Use'!$D$17*BTU_per_GWh)*'IESS Demand'!$C133*'IESS Demand'!J$78*'IESS Demand'!G116/'IESS Demand'!$D116</f>
        <v>239116526465965.19</v>
      </c>
      <c r="H8" s="6">
        <f>('Elec Use'!$D$17*BTU_per_GWh)*'IESS Demand'!$C133*'IESS Demand'!K$78*'IESS Demand'!H116/'IESS Demand'!$D116</f>
        <v>267604797702139.72</v>
      </c>
      <c r="I8" s="6">
        <f>('Elec Use'!$D$17*BTU_per_GWh)*'IESS Demand'!$C133*'IESS Demand'!L$78*'IESS Demand'!I116/'IESS Demand'!$D116</f>
        <v>295649838142305.25</v>
      </c>
      <c r="J8" s="6">
        <f>('Elec Use'!$D$17*BTU_per_GWh)*'IESS Demand'!$C133*'IESS Demand'!M$78*'IESS Demand'!J116/'IESS Demand'!$D116</f>
        <v>332850359944041.31</v>
      </c>
      <c r="K8" s="6">
        <f>('Elec Use'!$D$17*BTU_per_GWh)*'IESS Demand'!$C133*'IESS Demand'!N$78*'IESS Demand'!K116/'IESS Demand'!$D116</f>
        <v>369365712873763.94</v>
      </c>
      <c r="L8" s="6">
        <f>('Elec Use'!$D$17*BTU_per_GWh)*'IESS Demand'!$C133*'IESS Demand'!O$78*'IESS Demand'!L116/'IESS Demand'!$D116</f>
        <v>405230146188625.13</v>
      </c>
      <c r="M8" s="6">
        <f>('Elec Use'!$D$17*BTU_per_GWh)*'IESS Demand'!$C133*'IESS Demand'!P$78*'IESS Demand'!M116/'IESS Demand'!$D116</f>
        <v>440475663885203.75</v>
      </c>
      <c r="N8" s="6">
        <f>('Elec Use'!$D$17*BTU_per_GWh)*'IESS Demand'!$C133*'IESS Demand'!Q$78*'IESS Demand'!N116/'IESS Demand'!$D116</f>
        <v>475132205721927.81</v>
      </c>
      <c r="O8" s="6">
        <f>('Elec Use'!$D$17*BTU_per_GWh)*'IESS Demand'!$C133*'IESS Demand'!R$78*'IESS Demand'!O116/'IESS Demand'!$D116</f>
        <v>528330282482913.38</v>
      </c>
      <c r="P8" s="6">
        <f>('Elec Use'!$D$17*BTU_per_GWh)*'IESS Demand'!$C133*'IESS Demand'!S$78*'IESS Demand'!P116/'IESS Demand'!$D116</f>
        <v>580512501527391.13</v>
      </c>
      <c r="Q8" s="6">
        <f>('Elec Use'!$D$17*BTU_per_GWh)*'IESS Demand'!$C133*'IESS Demand'!T$78*'IESS Demand'!Q116/'IESS Demand'!$D116</f>
        <v>631733153001834.63</v>
      </c>
      <c r="R8" s="6">
        <f>('Elec Use'!$D$17*BTU_per_GWh)*'IESS Demand'!$C133*'IESS Demand'!U$78*'IESS Demand'!R116/'IESS Demand'!$D116</f>
        <v>682042726214667.5</v>
      </c>
      <c r="S8" s="6">
        <f>('Elec Use'!$D$17*BTU_per_GWh)*'IESS Demand'!$C133*'IESS Demand'!V$78*'IESS Demand'!S116/'IESS Demand'!$D116</f>
        <v>731488236534279</v>
      </c>
      <c r="T8" s="6">
        <f>('Elec Use'!$D$17*BTU_per_GWh)*'IESS Demand'!$C133*'IESS Demand'!W$78*'IESS Demand'!T116/'IESS Demand'!$D116</f>
        <v>777285479445858.13</v>
      </c>
      <c r="U8" s="6">
        <f>('Elec Use'!$D$17*BTU_per_GWh)*'IESS Demand'!$C133*'IESS Demand'!X$78*'IESS Demand'!U116/'IESS Demand'!$D116</f>
        <v>822165301680015.75</v>
      </c>
      <c r="V8" s="6">
        <f>('Elec Use'!$D$17*BTU_per_GWh)*'IESS Demand'!$C133*'IESS Demand'!Y$78*'IESS Demand'!V116/'IESS Demand'!$D116</f>
        <v>866168466272211.13</v>
      </c>
      <c r="W8" s="6">
        <f>('Elec Use'!$D$17*BTU_per_GWh)*'IESS Demand'!$C133*'IESS Demand'!Z$78*'IESS Demand'!W116/'IESS Demand'!$D116</f>
        <v>909333356579935.5</v>
      </c>
      <c r="X8" s="6">
        <f>('Elec Use'!$D$17*BTU_per_GWh)*'IESS Demand'!$C133*'IESS Demand'!AA$78*'IESS Demand'!X116/'IESS Demand'!$D116</f>
        <v>951696147436806.75</v>
      </c>
      <c r="Y8" s="6">
        <f>('Elec Use'!$D$17*BTU_per_GWh)*'IESS Demand'!$C133*'IESS Demand'!AB$78*'IESS Demand'!Y116/'IESS Demand'!$D116</f>
        <v>981709681667374.13</v>
      </c>
      <c r="Z8" s="6">
        <f>('Elec Use'!$D$17*BTU_per_GWh)*'IESS Demand'!$C133*'IESS Demand'!AC$78*'IESS Demand'!Z116/'IESS Demand'!$D116</f>
        <v>1011146234064202.8</v>
      </c>
      <c r="AA8" s="6">
        <f>('Elec Use'!$D$17*BTU_per_GWh)*'IESS Demand'!$C133*'IESS Demand'!AD$78*'IESS Demand'!AA116/'IESS Demand'!$D116</f>
        <v>1040033376235673.6</v>
      </c>
      <c r="AB8" s="6">
        <f>('Elec Use'!$D$17*BTU_per_GWh)*'IESS Demand'!$C133*'IESS Demand'!AE$78*'IESS Demand'!AB116/'IESS Demand'!$D116</f>
        <v>1068396950620544</v>
      </c>
      <c r="AC8" s="6">
        <f>('Elec Use'!$D$17*BTU_per_GWh)*'IESS Demand'!$C133*'IESS Demand'!AF$78*'IESS Demand'!AC116/'IESS Demand'!$D116</f>
        <v>1096261203952752.5</v>
      </c>
      <c r="AD8" s="6">
        <f>('Elec Use'!$D$17*BTU_per_GWh)*'IESS Demand'!$C133*'IESS Demand'!AG$78*'IESS Demand'!AD116/'IESS Demand'!$D116</f>
        <v>1113248930632913.5</v>
      </c>
      <c r="AE8" s="6">
        <f>('Elec Use'!$D$17*BTU_per_GWh)*'IESS Demand'!$C133*'IESS Demand'!AH$78*'IESS Demand'!AE116/'IESS Demand'!$D116</f>
        <v>1129869022876973.3</v>
      </c>
      <c r="AF8" s="6">
        <f>('Elec Use'!$D$17*BTU_per_GWh)*'IESS Demand'!$C133*'IESS Demand'!AI$78*'IESS Demand'!AF116/'IESS Demand'!$D116</f>
        <v>1146136141174582.5</v>
      </c>
      <c r="AG8" s="6">
        <f>('Elec Use'!$D$17*BTU_per_GWh)*'IESS Demand'!$C133*'IESS Demand'!AJ$78*'IESS Demand'!AG116/'IESS Demand'!$D116</f>
        <v>1162064176735062.5</v>
      </c>
      <c r="AH8" s="6">
        <f>('Elec Use'!$D$17*BTU_per_GWh)*'IESS Demand'!$C133*'IESS Demand'!AK$78*'IESS Demand'!AH116/'IESS Demand'!$D116</f>
        <v>1177666301292176</v>
      </c>
      <c r="AI8" s="6">
        <f>('Elec Use'!$D$17*BTU_per_GWh)*'IESS Demand'!$C133*'IESS Demand'!AL$78*'IESS Demand'!AI116/'IESS Demand'!$D116</f>
        <v>1192955013088939.3</v>
      </c>
      <c r="AJ8" s="6">
        <f>('Elec Use'!$D$17*BTU_per_GWh)*'IESS Demand'!$C133*'IESS Demand'!AM$78*'IESS Demand'!AJ116/'IESS Demand'!$D116</f>
        <v>1207942179380101.5</v>
      </c>
      <c r="AK8" s="6">
        <f>('Elec Use'!$D$17*BTU_per_GWh)*'IESS Demand'!$C133*'IESS Demand'!AN$78*'IESS Demand'!AK116/'IESS Demand'!$D116</f>
        <v>1222639075756022.8</v>
      </c>
      <c r="AL8" s="6"/>
    </row>
    <row r="9" spans="1:38" x14ac:dyDescent="0.4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109788711612988.75</v>
      </c>
      <c r="E9" s="6">
        <f>('Elec Use'!$D$17*BTU_per_GWh)*'IESS Demand'!$C134*'IESS Demand'!H$78*'IESS Demand'!E117/'IESS Demand'!$D117</f>
        <v>113903073202393.92</v>
      </c>
      <c r="F9" s="6">
        <f>('Elec Use'!$D$17*BTU_per_GWh)*'IESS Demand'!$C134*'IESS Demand'!I$78*'IESS Demand'!F117/'IESS Demand'!$D117</f>
        <v>117963490190022.45</v>
      </c>
      <c r="G9" s="6">
        <f>('Elec Use'!$D$17*BTU_per_GWh)*'IESS Demand'!$C134*'IESS Demand'!J$78*'IESS Demand'!G117/'IESS Demand'!$D117</f>
        <v>121973193250874.67</v>
      </c>
      <c r="H9" s="6">
        <f>('Elec Use'!$D$17*BTU_per_GWh)*'IESS Demand'!$C134*'IESS Demand'!K$78*'IESS Demand'!H117/'IESS Demand'!$D117</f>
        <v>125935160134283.95</v>
      </c>
      <c r="I9" s="6">
        <f>('Elec Use'!$D$17*BTU_per_GWh)*'IESS Demand'!$C134*'IESS Demand'!L$78*'IESS Demand'!I117/'IESS Demand'!$D117</f>
        <v>129852139940331.77</v>
      </c>
      <c r="J9" s="6">
        <f>('Elec Use'!$D$17*BTU_per_GWh)*'IESS Demand'!$C134*'IESS Demand'!M$78*'IESS Demand'!J117/'IESS Demand'!$D117</f>
        <v>129219157100270.34</v>
      </c>
      <c r="K9" s="6">
        <f>('Elec Use'!$D$17*BTU_per_GWh)*'IESS Demand'!$C134*'IESS Demand'!N$78*'IESS Demand'!K117/'IESS Demand'!$D117</f>
        <v>128617202079115.92</v>
      </c>
      <c r="L9" s="6">
        <f>('Elec Use'!$D$17*BTU_per_GWh)*'IESS Demand'!$C134*'IESS Demand'!O$78*'IESS Demand'!L117/'IESS Demand'!$D117</f>
        <v>128044723901930.86</v>
      </c>
      <c r="M9" s="6">
        <f>('Elec Use'!$D$17*BTU_per_GWh)*'IESS Demand'!$C134*'IESS Demand'!P$78*'IESS Demand'!M117/'IESS Demand'!$D117</f>
        <v>127500273270226.16</v>
      </c>
      <c r="N9" s="6">
        <f>('Elec Use'!$D$17*BTU_per_GWh)*'IESS Demand'!$C134*'IESS Demand'!Q$78*'IESS Demand'!N117/'IESS Demand'!$D117</f>
        <v>126982494364378.53</v>
      </c>
      <c r="O9" s="6">
        <f>('Elec Use'!$D$17*BTU_per_GWh)*'IESS Demand'!$C134*'IESS Demand'!R$78*'IESS Demand'!O117/'IESS Demand'!$D117</f>
        <v>125639248496874.38</v>
      </c>
      <c r="P9" s="6">
        <f>('Elec Use'!$D$17*BTU_per_GWh)*'IESS Demand'!$C134*'IESS Demand'!S$78*'IESS Demand'!P117/'IESS Demand'!$D117</f>
        <v>124344697804615.75</v>
      </c>
      <c r="Q9" s="6">
        <f>('Elec Use'!$D$17*BTU_per_GWh)*'IESS Demand'!$C134*'IESS Demand'!T$78*'IESS Demand'!Q117/'IESS Demand'!$D117</f>
        <v>123096239887530.16</v>
      </c>
      <c r="R9" s="6">
        <f>('Elec Use'!$D$17*BTU_per_GWh)*'IESS Demand'!$C134*'IESS Demand'!U$78*'IESS Demand'!R117/'IESS Demand'!$D117</f>
        <v>121891454538847.78</v>
      </c>
      <c r="S9" s="6">
        <f>('Elec Use'!$D$17*BTU_per_GWh)*'IESS Demand'!$C134*'IESS Demand'!V$78*'IESS Demand'!S117/'IESS Demand'!$D117</f>
        <v>120728088075236.48</v>
      </c>
      <c r="T9" s="6">
        <f>('Elec Use'!$D$17*BTU_per_GWh)*'IESS Demand'!$C134*'IESS Demand'!W$78*'IESS Demand'!T117/'IESS Demand'!$D117</f>
        <v>120679194472550.06</v>
      </c>
      <c r="U9" s="6">
        <f>('Elec Use'!$D$17*BTU_per_GWh)*'IESS Demand'!$C134*'IESS Demand'!X$78*'IESS Demand'!U117/'IESS Demand'!$D117</f>
        <v>120642667367362.22</v>
      </c>
      <c r="V9" s="6">
        <f>('Elec Use'!$D$17*BTU_per_GWh)*'IESS Demand'!$C134*'IESS Demand'!Y$78*'IESS Demand'!V117/'IESS Demand'!$D117</f>
        <v>120617957288761.23</v>
      </c>
      <c r="W9" s="6">
        <f>('Elec Use'!$D$17*BTU_per_GWh)*'IESS Demand'!$C134*'IESS Demand'!Z$78*'IESS Demand'!W117/'IESS Demand'!$D117</f>
        <v>120604546843031.14</v>
      </c>
      <c r="X9" s="6">
        <f>('Elec Use'!$D$17*BTU_per_GWh)*'IESS Demand'!$C134*'IESS Demand'!AA$78*'IESS Demand'!X117/'IESS Demand'!$D117</f>
        <v>120601948406553.98</v>
      </c>
      <c r="Y9" s="6">
        <f>('Elec Use'!$D$17*BTU_per_GWh)*'IESS Demand'!$C134*'IESS Demand'!AB$78*'IESS Demand'!Y117/'IESS Demand'!$D117</f>
        <v>120186618238217.19</v>
      </c>
      <c r="Z9" s="6">
        <f>('Elec Use'!$D$17*BTU_per_GWh)*'IESS Demand'!$C134*'IESS Demand'!AC$78*'IESS Demand'!Z117/'IESS Demand'!$D117</f>
        <v>119794214773282.45</v>
      </c>
      <c r="AA9" s="6">
        <f>('Elec Use'!$D$17*BTU_per_GWh)*'IESS Demand'!$C134*'IESS Demand'!AD$78*'IESS Demand'!AA117/'IESS Demand'!$D117</f>
        <v>119423642438110.28</v>
      </c>
      <c r="AB9" s="6">
        <f>('Elec Use'!$D$17*BTU_per_GWh)*'IESS Demand'!$C134*'IESS Demand'!AE$78*'IESS Demand'!AB117/'IESS Demand'!$D117</f>
        <v>119073874368604.59</v>
      </c>
      <c r="AC9" s="6">
        <f>('Elec Use'!$D$17*BTU_per_GWh)*'IESS Demand'!$C134*'IESS Demand'!AF$78*'IESS Demand'!AC117/'IESS Demand'!$D117</f>
        <v>118743947106916.33</v>
      </c>
      <c r="AD9" s="6">
        <f>('Elec Use'!$D$17*BTU_per_GWh)*'IESS Demand'!$C134*'IESS Demand'!AG$78*'IESS Demand'!AD117/'IESS Demand'!$D117</f>
        <v>117804813518278.09</v>
      </c>
      <c r="AE9" s="6">
        <f>('Elec Use'!$D$17*BTU_per_GWh)*'IESS Demand'!$C134*'IESS Demand'!AH$78*'IESS Demand'!AE117/'IESS Demand'!$D117</f>
        <v>116892485696509.19</v>
      </c>
      <c r="AF9" s="6">
        <f>('Elec Use'!$D$17*BTU_per_GWh)*'IESS Demand'!$C134*'IESS Demand'!AI$78*'IESS Demand'!AF117/'IESS Demand'!$D117</f>
        <v>116005894683893.52</v>
      </c>
      <c r="AG9" s="6">
        <f>('Elec Use'!$D$17*BTU_per_GWh)*'IESS Demand'!$C134*'IESS Demand'!AJ$78*'IESS Demand'!AG117/'IESS Demand'!$D117</f>
        <v>115144027614163.31</v>
      </c>
      <c r="AH9" s="6">
        <f>('Elec Use'!$D$17*BTU_per_GWh)*'IESS Demand'!$C134*'IESS Demand'!AK$78*'IESS Demand'!AH117/'IESS Demand'!$D117</f>
        <v>114305924081031</v>
      </c>
      <c r="AI9" s="6">
        <f>('Elec Use'!$D$17*BTU_per_GWh)*'IESS Demand'!$C134*'IESS Demand'!AL$78*'IESS Demand'!AI117/'IESS Demand'!$D117</f>
        <v>113490672785237.77</v>
      </c>
      <c r="AJ9" s="6">
        <f>('Elec Use'!$D$17*BTU_per_GWh)*'IESS Demand'!$C134*'IESS Demand'!AM$78*'IESS Demand'!AJ117/'IESS Demand'!$D117</f>
        <v>112697408435525.05</v>
      </c>
      <c r="AK9" s="6">
        <f>('Elec Use'!$D$17*BTU_per_GWh)*'IESS Demand'!$C134*'IESS Demand'!AN$78*'IESS Demand'!AK117/'IESS Demand'!$D117</f>
        <v>111925308881363.45</v>
      </c>
      <c r="AL9" s="6"/>
    </row>
    <row r="10" spans="1:38" x14ac:dyDescent="0.4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304384375956021.94</v>
      </c>
      <c r="E10" s="6">
        <f>('Elec Use'!$D$17*BTU_per_GWh)*'IESS Demand'!$C135*'IESS Demand'!H$78*'IESS Demand'!E118/'IESS Demand'!$D118</f>
        <v>329319027744611.56</v>
      </c>
      <c r="F10" s="6">
        <f>('Elec Use'!$D$17*BTU_per_GWh)*'IESS Demand'!$C135*'IESS Demand'!I$78*'IESS Demand'!F118/'IESS Demand'!$D118</f>
        <v>353849906143508.56</v>
      </c>
      <c r="G10" s="6">
        <f>('Elec Use'!$D$17*BTU_per_GWh)*'IESS Demand'!$C135*'IESS Demand'!J$78*'IESS Demand'!G118/'IESS Demand'!$D118</f>
        <v>378001192638031.88</v>
      </c>
      <c r="H10" s="6">
        <f>('Elec Use'!$D$17*BTU_per_GWh)*'IESS Demand'!$C135*'IESS Demand'!K$78*'IESS Demand'!H118/'IESS Demand'!$D118</f>
        <v>401795175574045.94</v>
      </c>
      <c r="I10" s="6">
        <f>('Elec Use'!$D$17*BTU_per_GWh)*'IESS Demand'!$C135*'IESS Demand'!L$78*'IESS Demand'!I118/'IESS Demand'!$D118</f>
        <v>425252431866051.19</v>
      </c>
      <c r="J10" s="6">
        <f>('Elec Use'!$D$17*BTU_per_GWh)*'IESS Demand'!$C135*'IESS Demand'!M$78*'IESS Demand'!J118/'IESS Demand'!$D118</f>
        <v>444425714880592.75</v>
      </c>
      <c r="K10" s="6">
        <f>('Elec Use'!$D$17*BTU_per_GWh)*'IESS Demand'!$C135*'IESS Demand'!N$78*'IESS Demand'!K118/'IESS Demand'!$D118</f>
        <v>463285044447562.5</v>
      </c>
      <c r="L10" s="6">
        <f>('Elec Use'!$D$17*BTU_per_GWh)*'IESS Demand'!$C135*'IESS Demand'!O$78*'IESS Demand'!L118/'IESS Demand'!$D118</f>
        <v>481846114029986.75</v>
      </c>
      <c r="M10" s="6">
        <f>('Elec Use'!$D$17*BTU_per_GWh)*'IESS Demand'!$C135*'IESS Demand'!P$78*'IESS Demand'!M118/'IESS Demand'!$D118</f>
        <v>500123588282771.75</v>
      </c>
      <c r="N10" s="6">
        <f>('Elec Use'!$D$17*BTU_per_GWh)*'IESS Demand'!$C135*'IESS Demand'!Q$78*'IESS Demand'!N118/'IESS Demand'!$D118</f>
        <v>518131185999580.13</v>
      </c>
      <c r="O10" s="6">
        <f>('Elec Use'!$D$17*BTU_per_GWh)*'IESS Demand'!$C135*'IESS Demand'!R$78*'IESS Demand'!O118/'IESS Demand'!$D118</f>
        <v>533494196372837.31</v>
      </c>
      <c r="P10" s="6">
        <f>('Elec Use'!$D$17*BTU_per_GWh)*'IESS Demand'!$C135*'IESS Demand'!S$78*'IESS Demand'!P118/'IESS Demand'!$D118</f>
        <v>548627000307617.25</v>
      </c>
      <c r="Q10" s="6">
        <f>('Elec Use'!$D$17*BTU_per_GWh)*'IESS Demand'!$C135*'IESS Demand'!T$78*'IESS Demand'!Q118/'IESS Demand'!$D118</f>
        <v>563541900650140.38</v>
      </c>
      <c r="R10" s="6">
        <f>('Elec Use'!$D$17*BTU_per_GWh)*'IESS Demand'!$C135*'IESS Demand'!U$78*'IESS Demand'!R118/'IESS Demand'!$D118</f>
        <v>578250338927780.13</v>
      </c>
      <c r="S10" s="6">
        <f>('Elec Use'!$D$17*BTU_per_GWh)*'IESS Demand'!$C135*'IESS Demand'!V$78*'IESS Demand'!S118/'IESS Demand'!$D118</f>
        <v>592762969428369.5</v>
      </c>
      <c r="T10" s="6">
        <f>('Elec Use'!$D$17*BTU_per_GWh)*'IESS Demand'!$C135*'IESS Demand'!W$78*'IESS Demand'!T118/'IESS Demand'!$D118</f>
        <v>597227001096455</v>
      </c>
      <c r="U10" s="6">
        <f>('Elec Use'!$D$17*BTU_per_GWh)*'IESS Demand'!$C135*'IESS Demand'!X$78*'IESS Demand'!U118/'IESS Demand'!$D118</f>
        <v>601650476365376.63</v>
      </c>
      <c r="V10" s="6">
        <f>('Elec Use'!$D$17*BTU_per_GWh)*'IESS Demand'!$C135*'IESS Demand'!Y$78*'IESS Demand'!V118/'IESS Demand'!$D118</f>
        <v>606035197245899.38</v>
      </c>
      <c r="W10" s="6">
        <f>('Elec Use'!$D$17*BTU_per_GWh)*'IESS Demand'!$C135*'IESS Demand'!Z$78*'IESS Demand'!W118/'IESS Demand'!$D118</f>
        <v>610382860550413.25</v>
      </c>
      <c r="X10" s="6">
        <f>('Elec Use'!$D$17*BTU_per_GWh)*'IESS Demand'!$C135*'IESS Demand'!AA$78*'IESS Demand'!X118/'IESS Demand'!$D118</f>
        <v>614695065459126.38</v>
      </c>
      <c r="Y10" s="6">
        <f>('Elec Use'!$D$17*BTU_per_GWh)*'IESS Demand'!$C135*'IESS Demand'!AB$78*'IESS Demand'!Y118/'IESS Demand'!$D118</f>
        <v>616162389334364.25</v>
      </c>
      <c r="Z10" s="6">
        <f>('Elec Use'!$D$17*BTU_per_GWh)*'IESS Demand'!$C135*'IESS Demand'!AC$78*'IESS Demand'!Z118/'IESS Demand'!$D118</f>
        <v>617664970000997.75</v>
      </c>
      <c r="AA10" s="6">
        <f>('Elec Use'!$D$17*BTU_per_GWh)*'IESS Demand'!$C135*'IESS Demand'!AD$78*'IESS Demand'!AA118/'IESS Demand'!$D118</f>
        <v>619201122680776.25</v>
      </c>
      <c r="AB10" s="6">
        <f>('Elec Use'!$D$17*BTU_per_GWh)*'IESS Demand'!$C135*'IESS Demand'!AE$78*'IESS Demand'!AB118/'IESS Demand'!$D118</f>
        <v>620769268257302.13</v>
      </c>
      <c r="AC10" s="6">
        <f>('Elec Use'!$D$17*BTU_per_GWh)*'IESS Demand'!$C135*'IESS Demand'!AF$78*'IESS Demand'!AC118/'IESS Demand'!$D118</f>
        <v>622367925120607.13</v>
      </c>
      <c r="AD10" s="6">
        <f>('Elec Use'!$D$17*BTU_per_GWh)*'IESS Demand'!$C135*'IESS Demand'!AG$78*'IESS Demand'!AD118/'IESS Demand'!$D118</f>
        <v>620969061299236</v>
      </c>
      <c r="AE10" s="6">
        <f>('Elec Use'!$D$17*BTU_per_GWh)*'IESS Demand'!$C135*'IESS Demand'!AH$78*'IESS Demand'!AE118/'IESS Demand'!$D118</f>
        <v>619626225949249.5</v>
      </c>
      <c r="AF10" s="6">
        <f>('Elec Use'!$D$17*BTU_per_GWh)*'IESS Demand'!$C135*'IESS Demand'!AI$78*'IESS Demand'!AF118/'IESS Demand'!$D118</f>
        <v>618337184772818.13</v>
      </c>
      <c r="AG10" s="6">
        <f>('Elec Use'!$D$17*BTU_per_GWh)*'IESS Demand'!$C135*'IESS Demand'!AJ$78*'IESS Demand'!AG118/'IESS Demand'!$D118</f>
        <v>617099820712479.75</v>
      </c>
      <c r="AH10" s="6">
        <f>('Elec Use'!$D$17*BTU_per_GWh)*'IESS Demand'!$C135*'IESS Demand'!AK$78*'IESS Demand'!AH118/'IESS Demand'!$D118</f>
        <v>615912126360783.75</v>
      </c>
      <c r="AI10" s="6">
        <f>('Elec Use'!$D$17*BTU_per_GWh)*'IESS Demand'!$C135*'IESS Demand'!AL$78*'IESS Demand'!AI118/'IESS Demand'!$D118</f>
        <v>614772196952059.38</v>
      </c>
      <c r="AJ10" s="6">
        <f>('Elec Use'!$D$17*BTU_per_GWh)*'IESS Demand'!$C135*'IESS Demand'!AM$78*'IESS Demand'!AJ118/'IESS Demand'!$D118</f>
        <v>613678223884943.88</v>
      </c>
      <c r="AK10" s="6">
        <f>('Elec Use'!$D$17*BTU_per_GWh)*'IESS Demand'!$C135*'IESS Demand'!AN$78*'IESS Demand'!AK118/'IESS Demand'!$D118</f>
        <v>612628488729310</v>
      </c>
      <c r="AL10" s="6"/>
    </row>
    <row r="11" spans="1:38" x14ac:dyDescent="0.4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60488840749692.438</v>
      </c>
      <c r="E11" s="6">
        <f>('Elec Use'!$D$17*BTU_per_GWh)*'IESS Demand'!$C136*'IESS Demand'!H$78*'IESS Demand'!E119/'IESS Demand'!$D119</f>
        <v>69808861113260.156</v>
      </c>
      <c r="F11" s="6">
        <f>('Elec Use'!$D$17*BTU_per_GWh)*'IESS Demand'!$C136*'IESS Demand'!I$78*'IESS Demand'!F119/'IESS Demand'!$D119</f>
        <v>78966616574827.188</v>
      </c>
      <c r="G11" s="6">
        <f>('Elec Use'!$D$17*BTU_per_GWh)*'IESS Demand'!$C136*'IESS Demand'!J$78*'IESS Demand'!G119/'IESS Demand'!$D119</f>
        <v>87971824977237.266</v>
      </c>
      <c r="H11" s="6">
        <f>('Elec Use'!$D$17*BTU_per_GWh)*'IESS Demand'!$C136*'IESS Demand'!K$78*'IESS Demand'!H119/'IESS Demand'!$D119</f>
        <v>96833443365084.516</v>
      </c>
      <c r="I11" s="6">
        <f>('Elec Use'!$D$17*BTU_per_GWh)*'IESS Demand'!$C136*'IESS Demand'!L$78*'IESS Demand'!I119/'IESS Demand'!$D119</f>
        <v>105559741007964.56</v>
      </c>
      <c r="J11" s="6">
        <f>('Elec Use'!$D$17*BTU_per_GWh)*'IESS Demand'!$C136*'IESS Demand'!M$78*'IESS Demand'!J119/'IESS Demand'!$D119</f>
        <v>119782493813177.11</v>
      </c>
      <c r="K11" s="6">
        <f>('Elec Use'!$D$17*BTU_per_GWh)*'IESS Demand'!$C136*'IESS Demand'!N$78*'IESS Demand'!K119/'IESS Demand'!$D119</f>
        <v>133742214829114.53</v>
      </c>
      <c r="L11" s="6">
        <f>('Elec Use'!$D$17*BTU_per_GWh)*'IESS Demand'!$C136*'IESS Demand'!O$78*'IESS Demand'!L119/'IESS Demand'!$D119</f>
        <v>147452052118623.84</v>
      </c>
      <c r="M11" s="6">
        <f>('Elec Use'!$D$17*BTU_per_GWh)*'IESS Demand'!$C136*'IESS Demand'!P$78*'IESS Demand'!M119/'IESS Demand'!$D119</f>
        <v>160924291803897.63</v>
      </c>
      <c r="N11" s="6">
        <f>('Elec Use'!$D$17*BTU_per_GWh)*'IESS Demand'!$C136*'IESS Demand'!Q$78*'IESS Demand'!N119/'IESS Demand'!$D119</f>
        <v>174170427559782.25</v>
      </c>
      <c r="O11" s="6">
        <f>('Elec Use'!$D$17*BTU_per_GWh)*'IESS Demand'!$C136*'IESS Demand'!R$78*'IESS Demand'!O119/'IESS Demand'!$D119</f>
        <v>195061181596308.19</v>
      </c>
      <c r="P11" s="6">
        <f>('Elec Use'!$D$17*BTU_per_GWh)*'IESS Demand'!$C136*'IESS Demand'!S$78*'IESS Demand'!P119/'IESS Demand'!$D119</f>
        <v>215550952572916.97</v>
      </c>
      <c r="Q11" s="6">
        <f>('Elec Use'!$D$17*BTU_per_GWh)*'IESS Demand'!$C136*'IESS Demand'!T$78*'IESS Demand'!Q119/'IESS Demand'!$D119</f>
        <v>235661170094072.28</v>
      </c>
      <c r="R11" s="6">
        <f>('Elec Use'!$D$17*BTU_per_GWh)*'IESS Demand'!$C136*'IESS Demand'!U$78*'IESS Demand'!R119/'IESS Demand'!$D119</f>
        <v>255411763483591.78</v>
      </c>
      <c r="S11" s="6">
        <f>('Elec Use'!$D$17*BTU_per_GWh)*'IESS Demand'!$C136*'IESS Demand'!V$78*'IESS Demand'!S119/'IESS Demand'!$D119</f>
        <v>274821290819022.63</v>
      </c>
      <c r="T11" s="6">
        <f>('Elec Use'!$D$17*BTU_per_GWh)*'IESS Demand'!$C136*'IESS Demand'!W$78*'IESS Demand'!T119/'IESS Demand'!$D119</f>
        <v>300114427718896.5</v>
      </c>
      <c r="U11" s="6">
        <f>('Elec Use'!$D$17*BTU_per_GWh)*'IESS Demand'!$C136*'IESS Demand'!X$78*'IESS Demand'!U119/'IESS Demand'!$D119</f>
        <v>324888781933892.38</v>
      </c>
      <c r="V11" s="6">
        <f>('Elec Use'!$D$17*BTU_per_GWh)*'IESS Demand'!$C136*'IESS Demand'!Y$78*'IESS Demand'!V119/'IESS Demand'!$D119</f>
        <v>349167404129315.44</v>
      </c>
      <c r="W11" s="6">
        <f>('Elec Use'!$D$17*BTU_per_GWh)*'IESS Demand'!$C136*'IESS Demand'!Z$78*'IESS Demand'!W119/'IESS Demand'!$D119</f>
        <v>372971999311105.69</v>
      </c>
      <c r="X11" s="6">
        <f>('Elec Use'!$D$17*BTU_per_GWh)*'IESS Demand'!$C136*'IESS Demand'!AA$78*'IESS Demand'!X119/'IESS Demand'!$D119</f>
        <v>396323023609991.13</v>
      </c>
      <c r="Y11" s="6">
        <f>('Elec Use'!$D$17*BTU_per_GWh)*'IESS Demand'!$C136*'IESS Demand'!AB$78*'IESS Demand'!Y119/'IESS Demand'!$D119</f>
        <v>417525672471835.5</v>
      </c>
      <c r="Z11" s="6">
        <f>('Elec Use'!$D$17*BTU_per_GWh)*'IESS Demand'!$C136*'IESS Demand'!AC$78*'IESS Demand'!Z119/'IESS Demand'!$D119</f>
        <v>438289892227808.81</v>
      </c>
      <c r="AA11" s="6">
        <f>('Elec Use'!$D$17*BTU_per_GWh)*'IESS Demand'!$C136*'IESS Demand'!AD$78*'IESS Demand'!AA119/'IESS Demand'!$D119</f>
        <v>458636633616570.06</v>
      </c>
      <c r="AB11" s="6">
        <f>('Elec Use'!$D$17*BTU_per_GWh)*'IESS Demand'!$C136*'IESS Demand'!AE$78*'IESS Demand'!AB119/'IESS Demand'!$D119</f>
        <v>478585533438892.56</v>
      </c>
      <c r="AC11" s="6">
        <f>('Elec Use'!$D$17*BTU_per_GWh)*'IESS Demand'!$C136*'IESS Demand'!AF$78*'IESS Demand'!AC119/'IESS Demand'!$D119</f>
        <v>498155015973076.88</v>
      </c>
      <c r="AD11" s="6">
        <f>('Elec Use'!$D$17*BTU_per_GWh)*'IESS Demand'!$C136*'IESS Demand'!AG$78*'IESS Demand'!AD119/'IESS Demand'!$D119</f>
        <v>515246746815617.31</v>
      </c>
      <c r="AE11" s="6">
        <f>('Elec Use'!$D$17*BTU_per_GWh)*'IESS Demand'!$C136*'IESS Demand'!AH$78*'IESS Demand'!AE119/'IESS Demand'!$D119</f>
        <v>531946733829049.81</v>
      </c>
      <c r="AF11" s="6">
        <f>('Elec Use'!$D$17*BTU_per_GWh)*'IESS Demand'!$C136*'IESS Demand'!AI$78*'IESS Demand'!AF119/'IESS Demand'!$D119</f>
        <v>548270598935007.31</v>
      </c>
      <c r="AG11" s="6">
        <f>('Elec Use'!$D$17*BTU_per_GWh)*'IESS Demand'!$C136*'IESS Demand'!AJ$78*'IESS Demand'!AG119/'IESS Demand'!$D119</f>
        <v>564233144325554</v>
      </c>
      <c r="AH11" s="6">
        <f>('Elec Use'!$D$17*BTU_per_GWh)*'IESS Demand'!$C136*'IESS Demand'!AK$78*'IESS Demand'!AH119/'IESS Demand'!$D119</f>
        <v>579848405534120.88</v>
      </c>
      <c r="AI11" s="6">
        <f>('Elec Use'!$D$17*BTU_per_GWh)*'IESS Demand'!$C136*'IESS Demand'!AL$78*'IESS Demand'!AI119/'IESS Demand'!$D119</f>
        <v>595129700436014</v>
      </c>
      <c r="AJ11" s="6">
        <f>('Elec Use'!$D$17*BTU_per_GWh)*'IESS Demand'!$C136*'IESS Demand'!AM$78*'IESS Demand'!AJ119/'IESS Demand'!$D119</f>
        <v>610089674538180.25</v>
      </c>
      <c r="AK11" s="6">
        <f>('Elec Use'!$D$17*BTU_per_GWh)*'IESS Demand'!$C136*'IESS Demand'!AN$78*'IESS Demand'!AK119/'IESS Demand'!$D119</f>
        <v>624740342881944.38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233</v>
      </c>
      <c r="B17" s="65" t="s">
        <v>24</v>
      </c>
      <c r="C17" s="65" t="s">
        <v>226</v>
      </c>
      <c r="D17" s="65">
        <f>'Summed Activity Data'!$F$40*BTU_per_PJ*('IESS Demand'!$G$98/SUM('IESS Demand'!$G$98,'IESS Demand'!$G$88))*'IESS Demand'!D123/'IESS Demand'!$D$123</f>
        <v>760624297401.71631</v>
      </c>
      <c r="E17" s="65">
        <f>'Summed Activity Data'!$F$40*BTU_per_PJ*('IESS Demand'!$G$98/SUM('IESS Demand'!$G$98,'IESS Demand'!$G$88))*'IESS Demand'!E123/'IESS Demand'!$D$123</f>
        <v>728614980396.63159</v>
      </c>
      <c r="F17" s="65">
        <f>'Summed Activity Data'!$F$40*BTU_per_PJ*('IESS Demand'!$G$98/SUM('IESS Demand'!$G$98,'IESS Demand'!$G$88))*'IESS Demand'!F123/'IESS Demand'!$D$123</f>
        <v>696605663391.547</v>
      </c>
      <c r="G17" s="65">
        <f>'Summed Activity Data'!$F$40*BTU_per_PJ*('IESS Demand'!$G$98/SUM('IESS Demand'!$G$98,'IESS Demand'!$G$88))*'IESS Demand'!G123/'IESS Demand'!$D$123</f>
        <v>664596346386.46228</v>
      </c>
      <c r="H17" s="65">
        <f>'Summed Activity Data'!$F$40*BTU_per_PJ*('IESS Demand'!$G$98/SUM('IESS Demand'!$G$98,'IESS Demand'!$G$88))*'IESS Demand'!H123/'IESS Demand'!$D$123</f>
        <v>632587029381.37756</v>
      </c>
      <c r="I17" s="65">
        <f>'Summed Activity Data'!$F$40*BTU_per_PJ*('IESS Demand'!$G$98/SUM('IESS Demand'!$G$98,'IESS Demand'!$G$88))*'IESS Demand'!I123/'IESS Demand'!$D$123</f>
        <v>600577712376.29297</v>
      </c>
      <c r="J17" s="65">
        <f>'Summed Activity Data'!$F$40*BTU_per_PJ*('IESS Demand'!$G$98/SUM('IESS Demand'!$G$98,'IESS Demand'!$G$88))*'IESS Demand'!J123/'IESS Demand'!$D$123</f>
        <v>542880244845.72693</v>
      </c>
      <c r="K17" s="65">
        <f>'Summed Activity Data'!$F$40*BTU_per_PJ*('IESS Demand'!$G$98/SUM('IESS Demand'!$G$98,'IESS Demand'!$G$88))*'IESS Demand'!K123/'IESS Demand'!$D$123</f>
        <v>485182777315.16083</v>
      </c>
      <c r="L17" s="65">
        <f>'Summed Activity Data'!$F$40*BTU_per_PJ*('IESS Demand'!$G$98/SUM('IESS Demand'!$G$98,'IESS Demand'!$G$88))*'IESS Demand'!L123/'IESS Demand'!$D$123</f>
        <v>427485309784.59479</v>
      </c>
      <c r="M17" s="65">
        <f>'Summed Activity Data'!$F$40*BTU_per_PJ*('IESS Demand'!$G$98/SUM('IESS Demand'!$G$98,'IESS Demand'!$G$88))*'IESS Demand'!M123/'IESS Demand'!$D$123</f>
        <v>369787842254.02869</v>
      </c>
      <c r="N17" s="65">
        <f>'Summed Activity Data'!$F$40*BTU_per_PJ*('IESS Demand'!$G$98/SUM('IESS Demand'!$G$98,'IESS Demand'!$G$88))*'IESS Demand'!N123/'IESS Demand'!$D$123</f>
        <v>312090374723.46271</v>
      </c>
      <c r="O17" s="65">
        <f>'Summed Activity Data'!$F$40*BTU_per_PJ*('IESS Demand'!$G$98/SUM('IESS Demand'!$G$98,'IESS Demand'!$G$88))*'IESS Demand'!O123/'IESS Demand'!$D$123</f>
        <v>285322822624.93872</v>
      </c>
      <c r="P17" s="65">
        <f>'Summed Activity Data'!$F$40*BTU_per_PJ*('IESS Demand'!$G$98/SUM('IESS Demand'!$G$98,'IESS Demand'!$G$88))*'IESS Demand'!P123/'IESS Demand'!$D$123</f>
        <v>258555270526.41473</v>
      </c>
      <c r="Q17" s="65">
        <f>'Summed Activity Data'!$F$40*BTU_per_PJ*('IESS Demand'!$G$98/SUM('IESS Demand'!$G$98,'IESS Demand'!$G$88))*'IESS Demand'!Q123/'IESS Demand'!$D$123</f>
        <v>231787718427.89075</v>
      </c>
      <c r="R17" s="65">
        <f>'Summed Activity Data'!$F$40*BTU_per_PJ*('IESS Demand'!$G$98/SUM('IESS Demand'!$G$98,'IESS Demand'!$G$88))*'IESS Demand'!R123/'IESS Demand'!$D$123</f>
        <v>205020166329.36673</v>
      </c>
      <c r="S17" s="65">
        <f>'Summed Activity Data'!$F$40*BTU_per_PJ*('IESS Demand'!$G$98/SUM('IESS Demand'!$G$98,'IESS Demand'!$G$88))*'IESS Demand'!S123/'IESS Demand'!$D$123</f>
        <v>178252614230.84274</v>
      </c>
      <c r="T17" s="65">
        <f>'Summed Activity Data'!$F$40*BTU_per_PJ*('IESS Demand'!$G$98/SUM('IESS Demand'!$G$98,'IESS Demand'!$G$88))*'IESS Demand'!T123/'IESS Demand'!$D$123</f>
        <v>164255319749.46808</v>
      </c>
      <c r="U17" s="65">
        <f>'Summed Activity Data'!$F$40*BTU_per_PJ*('IESS Demand'!$G$98/SUM('IESS Demand'!$G$98,'IESS Demand'!$G$88))*'IESS Demand'!U123/'IESS Demand'!$D$123</f>
        <v>150258025268.09341</v>
      </c>
      <c r="V17" s="65">
        <f>'Summed Activity Data'!$F$40*BTU_per_PJ*('IESS Demand'!$G$98/SUM('IESS Demand'!$G$98,'IESS Demand'!$G$88))*'IESS Demand'!V123/'IESS Demand'!$D$123</f>
        <v>136260730786.71873</v>
      </c>
      <c r="W17" s="65">
        <f>'Summed Activity Data'!$F$40*BTU_per_PJ*('IESS Demand'!$G$98/SUM('IESS Demand'!$G$98,'IESS Demand'!$G$88))*'IESS Demand'!W123/'IESS Demand'!$D$123</f>
        <v>122263436305.34406</v>
      </c>
      <c r="X17" s="65">
        <f>'Summed Activity Data'!$F$40*BTU_per_PJ*('IESS Demand'!$G$98/SUM('IESS Demand'!$G$98,'IESS Demand'!$G$88))*'IESS Demand'!X123/'IESS Demand'!$D$123</f>
        <v>108266141823.96939</v>
      </c>
      <c r="Y17" s="65">
        <f>'Summed Activity Data'!$F$40*BTU_per_PJ*('IESS Demand'!$G$98/SUM('IESS Demand'!$G$98,'IESS Demand'!$G$88))*'IESS Demand'!Y123/'IESS Demand'!$D$123</f>
        <v>94961808954.055038</v>
      </c>
      <c r="Z17" s="65">
        <f>'Summed Activity Data'!$F$40*BTU_per_PJ*('IESS Demand'!$G$98/SUM('IESS Demand'!$G$98,'IESS Demand'!$G$88))*'IESS Demand'!Z123/'IESS Demand'!$D$123</f>
        <v>81657476084.140701</v>
      </c>
      <c r="AA17" s="65">
        <f>'Summed Activity Data'!$F$40*BTU_per_PJ*('IESS Demand'!$G$98/SUM('IESS Demand'!$G$98,'IESS Demand'!$G$88))*'IESS Demand'!AA123/'IESS Demand'!$D$123</f>
        <v>68353143214.226364</v>
      </c>
      <c r="AB17" s="65">
        <f>'Summed Activity Data'!$F$40*BTU_per_PJ*('IESS Demand'!$G$98/SUM('IESS Demand'!$G$98,'IESS Demand'!$G$88))*'IESS Demand'!AB123/'IESS Demand'!$D$123</f>
        <v>55048810344.312019</v>
      </c>
      <c r="AC17" s="65">
        <f>'Summed Activity Data'!$F$40*BTU_per_PJ*('IESS Demand'!$G$98/SUM('IESS Demand'!$G$98,'IESS Demand'!$G$88))*'IESS Demand'!AC123/'IESS Demand'!$D$123</f>
        <v>41744477474.39769</v>
      </c>
      <c r="AD17" s="65">
        <f>'Summed Activity Data'!$F$40*BTU_per_PJ*('IESS Demand'!$G$98/SUM('IESS Demand'!$G$98,'IESS Demand'!$G$88))*'IESS Demand'!AD123/'IESS Demand'!$D$123</f>
        <v>33395581979.518158</v>
      </c>
      <c r="AE17" s="65">
        <f>'Summed Activity Data'!$F$40*BTU_per_PJ*('IESS Demand'!$G$98/SUM('IESS Demand'!$G$98,'IESS Demand'!$G$88))*'IESS Demand'!AE123/'IESS Demand'!$D$123</f>
        <v>25046686484.638618</v>
      </c>
      <c r="AF17" s="65">
        <f>'Summed Activity Data'!$F$40*BTU_per_PJ*('IESS Demand'!$G$98/SUM('IESS Demand'!$G$98,'IESS Demand'!$G$88))*'IESS Demand'!AF123/'IESS Demand'!$D$123</f>
        <v>16697790989.759081</v>
      </c>
      <c r="AG17" s="65">
        <f>'Summed Activity Data'!$F$40*BTU_per_PJ*('IESS Demand'!$G$98/SUM('IESS Demand'!$G$98,'IESS Demand'!$G$88))*'IESS Demand'!AG123/'IESS Demand'!$D$123</f>
        <v>8348895494.8795424</v>
      </c>
      <c r="AH17" s="65">
        <f>'Summed Activity Data'!$F$40*BTU_per_PJ*('IESS Demand'!$G$98/SUM('IESS Demand'!$G$98,'IESS Demand'!$G$88))*'IESS Demand'!AH123/'IESS Demand'!$D$123</f>
        <v>0</v>
      </c>
      <c r="AI17" s="65">
        <f>'Summed Activity Data'!$F$40*BTU_per_PJ*('IESS Demand'!$G$98/SUM('IESS Demand'!$G$98,'IESS Demand'!$G$88))*'IESS Demand'!AI123/'IESS Demand'!$D$123</f>
        <v>-8348895494.8795395</v>
      </c>
      <c r="AJ17" s="65">
        <f>'Summed Activity Data'!$F$40*BTU_per_PJ*('IESS Demand'!$G$98/SUM('IESS Demand'!$G$98,'IESS Demand'!$G$88))*'IESS Demand'!AJ123/'IESS Demand'!$D$123</f>
        <v>-16697790989.759079</v>
      </c>
      <c r="AK17" s="65">
        <f>'Summed Activity Data'!$F$40*BTU_per_PJ*('IESS Demand'!$G$98/SUM('IESS Demand'!$G$98,'IESS Demand'!$G$88))*'IESS Demand'!AK123/'IESS Demand'!$D$123</f>
        <v>-25046686484.638618</v>
      </c>
    </row>
    <row r="18" spans="1:37" s="65" customFormat="1" x14ac:dyDescent="0.45">
      <c r="A18" s="65" t="s">
        <v>233</v>
      </c>
      <c r="B18" s="65" t="s">
        <v>24</v>
      </c>
      <c r="C18" s="65" t="s">
        <v>296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233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233</v>
      </c>
      <c r="B20" s="65" t="s">
        <v>24</v>
      </c>
      <c r="C20" s="65" t="s">
        <v>297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233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234</v>
      </c>
      <c r="B22" s="65" t="s">
        <v>24</v>
      </c>
      <c r="C22" s="65" t="s">
        <v>226</v>
      </c>
      <c r="D22" s="65">
        <f>'Summed Activity Data'!$F$40*BTU_per_PJ*('IESS Demand'!$G$88/SUM('IESS Demand'!$G$98,'IESS Demand'!$G$88))*'IESS Demand'!D126/'IESS Demand'!$D$126</f>
        <v>6200144631878.332</v>
      </c>
      <c r="E22" s="65">
        <f>'Summed Activity Data'!$F$40*BTU_per_PJ*('IESS Demand'!$G$88/SUM('IESS Demand'!$G$98,'IESS Demand'!$G$88))*'IESS Demand'!E126/'IESS Demand'!$D$126</f>
        <v>5881001531146.3135</v>
      </c>
      <c r="F22" s="65">
        <f>'Summed Activity Data'!$F$40*BTU_per_PJ*('IESS Demand'!$G$88/SUM('IESS Demand'!$G$98,'IESS Demand'!$G$88))*'IESS Demand'!F126/'IESS Demand'!$D$126</f>
        <v>5561858430414.2959</v>
      </c>
      <c r="G22" s="65">
        <f>'Summed Activity Data'!$F$40*BTU_per_PJ*('IESS Demand'!$G$88/SUM('IESS Demand'!$G$98,'IESS Demand'!$G$88))*'IESS Demand'!G126/'IESS Demand'!$D$126</f>
        <v>5242715329682.2793</v>
      </c>
      <c r="H22" s="65">
        <f>'Summed Activity Data'!$F$40*BTU_per_PJ*('IESS Demand'!$G$88/SUM('IESS Demand'!$G$98,'IESS Demand'!$G$88))*'IESS Demand'!H126/'IESS Demand'!$D$126</f>
        <v>4923572228950.2607</v>
      </c>
      <c r="I22" s="65">
        <f>'Summed Activity Data'!$F$40*BTU_per_PJ*('IESS Demand'!$G$88/SUM('IESS Demand'!$G$98,'IESS Demand'!$G$88))*'IESS Demand'!I126/'IESS Demand'!$D$126</f>
        <v>4604429128218.2441</v>
      </c>
      <c r="J22" s="65">
        <f>'Summed Activity Data'!$F$40*BTU_per_PJ*('IESS Demand'!$G$88/SUM('IESS Demand'!$G$98,'IESS Demand'!$G$88))*'IESS Demand'!J126/'IESS Demand'!$D$126</f>
        <v>4301855686001.0801</v>
      </c>
      <c r="K22" s="65">
        <f>'Summed Activity Data'!$F$40*BTU_per_PJ*('IESS Demand'!$G$88/SUM('IESS Demand'!$G$98,'IESS Demand'!$G$88))*'IESS Demand'!K126/'IESS Demand'!$D$126</f>
        <v>3999282243783.915</v>
      </c>
      <c r="L22" s="65">
        <f>'Summed Activity Data'!$F$40*BTU_per_PJ*('IESS Demand'!$G$88/SUM('IESS Demand'!$G$98,'IESS Demand'!$G$88))*'IESS Demand'!L126/'IESS Demand'!$D$126</f>
        <v>3696708801566.75</v>
      </c>
      <c r="M22" s="65">
        <f>'Summed Activity Data'!$F$40*BTU_per_PJ*('IESS Demand'!$G$88/SUM('IESS Demand'!$G$98,'IESS Demand'!$G$88))*'IESS Demand'!M126/'IESS Demand'!$D$126</f>
        <v>3394135359349.5854</v>
      </c>
      <c r="N22" s="65">
        <f>'Summed Activity Data'!$F$40*BTU_per_PJ*('IESS Demand'!$G$88/SUM('IESS Demand'!$G$98,'IESS Demand'!$G$88))*'IESS Demand'!N126/'IESS Demand'!$D$126</f>
        <v>3091561917132.4199</v>
      </c>
      <c r="O22" s="65">
        <f>'Summed Activity Data'!$F$40*BTU_per_PJ*('IESS Demand'!$G$88/SUM('IESS Demand'!$G$98,'IESS Demand'!$G$88))*'IESS Demand'!O126/'IESS Demand'!$D$126</f>
        <v>2965566277772.0728</v>
      </c>
      <c r="P22" s="65">
        <f>'Summed Activity Data'!$F$40*BTU_per_PJ*('IESS Demand'!$G$88/SUM('IESS Demand'!$G$98,'IESS Demand'!$G$88))*'IESS Demand'!P126/'IESS Demand'!$D$126</f>
        <v>2839570638411.7261</v>
      </c>
      <c r="Q22" s="65">
        <f>'Summed Activity Data'!$F$40*BTU_per_PJ*('IESS Demand'!$G$88/SUM('IESS Demand'!$G$98,'IESS Demand'!$G$88))*'IESS Demand'!Q126/'IESS Demand'!$D$126</f>
        <v>2713574999051.3789</v>
      </c>
      <c r="R22" s="65">
        <f>'Summed Activity Data'!$F$40*BTU_per_PJ*('IESS Demand'!$G$88/SUM('IESS Demand'!$G$98,'IESS Demand'!$G$88))*'IESS Demand'!R126/'IESS Demand'!$D$126</f>
        <v>2587579359691.0322</v>
      </c>
      <c r="S22" s="65">
        <f>'Summed Activity Data'!$F$40*BTU_per_PJ*('IESS Demand'!$G$88/SUM('IESS Demand'!$G$98,'IESS Demand'!$G$88))*'IESS Demand'!S126/'IESS Demand'!$D$126</f>
        <v>2461583720330.6846</v>
      </c>
      <c r="T22" s="65">
        <f>'Summed Activity Data'!$F$40*BTU_per_PJ*('IESS Demand'!$G$88/SUM('IESS Demand'!$G$98,'IESS Demand'!$G$88))*'IESS Demand'!T126/'IESS Demand'!$D$126</f>
        <v>2260382602057.8872</v>
      </c>
      <c r="U22" s="65">
        <f>'Summed Activity Data'!$F$40*BTU_per_PJ*('IESS Demand'!$G$88/SUM('IESS Demand'!$G$98,'IESS Demand'!$G$88))*'IESS Demand'!U126/'IESS Demand'!$D$126</f>
        <v>2059181483785.0901</v>
      </c>
      <c r="V22" s="65">
        <f>'Summed Activity Data'!$F$40*BTU_per_PJ*('IESS Demand'!$G$88/SUM('IESS Demand'!$G$98,'IESS Demand'!$G$88))*'IESS Demand'!V126/'IESS Demand'!$D$126</f>
        <v>1857980365512.2927</v>
      </c>
      <c r="W22" s="65">
        <f>'Summed Activity Data'!$F$40*BTU_per_PJ*('IESS Demand'!$G$88/SUM('IESS Demand'!$G$98,'IESS Demand'!$G$88))*'IESS Demand'!W126/'IESS Demand'!$D$126</f>
        <v>1656779247239.4954</v>
      </c>
      <c r="X22" s="65">
        <f>'Summed Activity Data'!$F$40*BTU_per_PJ*('IESS Demand'!$G$88/SUM('IESS Demand'!$G$98,'IESS Demand'!$G$88))*'IESS Demand'!X126/'IESS Demand'!$D$126</f>
        <v>1455578128966.698</v>
      </c>
      <c r="Y22" s="65">
        <f>'Summed Activity Data'!$F$40*BTU_per_PJ*('IESS Demand'!$G$88/SUM('IESS Demand'!$G$98,'IESS Demand'!$G$88))*'IESS Demand'!Y126/'IESS Demand'!$D$126</f>
        <v>1422880697062.4871</v>
      </c>
      <c r="Z22" s="65">
        <f>'Summed Activity Data'!$F$40*BTU_per_PJ*('IESS Demand'!$G$88/SUM('IESS Demand'!$G$98,'IESS Demand'!$G$88))*'IESS Demand'!Z126/'IESS Demand'!$D$126</f>
        <v>1390183265158.2759</v>
      </c>
      <c r="AA22" s="65">
        <f>'Summed Activity Data'!$F$40*BTU_per_PJ*('IESS Demand'!$G$88/SUM('IESS Demand'!$G$98,'IESS Demand'!$G$88))*'IESS Demand'!AA126/'IESS Demand'!$D$126</f>
        <v>1357485833254.0647</v>
      </c>
      <c r="AB22" s="65">
        <f>'Summed Activity Data'!$F$40*BTU_per_PJ*('IESS Demand'!$G$88/SUM('IESS Demand'!$G$98,'IESS Demand'!$G$88))*'IESS Demand'!AB126/'IESS Demand'!$D$126</f>
        <v>1324788401349.8533</v>
      </c>
      <c r="AC22" s="65">
        <f>'Summed Activity Data'!$F$40*BTU_per_PJ*('IESS Demand'!$G$88/SUM('IESS Demand'!$G$98,'IESS Demand'!$G$88))*'IESS Demand'!AC126/'IESS Demand'!$D$126</f>
        <v>1292090969445.6423</v>
      </c>
      <c r="AD22" s="65">
        <f>'Summed Activity Data'!$F$40*BTU_per_PJ*('IESS Demand'!$G$88/SUM('IESS Demand'!$G$98,'IESS Demand'!$G$88))*'IESS Demand'!AD126/'IESS Demand'!$D$126</f>
        <v>1244597687612.8396</v>
      </c>
      <c r="AE22" s="65">
        <f>'Summed Activity Data'!$F$40*BTU_per_PJ*('IESS Demand'!$G$88/SUM('IESS Demand'!$G$98,'IESS Demand'!$G$88))*'IESS Demand'!AE126/'IESS Demand'!$D$126</f>
        <v>1197104405780.0369</v>
      </c>
      <c r="AF22" s="65">
        <f>'Summed Activity Data'!$F$40*BTU_per_PJ*('IESS Demand'!$G$88/SUM('IESS Demand'!$G$98,'IESS Demand'!$G$88))*'IESS Demand'!AF126/'IESS Demand'!$D$126</f>
        <v>1149611123947.2341</v>
      </c>
      <c r="AG22" s="65">
        <f>'Summed Activity Data'!$F$40*BTU_per_PJ*('IESS Demand'!$G$88/SUM('IESS Demand'!$G$98,'IESS Demand'!$G$88))*'IESS Demand'!AG126/'IESS Demand'!$D$126</f>
        <v>1102117842114.4316</v>
      </c>
      <c r="AH22" s="65">
        <f>'Summed Activity Data'!$F$40*BTU_per_PJ*('IESS Demand'!$G$88/SUM('IESS Demand'!$G$98,'IESS Demand'!$G$88))*'IESS Demand'!AH126/'IESS Demand'!$D$126</f>
        <v>1054624560281.6285</v>
      </c>
      <c r="AI22" s="65">
        <f>'Summed Activity Data'!$F$40*BTU_per_PJ*('IESS Demand'!$G$88/SUM('IESS Demand'!$G$98,'IESS Demand'!$G$88))*'IESS Demand'!AI126/'IESS Demand'!$D$126</f>
        <v>1007131278448.8258</v>
      </c>
      <c r="AJ22" s="65">
        <f>'Summed Activity Data'!$F$40*BTU_per_PJ*('IESS Demand'!$G$88/SUM('IESS Demand'!$G$98,'IESS Demand'!$G$88))*'IESS Demand'!AJ126/'IESS Demand'!$D$126</f>
        <v>959637996616.02295</v>
      </c>
      <c r="AK22" s="65">
        <f>'Summed Activity Data'!$F$40*BTU_per_PJ*('IESS Demand'!$G$88/SUM('IESS Demand'!$G$98,'IESS Demand'!$G$88))*'IESS Demand'!AK126/'IESS Demand'!$D$126</f>
        <v>912144714783.22021</v>
      </c>
    </row>
    <row r="23" spans="1:37" s="65" customFormat="1" x14ac:dyDescent="0.45">
      <c r="A23" s="65" t="s">
        <v>234</v>
      </c>
      <c r="B23" s="65" t="s">
        <v>24</v>
      </c>
      <c r="C23" s="65" t="s">
        <v>296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234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234</v>
      </c>
      <c r="B25" s="65" t="s">
        <v>24</v>
      </c>
      <c r="C25" s="65" t="s">
        <v>297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234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'Summed Activity Data'!$E$40*BTU_per_PJ*'IESS Demand'!D129/'IESS Demand'!$D$129</f>
        <v>278885709388798.06</v>
      </c>
      <c r="E27" s="65">
        <f>'Summed Activity Data'!$E$40*BTU_per_PJ*'IESS Demand'!E129/'IESS Demand'!$D$129</f>
        <v>290653477983324.31</v>
      </c>
      <c r="F27" s="65">
        <f>'Summed Activity Data'!$E$40*BTU_per_PJ*'IESS Demand'!F129/'IESS Demand'!$D$129</f>
        <v>302421246577850.56</v>
      </c>
      <c r="G27" s="65">
        <f>'Summed Activity Data'!$E$40*BTU_per_PJ*'IESS Demand'!G129/'IESS Demand'!$D$129</f>
        <v>314189015172376.81</v>
      </c>
      <c r="H27" s="65">
        <f>'Summed Activity Data'!$E$40*BTU_per_PJ*'IESS Demand'!H129/'IESS Demand'!$D$129</f>
        <v>325956783766903.13</v>
      </c>
      <c r="I27" s="65">
        <f>'Summed Activity Data'!$E$40*BTU_per_PJ*'IESS Demand'!I129/'IESS Demand'!$D$129</f>
        <v>337724552361429.44</v>
      </c>
      <c r="J27" s="65">
        <f>'Summed Activity Data'!$E$40*BTU_per_PJ*'IESS Demand'!J129/'IESS Demand'!$D$129</f>
        <v>347538988845725.63</v>
      </c>
      <c r="K27" s="65">
        <f>'Summed Activity Data'!$E$40*BTU_per_PJ*'IESS Demand'!K129/'IESS Demand'!$D$129</f>
        <v>357353425330021.75</v>
      </c>
      <c r="L27" s="65">
        <f>'Summed Activity Data'!$E$40*BTU_per_PJ*'IESS Demand'!L129/'IESS Demand'!$D$129</f>
        <v>367167861814317.94</v>
      </c>
      <c r="M27" s="65">
        <f>'Summed Activity Data'!$E$40*BTU_per_PJ*'IESS Demand'!M129/'IESS Demand'!$D$129</f>
        <v>376982298298614.19</v>
      </c>
      <c r="N27" s="65">
        <f>'Summed Activity Data'!$E$40*BTU_per_PJ*'IESS Demand'!N129/'IESS Demand'!$D$129</f>
        <v>386796734782910.38</v>
      </c>
      <c r="O27" s="65">
        <f>'Summed Activity Data'!$E$40*BTU_per_PJ*'IESS Demand'!O129/'IESS Demand'!$D$129</f>
        <v>394741771378378.13</v>
      </c>
      <c r="P27" s="65">
        <f>'Summed Activity Data'!$E$40*BTU_per_PJ*'IESS Demand'!P129/'IESS Demand'!$D$129</f>
        <v>402686807973846</v>
      </c>
      <c r="Q27" s="65">
        <f>'Summed Activity Data'!$E$40*BTU_per_PJ*'IESS Demand'!Q129/'IESS Demand'!$D$129</f>
        <v>410631844569313.75</v>
      </c>
      <c r="R27" s="65">
        <f>'Summed Activity Data'!$E$40*BTU_per_PJ*'IESS Demand'!R129/'IESS Demand'!$D$129</f>
        <v>418576881164781.63</v>
      </c>
      <c r="S27" s="65">
        <f>'Summed Activity Data'!$E$40*BTU_per_PJ*'IESS Demand'!S129/'IESS Demand'!$D$129</f>
        <v>426521917760249.38</v>
      </c>
      <c r="T27" s="65">
        <f>'Summed Activity Data'!$E$40*BTU_per_PJ*'IESS Demand'!T129/'IESS Demand'!$D$129</f>
        <v>434558815449515.75</v>
      </c>
      <c r="U27" s="65">
        <f>'Summed Activity Data'!$E$40*BTU_per_PJ*'IESS Demand'!U129/'IESS Demand'!$D$129</f>
        <v>442595713138782</v>
      </c>
      <c r="V27" s="65">
        <f>'Summed Activity Data'!$E$40*BTU_per_PJ*'IESS Demand'!V129/'IESS Demand'!$D$129</f>
        <v>450632610828048.31</v>
      </c>
      <c r="W27" s="65">
        <f>'Summed Activity Data'!$E$40*BTU_per_PJ*'IESS Demand'!W129/'IESS Demand'!$D$129</f>
        <v>458669508517314.63</v>
      </c>
      <c r="X27" s="65">
        <f>'Summed Activity Data'!$E$40*BTU_per_PJ*'IESS Demand'!X129/'IESS Demand'!$D$129</f>
        <v>466706406206580.94</v>
      </c>
      <c r="Y27" s="65">
        <f>'Summed Activity Data'!$E$40*BTU_per_PJ*'IESS Demand'!Y129/'IESS Demand'!$D$129</f>
        <v>474572029172803.44</v>
      </c>
      <c r="Z27" s="65">
        <f>'Summed Activity Data'!$E$40*BTU_per_PJ*'IESS Demand'!Z129/'IESS Demand'!$D$129</f>
        <v>482437652139025.81</v>
      </c>
      <c r="AA27" s="65">
        <f>'Summed Activity Data'!$E$40*BTU_per_PJ*'IESS Demand'!AA129/'IESS Demand'!$D$129</f>
        <v>490303275105248.31</v>
      </c>
      <c r="AB27" s="65">
        <f>'Summed Activity Data'!$E$40*BTU_per_PJ*'IESS Demand'!AB129/'IESS Demand'!$D$129</f>
        <v>498168898071470.81</v>
      </c>
      <c r="AC27" s="65">
        <f>'Summed Activity Data'!$E$40*BTU_per_PJ*'IESS Demand'!AC129/'IESS Demand'!$D$129</f>
        <v>506034521037693.13</v>
      </c>
      <c r="AD27" s="65">
        <f>'Summed Activity Data'!$E$40*BTU_per_PJ*'IESS Demand'!AD129/'IESS Demand'!$D$129</f>
        <v>509207141440297.63</v>
      </c>
      <c r="AE27" s="65">
        <f>'Summed Activity Data'!$E$40*BTU_per_PJ*'IESS Demand'!AE129/'IESS Demand'!$D$129</f>
        <v>512379761842902.06</v>
      </c>
      <c r="AF27" s="65">
        <f>'Summed Activity Data'!$E$40*BTU_per_PJ*'IESS Demand'!AF129/'IESS Demand'!$D$129</f>
        <v>515552382245506.5</v>
      </c>
      <c r="AG27" s="65">
        <f>'Summed Activity Data'!$E$40*BTU_per_PJ*'IESS Demand'!AG129/'IESS Demand'!$D$129</f>
        <v>518725002648111</v>
      </c>
      <c r="AH27" s="65">
        <f>'Summed Activity Data'!$E$40*BTU_per_PJ*'IESS Demand'!AH129/'IESS Demand'!$D$129</f>
        <v>521897623050715.5</v>
      </c>
      <c r="AI27" s="65">
        <f>'Summed Activity Data'!$E$40*BTU_per_PJ*'IESS Demand'!AI129/'IESS Demand'!$D$129</f>
        <v>525070243453319.88</v>
      </c>
      <c r="AJ27" s="65">
        <f>'Summed Activity Data'!$E$40*BTU_per_PJ*'IESS Demand'!AJ129/'IESS Demand'!$D$129</f>
        <v>528242863855924.38</v>
      </c>
      <c r="AK27" s="65">
        <f>'Summed Activity Data'!$E$40*BTU_per_PJ*'IESS Demand'!AK129/'IESS Demand'!$D$129</f>
        <v>531415484258528.88</v>
      </c>
    </row>
    <row r="28" spans="1:37" s="65" customFormat="1" x14ac:dyDescent="0.45">
      <c r="A28" s="65" t="s">
        <v>7</v>
      </c>
      <c r="B28" s="65" t="s">
        <v>24</v>
      </c>
      <c r="C28" s="65" t="s">
        <v>296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233</v>
      </c>
      <c r="B35" t="s">
        <v>25</v>
      </c>
      <c r="C35" t="s">
        <v>297</v>
      </c>
      <c r="D35">
        <f>BTU_per_GWh*1000*'IESS Demand'!D124</f>
        <v>74865213239966.547</v>
      </c>
      <c r="E35">
        <f>BTU_per_GWh*1000*'IESS Demand'!E124</f>
        <v>83736758498055.078</v>
      </c>
      <c r="F35">
        <f>BTU_per_GWh*1000*'IESS Demand'!F124</f>
        <v>92608303756143.609</v>
      </c>
      <c r="G35">
        <f>BTU_per_GWh*1000*'IESS Demand'!G124</f>
        <v>101479849014232.14</v>
      </c>
      <c r="H35">
        <f>BTU_per_GWh*1000*'IESS Demand'!H124</f>
        <v>110351394272320.67</v>
      </c>
      <c r="I35">
        <f>BTU_per_GWh*1000*'IESS Demand'!I124</f>
        <v>119222939530409.2</v>
      </c>
      <c r="J35">
        <f>BTU_per_GWh*1000*'IESS Demand'!J124</f>
        <v>132427357197860.36</v>
      </c>
      <c r="K35">
        <f>BTU_per_GWh*1000*'IESS Demand'!K124</f>
        <v>145631774865311.5</v>
      </c>
      <c r="L35">
        <f>BTU_per_GWh*1000*'IESS Demand'!L124</f>
        <v>158836192532762.66</v>
      </c>
      <c r="M35">
        <f>BTU_per_GWh*1000*'IESS Demand'!M124</f>
        <v>172040610200213.84</v>
      </c>
      <c r="N35">
        <f>BTU_per_GWh*1000*'IESS Demand'!N124</f>
        <v>185245027867665</v>
      </c>
      <c r="O35">
        <f>BTU_per_GWh*1000*'IESS Demand'!O124</f>
        <v>197993472504138.28</v>
      </c>
      <c r="P35">
        <f>BTU_per_GWh*1000*'IESS Demand'!P124</f>
        <v>210741917140611.56</v>
      </c>
      <c r="Q35">
        <f>BTU_per_GWh*1000*'IESS Demand'!Q124</f>
        <v>223490361777084.84</v>
      </c>
      <c r="R35">
        <f>BTU_per_GWh*1000*'IESS Demand'!R124</f>
        <v>236238806413558.13</v>
      </c>
      <c r="S35">
        <f>BTU_per_GWh*1000*'IESS Demand'!S124</f>
        <v>248987251050031.41</v>
      </c>
      <c r="T35">
        <f>BTU_per_GWh*1000*'IESS Demand'!T124</f>
        <v>258370779360617.41</v>
      </c>
      <c r="U35">
        <f>BTU_per_GWh*1000*'IESS Demand'!U124</f>
        <v>267754307671203.38</v>
      </c>
      <c r="V35">
        <f>BTU_per_GWh*1000*'IESS Demand'!V124</f>
        <v>277137835981789.38</v>
      </c>
      <c r="W35">
        <f>BTU_per_GWh*1000*'IESS Demand'!W124</f>
        <v>286521364292375.38</v>
      </c>
      <c r="X35">
        <f>BTU_per_GWh*1000*'IESS Demand'!X124</f>
        <v>295904892602961.38</v>
      </c>
      <c r="Y35">
        <f>BTU_per_GWh*1000*'IESS Demand'!Y124</f>
        <v>306709814481139.94</v>
      </c>
      <c r="Z35">
        <f>BTU_per_GWh*1000*'IESS Demand'!Z124</f>
        <v>317514736359318.5</v>
      </c>
      <c r="AA35">
        <f>BTU_per_GWh*1000*'IESS Demand'!AA124</f>
        <v>328319658237497</v>
      </c>
      <c r="AB35">
        <f>BTU_per_GWh*1000*'IESS Demand'!AB124</f>
        <v>339124580115675.56</v>
      </c>
      <c r="AC35">
        <f>BTU_per_GWh*1000*'IESS Demand'!AC124</f>
        <v>349929501993854</v>
      </c>
      <c r="AD35">
        <f>BTU_per_GWh*1000*'IESS Demand'!AD124</f>
        <v>365053207110864.19</v>
      </c>
      <c r="AE35">
        <f>BTU_per_GWh*1000*'IESS Demand'!AE124</f>
        <v>380176912227874.31</v>
      </c>
      <c r="AF35">
        <f>BTU_per_GWh*1000*'IESS Demand'!AF124</f>
        <v>395300617344884.5</v>
      </c>
      <c r="AG35">
        <f>BTU_per_GWh*1000*'IESS Demand'!AG124</f>
        <v>410424322461894.63</v>
      </c>
      <c r="AH35">
        <f>BTU_per_GWh*1000*'IESS Demand'!AH124</f>
        <v>425548027578904.81</v>
      </c>
      <c r="AI35">
        <f>BTU_per_GWh*1000*'IESS Demand'!AI124</f>
        <v>440671732695914.94</v>
      </c>
      <c r="AJ35">
        <f>BTU_per_GWh*1000*'IESS Demand'!AJ124</f>
        <v>455795437812925.13</v>
      </c>
      <c r="AK35">
        <f>BTU_per_GWh*1000*'IESS Demand'!AK124</f>
        <v>470919142929935.31</v>
      </c>
    </row>
    <row r="36" spans="1:37" x14ac:dyDescent="0.4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234</v>
      </c>
      <c r="B40" t="s">
        <v>25</v>
      </c>
      <c r="C40" t="s">
        <v>297</v>
      </c>
      <c r="D40">
        <f>BTU_per_GWh*1000*'IESS Demand'!D127</f>
        <v>30861817111245.664</v>
      </c>
      <c r="E40">
        <f>BTU_per_GWh*1000*'IESS Demand'!E127</f>
        <v>34489590862747.207</v>
      </c>
      <c r="F40">
        <f>BTU_per_GWh*1000*'IESS Demand'!F127</f>
        <v>38117364614248.75</v>
      </c>
      <c r="G40">
        <f>BTU_per_GWh*1000*'IESS Demand'!G127</f>
        <v>41745138365750.289</v>
      </c>
      <c r="H40">
        <f>BTU_per_GWh*1000*'IESS Demand'!H127</f>
        <v>45372912117251.828</v>
      </c>
      <c r="I40">
        <f>BTU_per_GWh*1000*'IESS Demand'!I127</f>
        <v>49000685868753.359</v>
      </c>
      <c r="J40">
        <f>BTU_per_GWh*1000*'IESS Demand'!J127</f>
        <v>52621922529799.117</v>
      </c>
      <c r="K40">
        <f>BTU_per_GWh*1000*'IESS Demand'!K127</f>
        <v>56243159190844.875</v>
      </c>
      <c r="L40">
        <f>BTU_per_GWh*1000*'IESS Demand'!L127</f>
        <v>59864395851890.633</v>
      </c>
      <c r="M40">
        <f>BTU_per_GWh*1000*'IESS Demand'!M127</f>
        <v>63485632512936.383</v>
      </c>
      <c r="N40">
        <f>BTU_per_GWh*1000*'IESS Demand'!N127</f>
        <v>67106869173982.148</v>
      </c>
      <c r="O40">
        <f>BTU_per_GWh*1000*'IESS Demand'!O127</f>
        <v>69870846497310.469</v>
      </c>
      <c r="P40">
        <f>BTU_per_GWh*1000*'IESS Demand'!P127</f>
        <v>72634823820638.781</v>
      </c>
      <c r="Q40">
        <f>BTU_per_GWh*1000*'IESS Demand'!Q127</f>
        <v>75398801143967.109</v>
      </c>
      <c r="R40">
        <f>BTU_per_GWh*1000*'IESS Demand'!R127</f>
        <v>78162778467295.422</v>
      </c>
      <c r="S40">
        <f>BTU_per_GWh*1000*'IESS Demand'!S127</f>
        <v>80926755790623.734</v>
      </c>
      <c r="T40">
        <f>BTU_per_GWh*1000*'IESS Demand'!T127</f>
        <v>83713487374078.578</v>
      </c>
      <c r="U40">
        <f>BTU_per_GWh*1000*'IESS Demand'!U127</f>
        <v>86500218957533.422</v>
      </c>
      <c r="V40">
        <f>BTU_per_GWh*1000*'IESS Demand'!V127</f>
        <v>89286950540988.266</v>
      </c>
      <c r="W40">
        <f>BTU_per_GWh*1000*'IESS Demand'!W127</f>
        <v>92073682124443.109</v>
      </c>
      <c r="X40">
        <f>BTU_per_GWh*1000*'IESS Demand'!X127</f>
        <v>94860413707897.922</v>
      </c>
      <c r="Y40">
        <f>BTU_per_GWh*1000*'IESS Demand'!Y127</f>
        <v>97455438362067.813</v>
      </c>
      <c r="Z40">
        <f>BTU_per_GWh*1000*'IESS Demand'!Z127</f>
        <v>100050463016237.69</v>
      </c>
      <c r="AA40">
        <f>BTU_per_GWh*1000*'IESS Demand'!AA127</f>
        <v>102645487670407.56</v>
      </c>
      <c r="AB40">
        <f>BTU_per_GWh*1000*'IESS Demand'!AB127</f>
        <v>105240512324577.45</v>
      </c>
      <c r="AC40">
        <f>BTU_per_GWh*1000*'IESS Demand'!AC127</f>
        <v>107835536978747.33</v>
      </c>
      <c r="AD40">
        <f>BTU_per_GWh*1000*'IESS Demand'!AD127</f>
        <v>112277828518791.45</v>
      </c>
      <c r="AE40">
        <f>BTU_per_GWh*1000*'IESS Demand'!AE127</f>
        <v>116720120058835.59</v>
      </c>
      <c r="AF40">
        <f>BTU_per_GWh*1000*'IESS Demand'!AF127</f>
        <v>121162411598879.72</v>
      </c>
      <c r="AG40">
        <f>BTU_per_GWh*1000*'IESS Demand'!AG127</f>
        <v>125604703138923.86</v>
      </c>
      <c r="AH40">
        <f>BTU_per_GWh*1000*'IESS Demand'!AH127</f>
        <v>130046994678967.95</v>
      </c>
      <c r="AI40">
        <f>BTU_per_GWh*1000*'IESS Demand'!AI127</f>
        <v>134489286219012.08</v>
      </c>
      <c r="AJ40">
        <f>BTU_per_GWh*1000*'IESS Demand'!AJ127</f>
        <v>138931577759056.22</v>
      </c>
      <c r="AK40">
        <f>BTU_per_GWh*1000*'IESS Demand'!AK127</f>
        <v>143373869299100.34</v>
      </c>
    </row>
    <row r="41" spans="1:37" x14ac:dyDescent="0.4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233</v>
      </c>
      <c r="B77" s="65" t="s">
        <v>28</v>
      </c>
      <c r="C77" s="65" t="s">
        <v>226</v>
      </c>
      <c r="D77" s="65">
        <f>'Summed Activity Data'!$D$40*BTU_per_PJ*('IESS Demand'!$G$98/SUM('IESS Demand'!$G$98,'IESS Demand'!$G$88))*'IESS Demand'!D123/'IESS Demand'!$D$123</f>
        <v>20929803821831.762</v>
      </c>
      <c r="E77" s="65">
        <f>'Summed Activity Data'!$D$40*BTU_per_PJ*('IESS Demand'!$G$98/SUM('IESS Demand'!$G$98,'IESS Demand'!$G$88))*'IESS Demand'!E123/'IESS Demand'!$D$123</f>
        <v>20049015859002.039</v>
      </c>
      <c r="F77" s="65">
        <f>'Summed Activity Data'!$D$40*BTU_per_PJ*('IESS Demand'!$G$98/SUM('IESS Demand'!$G$98,'IESS Demand'!$G$88))*'IESS Demand'!F123/'IESS Demand'!$D$123</f>
        <v>19168227896172.316</v>
      </c>
      <c r="G77" s="65">
        <f>'Summed Activity Data'!$D$40*BTU_per_PJ*('IESS Demand'!$G$98/SUM('IESS Demand'!$G$98,'IESS Demand'!$G$88))*'IESS Demand'!G123/'IESS Demand'!$D$123</f>
        <v>18287439933342.598</v>
      </c>
      <c r="H77" s="65">
        <f>'Summed Activity Data'!$D$40*BTU_per_PJ*('IESS Demand'!$G$98/SUM('IESS Demand'!$G$98,'IESS Demand'!$G$88))*'IESS Demand'!H123/'IESS Demand'!$D$123</f>
        <v>17406651970512.877</v>
      </c>
      <c r="I77" s="65">
        <f>'Summed Activity Data'!$D$40*BTU_per_PJ*('IESS Demand'!$G$98/SUM('IESS Demand'!$G$98,'IESS Demand'!$G$88))*'IESS Demand'!I123/'IESS Demand'!$D$123</f>
        <v>16525864007683.156</v>
      </c>
      <c r="J77" s="65">
        <f>'Summed Activity Data'!$D$40*BTU_per_PJ*('IESS Demand'!$G$98/SUM('IESS Demand'!$G$98,'IESS Demand'!$G$88))*'IESS Demand'!J123/'IESS Demand'!$D$123</f>
        <v>14938225168697.352</v>
      </c>
      <c r="K77" s="65">
        <f>'Summed Activity Data'!$D$40*BTU_per_PJ*('IESS Demand'!$G$98/SUM('IESS Demand'!$G$98,'IESS Demand'!$G$88))*'IESS Demand'!K123/'IESS Demand'!$D$123</f>
        <v>13350586329711.545</v>
      </c>
      <c r="L77" s="65">
        <f>'Summed Activity Data'!$D$40*BTU_per_PJ*('IESS Demand'!$G$98/SUM('IESS Demand'!$G$98,'IESS Demand'!$G$88))*'IESS Demand'!L123/'IESS Demand'!$D$123</f>
        <v>11762947490725.738</v>
      </c>
      <c r="M77" s="65">
        <f>'Summed Activity Data'!$D$40*BTU_per_PJ*('IESS Demand'!$G$98/SUM('IESS Demand'!$G$98,'IESS Demand'!$G$88))*'IESS Demand'!M123/'IESS Demand'!$D$123</f>
        <v>10175308651739.934</v>
      </c>
      <c r="N77" s="65">
        <f>'Summed Activity Data'!$D$40*BTU_per_PJ*('IESS Demand'!$G$98/SUM('IESS Demand'!$G$98,'IESS Demand'!$G$88))*'IESS Demand'!N123/'IESS Demand'!$D$123</f>
        <v>8587669812754.127</v>
      </c>
      <c r="O77" s="65">
        <f>'Summed Activity Data'!$D$40*BTU_per_PJ*('IESS Demand'!$G$98/SUM('IESS Demand'!$G$98,'IESS Demand'!$G$88))*'IESS Demand'!O123/'IESS Demand'!$D$123</f>
        <v>7851117462104.0879</v>
      </c>
      <c r="P77" s="65">
        <f>'Summed Activity Data'!$D$40*BTU_per_PJ*('IESS Demand'!$G$98/SUM('IESS Demand'!$G$98,'IESS Demand'!$G$88))*'IESS Demand'!P123/'IESS Demand'!$D$123</f>
        <v>7114565111454.0498</v>
      </c>
      <c r="Q77" s="65">
        <f>'Summed Activity Data'!$D$40*BTU_per_PJ*('IESS Demand'!$G$98/SUM('IESS Demand'!$G$98,'IESS Demand'!$G$88))*'IESS Demand'!Q123/'IESS Demand'!$D$123</f>
        <v>6378012760804.0107</v>
      </c>
      <c r="R77" s="65">
        <f>'Summed Activity Data'!$D$40*BTU_per_PJ*('IESS Demand'!$G$98/SUM('IESS Demand'!$G$98,'IESS Demand'!$G$88))*'IESS Demand'!R123/'IESS Demand'!$D$123</f>
        <v>5641460410153.9727</v>
      </c>
      <c r="S77" s="65">
        <f>'Summed Activity Data'!$D$40*BTU_per_PJ*('IESS Demand'!$G$98/SUM('IESS Demand'!$G$98,'IESS Demand'!$G$88))*'IESS Demand'!S123/'IESS Demand'!$D$123</f>
        <v>4904908059503.9346</v>
      </c>
      <c r="T77" s="65">
        <f>'Summed Activity Data'!$D$40*BTU_per_PJ*('IESS Demand'!$G$98/SUM('IESS Demand'!$G$98,'IESS Demand'!$G$88))*'IESS Demand'!T123/'IESS Demand'!$D$123</f>
        <v>4519749935404.6504</v>
      </c>
      <c r="U77" s="65">
        <f>'Summed Activity Data'!$D$40*BTU_per_PJ*('IESS Demand'!$G$98/SUM('IESS Demand'!$G$98,'IESS Demand'!$G$88))*'IESS Demand'!U123/'IESS Demand'!$D$123</f>
        <v>4134591811305.3682</v>
      </c>
      <c r="V77" s="65">
        <f>'Summed Activity Data'!$D$40*BTU_per_PJ*('IESS Demand'!$G$98/SUM('IESS Demand'!$G$98,'IESS Demand'!$G$88))*'IESS Demand'!V123/'IESS Demand'!$D$123</f>
        <v>3749433687206.0845</v>
      </c>
      <c r="W77" s="65">
        <f>'Summed Activity Data'!$D$40*BTU_per_PJ*('IESS Demand'!$G$98/SUM('IESS Demand'!$G$98,'IESS Demand'!$G$88))*'IESS Demand'!W123/'IESS Demand'!$D$123</f>
        <v>3364275563106.8013</v>
      </c>
      <c r="X77" s="65">
        <f>'Summed Activity Data'!$D$40*BTU_per_PJ*('IESS Demand'!$G$98/SUM('IESS Demand'!$G$98,'IESS Demand'!$G$88))*'IESS Demand'!X123/'IESS Demand'!$D$123</f>
        <v>2979117439007.5186</v>
      </c>
      <c r="Y77" s="65">
        <f>'Summed Activity Data'!$D$40*BTU_per_PJ*('IESS Demand'!$G$98/SUM('IESS Demand'!$G$98,'IESS Demand'!$G$88))*'IESS Demand'!Y123/'IESS Demand'!$D$123</f>
        <v>2613027270840.5776</v>
      </c>
      <c r="Z77" s="65">
        <f>'Summed Activity Data'!$D$40*BTU_per_PJ*('IESS Demand'!$G$98/SUM('IESS Demand'!$G$98,'IESS Demand'!$G$88))*'IESS Demand'!Z123/'IESS Demand'!$D$123</f>
        <v>2246937102673.6377</v>
      </c>
      <c r="AA77" s="65">
        <f>'Summed Activity Data'!$D$40*BTU_per_PJ*('IESS Demand'!$G$98/SUM('IESS Demand'!$G$98,'IESS Demand'!$G$88))*'IESS Demand'!AA123/'IESS Demand'!$D$123</f>
        <v>1880846934506.6975</v>
      </c>
      <c r="AB77" s="65">
        <f>'Summed Activity Data'!$D$40*BTU_per_PJ*('IESS Demand'!$G$98/SUM('IESS Demand'!$G$98,'IESS Demand'!$G$88))*'IESS Demand'!AB123/'IESS Demand'!$D$123</f>
        <v>1514756766339.7573</v>
      </c>
      <c r="AC77" s="65">
        <f>'Summed Activity Data'!$D$40*BTU_per_PJ*('IESS Demand'!$G$98/SUM('IESS Demand'!$G$98,'IESS Demand'!$G$88))*'IESS Demand'!AC123/'IESS Demand'!$D$123</f>
        <v>1148666598172.8174</v>
      </c>
      <c r="AD77" s="65">
        <f>'Summed Activity Data'!$D$40*BTU_per_PJ*('IESS Demand'!$G$98/SUM('IESS Demand'!$G$98,'IESS Demand'!$G$88))*'IESS Demand'!AD123/'IESS Demand'!$D$123</f>
        <v>918933278538.25378</v>
      </c>
      <c r="AE77" s="65">
        <f>'Summed Activity Data'!$D$40*BTU_per_PJ*('IESS Demand'!$G$98/SUM('IESS Demand'!$G$98,'IESS Demand'!$G$88))*'IESS Demand'!AE123/'IESS Demand'!$D$123</f>
        <v>689199958903.69043</v>
      </c>
      <c r="AF77" s="65">
        <f>'Summed Activity Data'!$D$40*BTU_per_PJ*('IESS Demand'!$G$98/SUM('IESS Demand'!$G$98,'IESS Demand'!$G$88))*'IESS Demand'!AF123/'IESS Demand'!$D$123</f>
        <v>459466639269.12701</v>
      </c>
      <c r="AG77" s="65">
        <f>'Summed Activity Data'!$D$40*BTU_per_PJ*('IESS Demand'!$G$98/SUM('IESS Demand'!$G$98,'IESS Demand'!$G$88))*'IESS Demand'!AG123/'IESS Demand'!$D$123</f>
        <v>229733319634.56357</v>
      </c>
      <c r="AH77" s="65">
        <f>'Summed Activity Data'!$D$40*BTU_per_PJ*('IESS Demand'!$G$98/SUM('IESS Demand'!$G$98,'IESS Demand'!$G$88))*'IESS Demand'!AH123/'IESS Demand'!$D$123</f>
        <v>0</v>
      </c>
      <c r="AI77" s="65">
        <f>'Summed Activity Data'!$D$40*BTU_per_PJ*('IESS Demand'!$G$98/SUM('IESS Demand'!$G$98,'IESS Demand'!$G$88))*'IESS Demand'!AI123/'IESS Demand'!$D$123</f>
        <v>-229733319634.56345</v>
      </c>
      <c r="AJ77" s="65">
        <f>'Summed Activity Data'!$D$40*BTU_per_PJ*('IESS Demand'!$G$98/SUM('IESS Demand'!$G$98,'IESS Demand'!$G$88))*'IESS Demand'!AJ123/'IESS Demand'!$D$123</f>
        <v>-459466639269.12689</v>
      </c>
      <c r="AK77" s="65">
        <f>'Summed Activity Data'!$D$40*BTU_per_PJ*('IESS Demand'!$G$98/SUM('IESS Demand'!$G$98,'IESS Demand'!$G$88))*'IESS Demand'!AK123/'IESS Demand'!$D$123</f>
        <v>-689199958903.69043</v>
      </c>
    </row>
    <row r="78" spans="1:38" s="65" customFormat="1" x14ac:dyDescent="0.45">
      <c r="A78" s="65" t="s">
        <v>233</v>
      </c>
      <c r="B78" s="65" t="s">
        <v>28</v>
      </c>
      <c r="C78" s="65" t="s">
        <v>296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233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233</v>
      </c>
      <c r="B80" s="65" t="s">
        <v>28</v>
      </c>
      <c r="C80" s="65" t="s">
        <v>297</v>
      </c>
      <c r="D80" s="65">
        <f>(-'IESS Demand'!$G$98*BTU_per_GWh*1000+'Summed Activity Data'!$B$40*BTU_per_PJ*('IESS Demand'!$G$98/SUM('IESS Demand'!$G$98,'IESS Demand'!$G$88)))*'IESS Demand'!D123/'IESS Demand'!$D$123</f>
        <v>467225402671796.38</v>
      </c>
      <c r="E80" s="65">
        <f>(-'IESS Demand'!$G$98*BTU_per_GWh*1000+'Summed Activity Data'!$B$40*BTU_per_PJ*('IESS Demand'!$G$98/SUM('IESS Demand'!$G$98,'IESS Demand'!$G$88)))*'IESS Demand'!E123/'IESS Demand'!$D$123</f>
        <v>447563177736256.06</v>
      </c>
      <c r="F80" s="65">
        <f>(-'IESS Demand'!$G$98*BTU_per_GWh*1000+'Summed Activity Data'!$B$40*BTU_per_PJ*('IESS Demand'!$G$98/SUM('IESS Demand'!$G$98,'IESS Demand'!$G$88)))*'IESS Demand'!F123/'IESS Demand'!$D$123</f>
        <v>427900952800715.75</v>
      </c>
      <c r="G80" s="65">
        <f>(-'IESS Demand'!$G$98*BTU_per_GWh*1000+'Summed Activity Data'!$B$40*BTU_per_PJ*('IESS Demand'!$G$98/SUM('IESS Demand'!$G$98,'IESS Demand'!$G$88)))*'IESS Demand'!G123/'IESS Demand'!$D$123</f>
        <v>408238727865175.44</v>
      </c>
      <c r="H80" s="65">
        <f>(-'IESS Demand'!$G$98*BTU_per_GWh*1000+'Summed Activity Data'!$B$40*BTU_per_PJ*('IESS Demand'!$G$98/SUM('IESS Demand'!$G$98,'IESS Demand'!$G$88)))*'IESS Demand'!H123/'IESS Demand'!$D$123</f>
        <v>388576502929635</v>
      </c>
      <c r="I80" s="65">
        <f>(-'IESS Demand'!$G$98*BTU_per_GWh*1000+'Summed Activity Data'!$B$40*BTU_per_PJ*('IESS Demand'!$G$98/SUM('IESS Demand'!$G$98,'IESS Demand'!$G$88)))*'IESS Demand'!I123/'IESS Demand'!$D$123</f>
        <v>368914277994094.75</v>
      </c>
      <c r="J80" s="65">
        <f>(-'IESS Demand'!$G$98*BTU_per_GWh*1000+'Summed Activity Data'!$B$40*BTU_per_PJ*('IESS Demand'!$G$98/SUM('IESS Demand'!$G$98,'IESS Demand'!$G$88)))*'IESS Demand'!J123/'IESS Demand'!$D$123</f>
        <v>333472703760667.19</v>
      </c>
      <c r="K80" s="65">
        <f>(-'IESS Demand'!$G$98*BTU_per_GWh*1000+'Summed Activity Data'!$B$40*BTU_per_PJ*('IESS Demand'!$G$98/SUM('IESS Demand'!$G$98,'IESS Demand'!$G$88)))*'IESS Demand'!K123/'IESS Demand'!$D$123</f>
        <v>298031129527239.63</v>
      </c>
      <c r="L80" s="65">
        <f>(-'IESS Demand'!$G$98*BTU_per_GWh*1000+'Summed Activity Data'!$B$40*BTU_per_PJ*('IESS Demand'!$G$98/SUM('IESS Demand'!$G$98,'IESS Demand'!$G$88)))*'IESS Demand'!L123/'IESS Demand'!$D$123</f>
        <v>262589555293812.03</v>
      </c>
      <c r="M80" s="65">
        <f>(-'IESS Demand'!$G$98*BTU_per_GWh*1000+'Summed Activity Data'!$B$40*BTU_per_PJ*('IESS Demand'!$G$98/SUM('IESS Demand'!$G$98,'IESS Demand'!$G$88)))*'IESS Demand'!M123/'IESS Demand'!$D$123</f>
        <v>227147981060384.5</v>
      </c>
      <c r="N80" s="65">
        <f>(-'IESS Demand'!$G$98*BTU_per_GWh*1000+'Summed Activity Data'!$B$40*BTU_per_PJ*('IESS Demand'!$G$98/SUM('IESS Demand'!$G$98,'IESS Demand'!$G$88)))*'IESS Demand'!N123/'IESS Demand'!$D$123</f>
        <v>191706406826956.91</v>
      </c>
      <c r="O80" s="65">
        <f>(-'IESS Demand'!$G$98*BTU_per_GWh*1000+'Summed Activity Data'!$B$40*BTU_per_PJ*('IESS Demand'!$G$98/SUM('IESS Demand'!$G$98,'IESS Demand'!$G$88)))*'IESS Demand'!O123/'IESS Demand'!$D$123</f>
        <v>175264018185819.41</v>
      </c>
      <c r="P80" s="65">
        <f>(-'IESS Demand'!$G$98*BTU_per_GWh*1000+'Summed Activity Data'!$B$40*BTU_per_PJ*('IESS Demand'!$G$98/SUM('IESS Demand'!$G$98,'IESS Demand'!$G$88)))*'IESS Demand'!P123/'IESS Demand'!$D$123</f>
        <v>158821629544681.94</v>
      </c>
      <c r="Q80" s="65">
        <f>(-'IESS Demand'!$G$98*BTU_per_GWh*1000+'Summed Activity Data'!$B$40*BTU_per_PJ*('IESS Demand'!$G$98/SUM('IESS Demand'!$G$98,'IESS Demand'!$G$88)))*'IESS Demand'!Q123/'IESS Demand'!$D$123</f>
        <v>142379240903544.44</v>
      </c>
      <c r="R80" s="65">
        <f>(-'IESS Demand'!$G$98*BTU_per_GWh*1000+'Summed Activity Data'!$B$40*BTU_per_PJ*('IESS Demand'!$G$98/SUM('IESS Demand'!$G$98,'IESS Demand'!$G$88)))*'IESS Demand'!R123/'IESS Demand'!$D$123</f>
        <v>125936852262406.97</v>
      </c>
      <c r="S80" s="65">
        <f>(-'IESS Demand'!$G$98*BTU_per_GWh*1000+'Summed Activity Data'!$B$40*BTU_per_PJ*('IESS Demand'!$G$98/SUM('IESS Demand'!$G$98,'IESS Demand'!$G$88)))*'IESS Demand'!S123/'IESS Demand'!$D$123</f>
        <v>109494463621269.48</v>
      </c>
      <c r="T80" s="65">
        <f>(-'IESS Demand'!$G$98*BTU_per_GWh*1000+'Summed Activity Data'!$B$40*BTU_per_PJ*('IESS Demand'!$G$98/SUM('IESS Demand'!$G$98,'IESS Demand'!$G$88)))*'IESS Demand'!T123/'IESS Demand'!$D$123</f>
        <v>100896405982674.2</v>
      </c>
      <c r="U80" s="65">
        <f>(-'IESS Demand'!$G$98*BTU_per_GWh*1000+'Summed Activity Data'!$B$40*BTU_per_PJ*('IESS Demand'!$G$98/SUM('IESS Demand'!$G$98,'IESS Demand'!$G$88)))*'IESS Demand'!U123/'IESS Demand'!$D$123</f>
        <v>92298348344078.922</v>
      </c>
      <c r="V80" s="65">
        <f>(-'IESS Demand'!$G$98*BTU_per_GWh*1000+'Summed Activity Data'!$B$40*BTU_per_PJ*('IESS Demand'!$G$98/SUM('IESS Demand'!$G$98,'IESS Demand'!$G$88)))*'IESS Demand'!V123/'IESS Demand'!$D$123</f>
        <v>83700290705483.641</v>
      </c>
      <c r="W80" s="65">
        <f>(-'IESS Demand'!$G$98*BTU_per_GWh*1000+'Summed Activity Data'!$B$40*BTU_per_PJ*('IESS Demand'!$G$98/SUM('IESS Demand'!$G$98,'IESS Demand'!$G$88)))*'IESS Demand'!W123/'IESS Demand'!$D$123</f>
        <v>75102233066888.359</v>
      </c>
      <c r="X80" s="65">
        <f>(-'IESS Demand'!$G$98*BTU_per_GWh*1000+'Summed Activity Data'!$B$40*BTU_per_PJ*('IESS Demand'!$G$98/SUM('IESS Demand'!$G$98,'IESS Demand'!$G$88)))*'IESS Demand'!X123/'IESS Demand'!$D$123</f>
        <v>66504175428293.078</v>
      </c>
      <c r="Y80" s="65">
        <f>(-'IESS Demand'!$G$98*BTU_per_GWh*1000+'Summed Activity Data'!$B$40*BTU_per_PJ*('IESS Demand'!$G$98/SUM('IESS Demand'!$G$98,'IESS Demand'!$G$88)))*'IESS Demand'!Y123/'IESS Demand'!$D$123</f>
        <v>58331780326454.313</v>
      </c>
      <c r="Z80" s="65">
        <f>(-'IESS Demand'!$G$98*BTU_per_GWh*1000+'Summed Activity Data'!$B$40*BTU_per_PJ*('IESS Demand'!$G$98/SUM('IESS Demand'!$G$98,'IESS Demand'!$G$88)))*'IESS Demand'!Z123/'IESS Demand'!$D$123</f>
        <v>50159385224615.539</v>
      </c>
      <c r="AA80" s="65">
        <f>(-'IESS Demand'!$G$98*BTU_per_GWh*1000+'Summed Activity Data'!$B$40*BTU_per_PJ*('IESS Demand'!$G$98/SUM('IESS Demand'!$G$98,'IESS Demand'!$G$88)))*'IESS Demand'!AA123/'IESS Demand'!$D$123</f>
        <v>41986990122776.766</v>
      </c>
      <c r="AB80" s="65">
        <f>(-'IESS Demand'!$G$98*BTU_per_GWh*1000+'Summed Activity Data'!$B$40*BTU_per_PJ*('IESS Demand'!$G$98/SUM('IESS Demand'!$G$98,'IESS Demand'!$G$88)))*'IESS Demand'!AB123/'IESS Demand'!$D$123</f>
        <v>33814595020937.996</v>
      </c>
      <c r="AC80" s="65">
        <f>(-'IESS Demand'!$G$98*BTU_per_GWh*1000+'Summed Activity Data'!$B$40*BTU_per_PJ*('IESS Demand'!$G$98/SUM('IESS Demand'!$G$98,'IESS Demand'!$G$88)))*'IESS Demand'!AC123/'IESS Demand'!$D$123</f>
        <v>25642199919099.223</v>
      </c>
      <c r="AD80" s="65">
        <f>(-'IESS Demand'!$G$98*BTU_per_GWh*1000+'Summed Activity Data'!$B$40*BTU_per_PJ*('IESS Demand'!$G$98/SUM('IESS Demand'!$G$98,'IESS Demand'!$G$88)))*'IESS Demand'!AD123/'IESS Demand'!$D$123</f>
        <v>20513759935279.383</v>
      </c>
      <c r="AE80" s="65">
        <f>(-'IESS Demand'!$G$98*BTU_per_GWh*1000+'Summed Activity Data'!$B$40*BTU_per_PJ*('IESS Demand'!$G$98/SUM('IESS Demand'!$G$98,'IESS Demand'!$G$88)))*'IESS Demand'!AE123/'IESS Demand'!$D$123</f>
        <v>15385319951459.537</v>
      </c>
      <c r="AF80" s="65">
        <f>(-'IESS Demand'!$G$98*BTU_per_GWh*1000+'Summed Activity Data'!$B$40*BTU_per_PJ*('IESS Demand'!$G$98/SUM('IESS Demand'!$G$98,'IESS Demand'!$G$88)))*'IESS Demand'!AF123/'IESS Demand'!$D$123</f>
        <v>10256879967639.693</v>
      </c>
      <c r="AG80" s="65">
        <f>(-'IESS Demand'!$G$98*BTU_per_GWh*1000+'Summed Activity Data'!$B$40*BTU_per_PJ*('IESS Demand'!$G$98/SUM('IESS Demand'!$G$98,'IESS Demand'!$G$88)))*'IESS Demand'!AG123/'IESS Demand'!$D$123</f>
        <v>5128439983819.8477</v>
      </c>
      <c r="AH80" s="65">
        <f>(-'IESS Demand'!$G$98*BTU_per_GWh*1000+'Summed Activity Data'!$B$40*BTU_per_PJ*('IESS Demand'!$G$98/SUM('IESS Demand'!$G$98,'IESS Demand'!$G$88)))*'IESS Demand'!AH123/'IESS Demand'!$D$123</f>
        <v>0</v>
      </c>
      <c r="AI80" s="65">
        <f>(-'IESS Demand'!$G$98*BTU_per_GWh*1000+'Summed Activity Data'!$B$40*BTU_per_PJ*('IESS Demand'!$G$98/SUM('IESS Demand'!$G$98,'IESS Demand'!$G$88)))*'IESS Demand'!AI123/'IESS Demand'!$D$123</f>
        <v>-5128439983819.8457</v>
      </c>
      <c r="AJ80" s="65">
        <f>(-'IESS Demand'!$G$98*BTU_per_GWh*1000+'Summed Activity Data'!$B$40*BTU_per_PJ*('IESS Demand'!$G$98/SUM('IESS Demand'!$G$98,'IESS Demand'!$G$88)))*'IESS Demand'!AJ123/'IESS Demand'!$D$123</f>
        <v>-10256879967639.691</v>
      </c>
      <c r="AK80" s="65">
        <f>(-'IESS Demand'!$G$98*BTU_per_GWh*1000+'Summed Activity Data'!$B$40*BTU_per_PJ*('IESS Demand'!$G$98/SUM('IESS Demand'!$G$98,'IESS Demand'!$G$88)))*'IESS Demand'!AK123/'IESS Demand'!$D$123</f>
        <v>-15385319951459.537</v>
      </c>
    </row>
    <row r="81" spans="1:37" s="65" customFormat="1" x14ac:dyDescent="0.45">
      <c r="A81" s="65" t="s">
        <v>233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234</v>
      </c>
      <c r="B82" s="65" t="s">
        <v>28</v>
      </c>
      <c r="C82" s="65" t="s">
        <v>226</v>
      </c>
      <c r="D82" s="65">
        <f>'Summed Activity Data'!$D$40*BTU_per_PJ*('IESS Demand'!$G$88/SUM('IESS Demand'!$G$88,'IESS Demand'!$G$88))*'IESS Demand'!D126/'IESS Demand'!$D$126</f>
        <v>95768389621919.938</v>
      </c>
      <c r="E82" s="65">
        <f>'Summed Activity Data'!$D$40*BTU_per_PJ*('IESS Demand'!$G$88/SUM('IESS Demand'!$G$88,'IESS Demand'!$G$88))*'IESS Demand'!E126/'IESS Demand'!$D$126</f>
        <v>90838856097991.125</v>
      </c>
      <c r="F82" s="65">
        <f>'Summed Activity Data'!$D$40*BTU_per_PJ*('IESS Demand'!$G$88/SUM('IESS Demand'!$G$88,'IESS Demand'!$G$88))*'IESS Demand'!F126/'IESS Demand'!$D$126</f>
        <v>85909322574062.313</v>
      </c>
      <c r="G82" s="65">
        <f>'Summed Activity Data'!$D$40*BTU_per_PJ*('IESS Demand'!$G$88/SUM('IESS Demand'!$G$88,'IESS Demand'!$G$88))*'IESS Demand'!G126/'IESS Demand'!$D$126</f>
        <v>80979789050133.5</v>
      </c>
      <c r="H82" s="65">
        <f>'Summed Activity Data'!$D$40*BTU_per_PJ*('IESS Demand'!$G$88/SUM('IESS Demand'!$G$88,'IESS Demand'!$G$88))*'IESS Demand'!H126/'IESS Demand'!$D$126</f>
        <v>76050255526204.688</v>
      </c>
      <c r="I82" s="65">
        <f>'Summed Activity Data'!$D$40*BTU_per_PJ*('IESS Demand'!$G$88/SUM('IESS Demand'!$G$88,'IESS Demand'!$G$88))*'IESS Demand'!I126/'IESS Demand'!$D$126</f>
        <v>71120722002275.875</v>
      </c>
      <c r="J82" s="65">
        <f>'Summed Activity Data'!$D$40*BTU_per_PJ*('IESS Demand'!$G$88/SUM('IESS Demand'!$G$88,'IESS Demand'!$G$88))*'IESS Demand'!J126/'IESS Demand'!$D$126</f>
        <v>66447125977674.703</v>
      </c>
      <c r="K82" s="65">
        <f>'Summed Activity Data'!$D$40*BTU_per_PJ*('IESS Demand'!$G$88/SUM('IESS Demand'!$G$88,'IESS Demand'!$G$88))*'IESS Demand'!K126/'IESS Demand'!$D$126</f>
        <v>61773529953073.523</v>
      </c>
      <c r="L82" s="65">
        <f>'Summed Activity Data'!$D$40*BTU_per_PJ*('IESS Demand'!$G$88/SUM('IESS Demand'!$G$88,'IESS Demand'!$G$88))*'IESS Demand'!L126/'IESS Demand'!$D$126</f>
        <v>57099933928472.344</v>
      </c>
      <c r="M82" s="65">
        <f>'Summed Activity Data'!$D$40*BTU_per_PJ*('IESS Demand'!$G$88/SUM('IESS Demand'!$G$88,'IESS Demand'!$G$88))*'IESS Demand'!M126/'IESS Demand'!$D$126</f>
        <v>52426337903871.172</v>
      </c>
      <c r="N82" s="65">
        <f>'Summed Activity Data'!$D$40*BTU_per_PJ*('IESS Demand'!$G$88/SUM('IESS Demand'!$G$88,'IESS Demand'!$G$88))*'IESS Demand'!N126/'IESS Demand'!$D$126</f>
        <v>47752741879269.969</v>
      </c>
      <c r="O82" s="65">
        <f>'Summed Activity Data'!$D$40*BTU_per_PJ*('IESS Demand'!$G$88/SUM('IESS Demand'!$G$88,'IESS Demand'!$G$88))*'IESS Demand'!O126/'IESS Demand'!$D$126</f>
        <v>45806593813806.367</v>
      </c>
      <c r="P82" s="65">
        <f>'Summed Activity Data'!$D$40*BTU_per_PJ*('IESS Demand'!$G$88/SUM('IESS Demand'!$G$88,'IESS Demand'!$G$88))*'IESS Demand'!P126/'IESS Demand'!$D$126</f>
        <v>43860445748342.75</v>
      </c>
      <c r="Q82" s="65">
        <f>'Summed Activity Data'!$D$40*BTU_per_PJ*('IESS Demand'!$G$88/SUM('IESS Demand'!$G$88,'IESS Demand'!$G$88))*'IESS Demand'!Q126/'IESS Demand'!$D$126</f>
        <v>41914297682879.141</v>
      </c>
      <c r="R82" s="65">
        <f>'Summed Activity Data'!$D$40*BTU_per_PJ*('IESS Demand'!$G$88/SUM('IESS Demand'!$G$88,'IESS Demand'!$G$88))*'IESS Demand'!R126/'IESS Demand'!$D$126</f>
        <v>39968149617415.531</v>
      </c>
      <c r="S82" s="65">
        <f>'Summed Activity Data'!$D$40*BTU_per_PJ*('IESS Demand'!$G$88/SUM('IESS Demand'!$G$88,'IESS Demand'!$G$88))*'IESS Demand'!S126/'IESS Demand'!$D$126</f>
        <v>38022001551951.906</v>
      </c>
      <c r="T82" s="65">
        <f>'Summed Activity Data'!$D$40*BTU_per_PJ*('IESS Demand'!$G$88/SUM('IESS Demand'!$G$88,'IESS Demand'!$G$88))*'IESS Demand'!T126/'IESS Demand'!$D$126</f>
        <v>34914218067669.246</v>
      </c>
      <c r="U82" s="65">
        <f>'Summed Activity Data'!$D$40*BTU_per_PJ*('IESS Demand'!$G$88/SUM('IESS Demand'!$G$88,'IESS Demand'!$G$88))*'IESS Demand'!U126/'IESS Demand'!$D$126</f>
        <v>31806434583386.594</v>
      </c>
      <c r="V82" s="65">
        <f>'Summed Activity Data'!$D$40*BTU_per_PJ*('IESS Demand'!$G$88/SUM('IESS Demand'!$G$88,'IESS Demand'!$G$88))*'IESS Demand'!V126/'IESS Demand'!$D$126</f>
        <v>28698651099103.938</v>
      </c>
      <c r="W82" s="65">
        <f>'Summed Activity Data'!$D$40*BTU_per_PJ*('IESS Demand'!$G$88/SUM('IESS Demand'!$G$88,'IESS Demand'!$G$88))*'IESS Demand'!W126/'IESS Demand'!$D$126</f>
        <v>25590867614821.281</v>
      </c>
      <c r="X82" s="65">
        <f>'Summed Activity Data'!$D$40*BTU_per_PJ*('IESS Demand'!$G$88/SUM('IESS Demand'!$G$88,'IESS Demand'!$G$88))*'IESS Demand'!X126/'IESS Demand'!$D$126</f>
        <v>22483084130538.625</v>
      </c>
      <c r="Y82" s="65">
        <f>'Summed Activity Data'!$D$40*BTU_per_PJ*('IESS Demand'!$G$88/SUM('IESS Demand'!$G$88,'IESS Demand'!$G$88))*'IESS Demand'!Y126/'IESS Demand'!$D$126</f>
        <v>21978034557640.188</v>
      </c>
      <c r="Z82" s="65">
        <f>'Summed Activity Data'!$D$40*BTU_per_PJ*('IESS Demand'!$G$88/SUM('IESS Demand'!$G$88,'IESS Demand'!$G$88))*'IESS Demand'!Z126/'IESS Demand'!$D$126</f>
        <v>21472984984741.75</v>
      </c>
      <c r="AA82" s="65">
        <f>'Summed Activity Data'!$D$40*BTU_per_PJ*('IESS Demand'!$G$88/SUM('IESS Demand'!$G$88,'IESS Demand'!$G$88))*'IESS Demand'!AA126/'IESS Demand'!$D$126</f>
        <v>20967935411843.313</v>
      </c>
      <c r="AB82" s="65">
        <f>'Summed Activity Data'!$D$40*BTU_per_PJ*('IESS Demand'!$G$88/SUM('IESS Demand'!$G$88,'IESS Demand'!$G$88))*'IESS Demand'!AB126/'IESS Demand'!$D$126</f>
        <v>20462885838944.875</v>
      </c>
      <c r="AC82" s="65">
        <f>'Summed Activity Data'!$D$40*BTU_per_PJ*('IESS Demand'!$G$88/SUM('IESS Demand'!$G$88,'IESS Demand'!$G$88))*'IESS Demand'!AC126/'IESS Demand'!$D$126</f>
        <v>19957836266046.441</v>
      </c>
      <c r="AD82" s="65">
        <f>'Summed Activity Data'!$D$40*BTU_per_PJ*('IESS Demand'!$G$88/SUM('IESS Demand'!$G$88,'IESS Demand'!$G$88))*'IESS Demand'!AD126/'IESS Demand'!$D$126</f>
        <v>19224247714643.633</v>
      </c>
      <c r="AE82" s="65">
        <f>'Summed Activity Data'!$D$40*BTU_per_PJ*('IESS Demand'!$G$88/SUM('IESS Demand'!$G$88,'IESS Demand'!$G$88))*'IESS Demand'!AE126/'IESS Demand'!$D$126</f>
        <v>18490659163240.832</v>
      </c>
      <c r="AF82" s="65">
        <f>'Summed Activity Data'!$D$40*BTU_per_PJ*('IESS Demand'!$G$88/SUM('IESS Demand'!$G$88,'IESS Demand'!$G$88))*'IESS Demand'!AF126/'IESS Demand'!$D$126</f>
        <v>17757070611838.027</v>
      </c>
      <c r="AG82" s="65">
        <f>'Summed Activity Data'!$D$40*BTU_per_PJ*('IESS Demand'!$G$88/SUM('IESS Demand'!$G$88,'IESS Demand'!$G$88))*'IESS Demand'!AG126/'IESS Demand'!$D$126</f>
        <v>17023482060435.221</v>
      </c>
      <c r="AH82" s="65">
        <f>'Summed Activity Data'!$D$40*BTU_per_PJ*('IESS Demand'!$G$88/SUM('IESS Demand'!$G$88,'IESS Demand'!$G$88))*'IESS Demand'!AH126/'IESS Demand'!$D$126</f>
        <v>16289893509032.41</v>
      </c>
      <c r="AI82" s="65">
        <f>'Summed Activity Data'!$D$40*BTU_per_PJ*('IESS Demand'!$G$88/SUM('IESS Demand'!$G$88,'IESS Demand'!$G$88))*'IESS Demand'!AI126/'IESS Demand'!$D$126</f>
        <v>15556304957629.607</v>
      </c>
      <c r="AJ82" s="65">
        <f>'Summed Activity Data'!$D$40*BTU_per_PJ*('IESS Demand'!$G$88/SUM('IESS Demand'!$G$88,'IESS Demand'!$G$88))*'IESS Demand'!AJ126/'IESS Demand'!$D$126</f>
        <v>14822716406226.801</v>
      </c>
      <c r="AK82" s="65">
        <f>'Summed Activity Data'!$D$40*BTU_per_PJ*('IESS Demand'!$G$88/SUM('IESS Demand'!$G$88,'IESS Demand'!$G$88))*'IESS Demand'!AK126/'IESS Demand'!$D$126</f>
        <v>14089127854823.996</v>
      </c>
    </row>
    <row r="83" spans="1:37" s="65" customFormat="1" x14ac:dyDescent="0.45">
      <c r="A83" s="65" t="s">
        <v>234</v>
      </c>
      <c r="B83" s="65" t="s">
        <v>28</v>
      </c>
      <c r="C83" s="65" t="s">
        <v>296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234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234</v>
      </c>
      <c r="B85" s="65" t="s">
        <v>28</v>
      </c>
      <c r="C85" s="65" t="s">
        <v>297</v>
      </c>
      <c r="D85" s="65">
        <f>(-'IESS Demand'!$G$88*BTU_per_GWh*1000+'Summed Activity Data'!$B$40*BTU_per_PJ*('IESS Demand'!$G$88/SUM('IESS Demand'!$G$98,'IESS Demand'!$G$88)))*'IESS Demand'!D126/'IESS Demand'!$D$126</f>
        <v>3808536069842086.5</v>
      </c>
      <c r="E85" s="65">
        <f>(-'IESS Demand'!$G$88*BTU_per_GWh*1000+'Summed Activity Data'!$B$40*BTU_per_PJ*('IESS Demand'!$G$88/SUM('IESS Demand'!$G$98,'IESS Demand'!$G$88)))*'IESS Demand'!E126/'IESS Demand'!$D$126</f>
        <v>3612497415464614</v>
      </c>
      <c r="F85" s="65">
        <f>(-'IESS Demand'!$G$88*BTU_per_GWh*1000+'Summed Activity Data'!$B$40*BTU_per_PJ*('IESS Demand'!$G$88/SUM('IESS Demand'!$G$98,'IESS Demand'!$G$88)))*'IESS Demand'!F126/'IESS Demand'!$D$126</f>
        <v>3416458761087141.5</v>
      </c>
      <c r="G85" s="65">
        <f>(-'IESS Demand'!$G$88*BTU_per_GWh*1000+'Summed Activity Data'!$B$40*BTU_per_PJ*('IESS Demand'!$G$88/SUM('IESS Demand'!$G$98,'IESS Demand'!$G$88)))*'IESS Demand'!G126/'IESS Demand'!$D$126</f>
        <v>3220420106709669.5</v>
      </c>
      <c r="H85" s="65">
        <f>(-'IESS Demand'!$G$88*BTU_per_GWh*1000+'Summed Activity Data'!$B$40*BTU_per_PJ*('IESS Demand'!$G$88/SUM('IESS Demand'!$G$98,'IESS Demand'!$G$88)))*'IESS Demand'!H126/'IESS Demand'!$D$126</f>
        <v>3024381452332197</v>
      </c>
      <c r="I85" s="65">
        <f>(-'IESS Demand'!$G$88*BTU_per_GWh*1000+'Summed Activity Data'!$B$40*BTU_per_PJ*('IESS Demand'!$G$88/SUM('IESS Demand'!$G$98,'IESS Demand'!$G$88)))*'IESS Demand'!I126/'IESS Demand'!$D$126</f>
        <v>2828342797954725.5</v>
      </c>
      <c r="J85" s="65">
        <f>(-'IESS Demand'!$G$88*BTU_per_GWh*1000+'Summed Activity Data'!$B$40*BTU_per_PJ*('IESS Demand'!$G$88/SUM('IESS Demand'!$G$98,'IESS Demand'!$G$88)))*'IESS Demand'!J126/'IESS Demand'!$D$126</f>
        <v>2642482316162828.5</v>
      </c>
      <c r="K85" s="65">
        <f>(-'IESS Demand'!$G$88*BTU_per_GWh*1000+'Summed Activity Data'!$B$40*BTU_per_PJ*('IESS Demand'!$G$88/SUM('IESS Demand'!$G$98,'IESS Demand'!$G$88)))*'IESS Demand'!K126/'IESS Demand'!$D$126</f>
        <v>2456621834370931</v>
      </c>
      <c r="L85" s="65">
        <f>(-'IESS Demand'!$G$88*BTU_per_GWh*1000+'Summed Activity Data'!$B$40*BTU_per_PJ*('IESS Demand'!$G$88/SUM('IESS Demand'!$G$98,'IESS Demand'!$G$88)))*'IESS Demand'!L126/'IESS Demand'!$D$126</f>
        <v>2270761352579034</v>
      </c>
      <c r="M85" s="65">
        <f>(-'IESS Demand'!$G$88*BTU_per_GWh*1000+'Summed Activity Data'!$B$40*BTU_per_PJ*('IESS Demand'!$G$88/SUM('IESS Demand'!$G$98,'IESS Demand'!$G$88)))*'IESS Demand'!M126/'IESS Demand'!$D$126</f>
        <v>2084900870787136.8</v>
      </c>
      <c r="N85" s="65">
        <f>(-'IESS Demand'!$G$88*BTU_per_GWh*1000+'Summed Activity Data'!$B$40*BTU_per_PJ*('IESS Demand'!$G$88/SUM('IESS Demand'!$G$98,'IESS Demand'!$G$88)))*'IESS Demand'!N126/'IESS Demand'!$D$126</f>
        <v>1899040388995239.3</v>
      </c>
      <c r="O85" s="65">
        <f>(-'IESS Demand'!$G$88*BTU_per_GWh*1000+'Summed Activity Data'!$B$40*BTU_per_PJ*('IESS Demand'!$G$88/SUM('IESS Demand'!$G$98,'IESS Demand'!$G$88)))*'IESS Demand'!O126/'IESS Demand'!$D$126</f>
        <v>1821645591673983</v>
      </c>
      <c r="P85" s="65">
        <f>(-'IESS Demand'!$G$88*BTU_per_GWh*1000+'Summed Activity Data'!$B$40*BTU_per_PJ*('IESS Demand'!$G$88/SUM('IESS Demand'!$G$98,'IESS Demand'!$G$88)))*'IESS Demand'!P126/'IESS Demand'!$D$126</f>
        <v>1744250794352727.3</v>
      </c>
      <c r="Q85" s="65">
        <f>(-'IESS Demand'!$G$88*BTU_per_GWh*1000+'Summed Activity Data'!$B$40*BTU_per_PJ*('IESS Demand'!$G$88/SUM('IESS Demand'!$G$98,'IESS Demand'!$G$88)))*'IESS Demand'!Q126/'IESS Demand'!$D$126</f>
        <v>1666855997031471.3</v>
      </c>
      <c r="R85" s="65">
        <f>(-'IESS Demand'!$G$88*BTU_per_GWh*1000+'Summed Activity Data'!$B$40*BTU_per_PJ*('IESS Demand'!$G$88/SUM('IESS Demand'!$G$98,'IESS Demand'!$G$88)))*'IESS Demand'!R126/'IESS Demand'!$D$126</f>
        <v>1589461199710215.5</v>
      </c>
      <c r="S85" s="65">
        <f>(-'IESS Demand'!$G$88*BTU_per_GWh*1000+'Summed Activity Data'!$B$40*BTU_per_PJ*('IESS Demand'!$G$88/SUM('IESS Demand'!$G$98,'IESS Demand'!$G$88)))*'IESS Demand'!S126/'IESS Demand'!$D$126</f>
        <v>1512066402388959</v>
      </c>
      <c r="T85" s="65">
        <f>(-'IESS Demand'!$G$88*BTU_per_GWh*1000+'Summed Activity Data'!$B$40*BTU_per_PJ*('IESS Demand'!$G$88/SUM('IESS Demand'!$G$98,'IESS Demand'!$G$88)))*'IESS Demand'!T126/'IESS Demand'!$D$126</f>
        <v>1388475460285022</v>
      </c>
      <c r="U85" s="65">
        <f>(-'IESS Demand'!$G$88*BTU_per_GWh*1000+'Summed Activity Data'!$B$40*BTU_per_PJ*('IESS Demand'!$G$88/SUM('IESS Demand'!$G$98,'IESS Demand'!$G$88)))*'IESS Demand'!U126/'IESS Demand'!$D$126</f>
        <v>1264884518181084.5</v>
      </c>
      <c r="V85" s="65">
        <f>(-'IESS Demand'!$G$88*BTU_per_GWh*1000+'Summed Activity Data'!$B$40*BTU_per_PJ*('IESS Demand'!$G$88/SUM('IESS Demand'!$G$98,'IESS Demand'!$G$88)))*'IESS Demand'!V126/'IESS Demand'!$D$126</f>
        <v>1141293576077147.3</v>
      </c>
      <c r="W85" s="65">
        <f>(-'IESS Demand'!$G$88*BTU_per_GWh*1000+'Summed Activity Data'!$B$40*BTU_per_PJ*('IESS Demand'!$G$88/SUM('IESS Demand'!$G$98,'IESS Demand'!$G$88)))*'IESS Demand'!W126/'IESS Demand'!$D$126</f>
        <v>1017702633973210.1</v>
      </c>
      <c r="X85" s="65">
        <f>(-'IESS Demand'!$G$88*BTU_per_GWh*1000+'Summed Activity Data'!$B$40*BTU_per_PJ*('IESS Demand'!$G$88/SUM('IESS Demand'!$G$98,'IESS Demand'!$G$88)))*'IESS Demand'!X126/'IESS Demand'!$D$126</f>
        <v>894111691869272.88</v>
      </c>
      <c r="Y85" s="65">
        <f>(-'IESS Demand'!$G$88*BTU_per_GWh*1000+'Summed Activity Data'!$B$40*BTU_per_PJ*('IESS Demand'!$G$88/SUM('IESS Demand'!$G$98,'IESS Demand'!$G$88)))*'IESS Demand'!Y126/'IESS Demand'!$D$126</f>
        <v>874026781566032.5</v>
      </c>
      <c r="Z85" s="65">
        <f>(-'IESS Demand'!$G$88*BTU_per_GWh*1000+'Summed Activity Data'!$B$40*BTU_per_PJ*('IESS Demand'!$G$88/SUM('IESS Demand'!$G$98,'IESS Demand'!$G$88)))*'IESS Demand'!Z126/'IESS Demand'!$D$126</f>
        <v>853941871262792.13</v>
      </c>
      <c r="AA85" s="65">
        <f>(-'IESS Demand'!$G$88*BTU_per_GWh*1000+'Summed Activity Data'!$B$40*BTU_per_PJ*('IESS Demand'!$G$88/SUM('IESS Demand'!$G$98,'IESS Demand'!$G$88)))*'IESS Demand'!AA126/'IESS Demand'!$D$126</f>
        <v>833856960959551.75</v>
      </c>
      <c r="AB85" s="65">
        <f>(-'IESS Demand'!$G$88*BTU_per_GWh*1000+'Summed Activity Data'!$B$40*BTU_per_PJ*('IESS Demand'!$G$88/SUM('IESS Demand'!$G$98,'IESS Demand'!$G$88)))*'IESS Demand'!AB126/'IESS Demand'!$D$126</f>
        <v>813772050656311.25</v>
      </c>
      <c r="AC85" s="65">
        <f>(-'IESS Demand'!$G$88*BTU_per_GWh*1000+'Summed Activity Data'!$B$40*BTU_per_PJ*('IESS Demand'!$G$88/SUM('IESS Demand'!$G$98,'IESS Demand'!$G$88)))*'IESS Demand'!AC126/'IESS Demand'!$D$126</f>
        <v>793687140353070.88</v>
      </c>
      <c r="AD85" s="65">
        <f>(-'IESS Demand'!$G$88*BTU_per_GWh*1000+'Summed Activity Data'!$B$40*BTU_per_PJ*('IESS Demand'!$G$88/SUM('IESS Demand'!$G$98,'IESS Demand'!$G$88)))*'IESS Demand'!AD126/'IESS Demand'!$D$126</f>
        <v>764513647204959.13</v>
      </c>
      <c r="AE85" s="65">
        <f>(-'IESS Demand'!$G$88*BTU_per_GWh*1000+'Summed Activity Data'!$B$40*BTU_per_PJ*('IESS Demand'!$G$88/SUM('IESS Demand'!$G$98,'IESS Demand'!$G$88)))*'IESS Demand'!AE126/'IESS Demand'!$D$126</f>
        <v>735340154056847.25</v>
      </c>
      <c r="AF85" s="65">
        <f>(-'IESS Demand'!$G$88*BTU_per_GWh*1000+'Summed Activity Data'!$B$40*BTU_per_PJ*('IESS Demand'!$G$88/SUM('IESS Demand'!$G$98,'IESS Demand'!$G$88)))*'IESS Demand'!AF126/'IESS Demand'!$D$126</f>
        <v>706166660908735.5</v>
      </c>
      <c r="AG85" s="65">
        <f>(-'IESS Demand'!$G$88*BTU_per_GWh*1000+'Summed Activity Data'!$B$40*BTU_per_PJ*('IESS Demand'!$G$88/SUM('IESS Demand'!$G$98,'IESS Demand'!$G$88)))*'IESS Demand'!AG126/'IESS Demand'!$D$126</f>
        <v>676993167760623.75</v>
      </c>
      <c r="AH85" s="65">
        <f>(-'IESS Demand'!$G$88*BTU_per_GWh*1000+'Summed Activity Data'!$B$40*BTU_per_PJ*('IESS Demand'!$G$88/SUM('IESS Demand'!$G$98,'IESS Demand'!$G$88)))*'IESS Demand'!AH126/'IESS Demand'!$D$126</f>
        <v>647819674612511.63</v>
      </c>
      <c r="AI85" s="65">
        <f>(-'IESS Demand'!$G$88*BTU_per_GWh*1000+'Summed Activity Data'!$B$40*BTU_per_PJ*('IESS Demand'!$G$88/SUM('IESS Demand'!$G$98,'IESS Demand'!$G$88)))*'IESS Demand'!AI126/'IESS Demand'!$D$126</f>
        <v>618646181464399.75</v>
      </c>
      <c r="AJ85" s="65">
        <f>(-'IESS Demand'!$G$88*BTU_per_GWh*1000+'Summed Activity Data'!$B$40*BTU_per_PJ*('IESS Demand'!$G$88/SUM('IESS Demand'!$G$98,'IESS Demand'!$G$88)))*'IESS Demand'!AJ126/'IESS Demand'!$D$126</f>
        <v>589472688316287.88</v>
      </c>
      <c r="AK85" s="65">
        <f>(-'IESS Demand'!$G$88*BTU_per_GWh*1000+'Summed Activity Data'!$B$40*BTU_per_PJ*('IESS Demand'!$G$88/SUM('IESS Demand'!$G$98,'IESS Demand'!$G$88)))*'IESS Demand'!AK126/'IESS Demand'!$D$126</f>
        <v>560299195168176</v>
      </c>
    </row>
    <row r="86" spans="1:37" s="65" customFormat="1" x14ac:dyDescent="0.45">
      <c r="A86" s="65" t="s">
        <v>234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f>'Summed Activity Data'!$C$40*BTU_per_PJ*'IESS Demand'!D129/'IESS Demand'!$D$129</f>
        <v>128766642654719.78</v>
      </c>
      <c r="E87" s="65">
        <f>'Summed Activity Data'!$C$40*BTU_per_PJ*'IESS Demand'!E129/'IESS Demand'!$D$129</f>
        <v>134200037061251.75</v>
      </c>
      <c r="F87" s="65">
        <f>'Summed Activity Data'!$C$40*BTU_per_PJ*'IESS Demand'!F129/'IESS Demand'!$D$129</f>
        <v>139633431467783.72</v>
      </c>
      <c r="G87" s="65">
        <f>'Summed Activity Data'!$C$40*BTU_per_PJ*'IESS Demand'!G129/'IESS Demand'!$D$129</f>
        <v>145066825874315.69</v>
      </c>
      <c r="H87" s="65">
        <f>'Summed Activity Data'!$C$40*BTU_per_PJ*'IESS Demand'!H129/'IESS Demand'!$D$129</f>
        <v>150500220280847.69</v>
      </c>
      <c r="I87" s="65">
        <f>'Summed Activity Data'!$C$40*BTU_per_PJ*'IESS Demand'!I129/'IESS Demand'!$D$129</f>
        <v>155933614687379.66</v>
      </c>
      <c r="J87" s="65">
        <f>'Summed Activity Data'!$C$40*BTU_per_PJ*'IESS Demand'!J129/'IESS Demand'!$D$129</f>
        <v>160465119863462.31</v>
      </c>
      <c r="K87" s="65">
        <f>'Summed Activity Data'!$C$40*BTU_per_PJ*'IESS Demand'!K129/'IESS Demand'!$D$129</f>
        <v>164996625039544.91</v>
      </c>
      <c r="L87" s="65">
        <f>'Summed Activity Data'!$C$40*BTU_per_PJ*'IESS Demand'!L129/'IESS Demand'!$D$129</f>
        <v>169528130215627.53</v>
      </c>
      <c r="M87" s="65">
        <f>'Summed Activity Data'!$C$40*BTU_per_PJ*'IESS Demand'!M129/'IESS Demand'!$D$129</f>
        <v>174059635391710.16</v>
      </c>
      <c r="N87" s="65">
        <f>'Summed Activity Data'!$C$40*BTU_per_PJ*'IESS Demand'!N129/'IESS Demand'!$D$129</f>
        <v>178591140567792.78</v>
      </c>
      <c r="O87" s="65">
        <f>'Summed Activity Data'!$C$40*BTU_per_PJ*'IESS Demand'!O129/'IESS Demand'!$D$129</f>
        <v>182259509558120</v>
      </c>
      <c r="P87" s="65">
        <f>'Summed Activity Data'!$C$40*BTU_per_PJ*'IESS Demand'!P129/'IESS Demand'!$D$129</f>
        <v>185927878548447.22</v>
      </c>
      <c r="Q87" s="65">
        <f>'Summed Activity Data'!$C$40*BTU_per_PJ*'IESS Demand'!Q129/'IESS Demand'!$D$129</f>
        <v>189596247538774.41</v>
      </c>
      <c r="R87" s="65">
        <f>'Summed Activity Data'!$C$40*BTU_per_PJ*'IESS Demand'!R129/'IESS Demand'!$D$129</f>
        <v>193264616529101.66</v>
      </c>
      <c r="S87" s="65">
        <f>'Summed Activity Data'!$C$40*BTU_per_PJ*'IESS Demand'!S129/'IESS Demand'!$D$129</f>
        <v>196932985519428.84</v>
      </c>
      <c r="T87" s="65">
        <f>'Summed Activity Data'!$C$40*BTU_per_PJ*'IESS Demand'!T129/'IESS Demand'!$D$129</f>
        <v>200643768460133.63</v>
      </c>
      <c r="U87" s="65">
        <f>'Summed Activity Data'!$C$40*BTU_per_PJ*'IESS Demand'!U129/'IESS Demand'!$D$129</f>
        <v>204354551400838.38</v>
      </c>
      <c r="V87" s="65">
        <f>'Summed Activity Data'!$C$40*BTU_per_PJ*'IESS Demand'!V129/'IESS Demand'!$D$129</f>
        <v>208065334341543.13</v>
      </c>
      <c r="W87" s="65">
        <f>'Summed Activity Data'!$C$40*BTU_per_PJ*'IESS Demand'!W129/'IESS Demand'!$D$129</f>
        <v>211776117282247.91</v>
      </c>
      <c r="X87" s="65">
        <f>'Summed Activity Data'!$C$40*BTU_per_PJ*'IESS Demand'!X129/'IESS Demand'!$D$129</f>
        <v>215486900222952.69</v>
      </c>
      <c r="Y87" s="65">
        <f>'Summed Activity Data'!$C$40*BTU_per_PJ*'IESS Demand'!Y129/'IESS Demand'!$D$129</f>
        <v>219118602485388.53</v>
      </c>
      <c r="Z87" s="65">
        <f>'Summed Activity Data'!$C$40*BTU_per_PJ*'IESS Demand'!Z129/'IESS Demand'!$D$129</f>
        <v>222750304747824.38</v>
      </c>
      <c r="AA87" s="65">
        <f>'Summed Activity Data'!$C$40*BTU_per_PJ*'IESS Demand'!AA129/'IESS Demand'!$D$129</f>
        <v>226382007010260.22</v>
      </c>
      <c r="AB87" s="65">
        <f>'Summed Activity Data'!$C$40*BTU_per_PJ*'IESS Demand'!AB129/'IESS Demand'!$D$129</f>
        <v>230013709272696.06</v>
      </c>
      <c r="AC87" s="65">
        <f>'Summed Activity Data'!$C$40*BTU_per_PJ*'IESS Demand'!AC129/'IESS Demand'!$D$129</f>
        <v>233645411535131.88</v>
      </c>
      <c r="AD87" s="65">
        <f>'Summed Activity Data'!$C$40*BTU_per_PJ*'IESS Demand'!AD129/'IESS Demand'!$D$129</f>
        <v>235110268513843.94</v>
      </c>
      <c r="AE87" s="65">
        <f>'Summed Activity Data'!$C$40*BTU_per_PJ*'IESS Demand'!AE129/'IESS Demand'!$D$129</f>
        <v>236575125492556</v>
      </c>
      <c r="AF87" s="65">
        <f>'Summed Activity Data'!$C$40*BTU_per_PJ*'IESS Demand'!AF129/'IESS Demand'!$D$129</f>
        <v>238039982471268</v>
      </c>
      <c r="AG87" s="65">
        <f>'Summed Activity Data'!$C$40*BTU_per_PJ*'IESS Demand'!AG129/'IESS Demand'!$D$129</f>
        <v>239504839449980.06</v>
      </c>
      <c r="AH87" s="65">
        <f>'Summed Activity Data'!$C$40*BTU_per_PJ*'IESS Demand'!AH129/'IESS Demand'!$D$129</f>
        <v>240969696428692.13</v>
      </c>
      <c r="AI87" s="65">
        <f>'Summed Activity Data'!$C$40*BTU_per_PJ*'IESS Demand'!AI129/'IESS Demand'!$D$129</f>
        <v>242434553407404.19</v>
      </c>
      <c r="AJ87" s="65">
        <f>'Summed Activity Data'!$C$40*BTU_per_PJ*'IESS Demand'!AJ129/'IESS Demand'!$D$129</f>
        <v>243899410386116.25</v>
      </c>
      <c r="AK87" s="65">
        <f>'Summed Activity Data'!$C$40*BTU_per_PJ*'IESS Demand'!AK129/'IESS Demand'!$D$129</f>
        <v>245364267364828.28</v>
      </c>
    </row>
    <row r="88" spans="1:37" x14ac:dyDescent="0.4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598966165903575.75</v>
      </c>
      <c r="E125">
        <f>'LPG, Kerosene, Diesel Use'!$B$2*BTU_per_thousand_tons_LPG*'IESS Demand'!$G$99/SUM('IESS Demand'!$G$89,'IESS Demand'!$G$99)*'IESS Demand'!E122/'IESS Demand'!$D$122</f>
        <v>613594869391822.25</v>
      </c>
      <c r="F125">
        <f>'LPG, Kerosene, Diesel Use'!$B$2*BTU_per_thousand_tons_LPG*'IESS Demand'!$G$99/SUM('IESS Demand'!$G$89,'IESS Demand'!$G$99)*'IESS Demand'!F122/'IESS Demand'!$D$122</f>
        <v>628223572880068.75</v>
      </c>
      <c r="G125">
        <f>'LPG, Kerosene, Diesel Use'!$B$2*BTU_per_thousand_tons_LPG*'IESS Demand'!$G$99/SUM('IESS Demand'!$G$89,'IESS Demand'!$G$99)*'IESS Demand'!G122/'IESS Demand'!$D$122</f>
        <v>642852276368315.25</v>
      </c>
      <c r="H125">
        <f>'LPG, Kerosene, Diesel Use'!$B$2*BTU_per_thousand_tons_LPG*'IESS Demand'!$G$99/SUM('IESS Demand'!$G$89,'IESS Demand'!$G$99)*'IESS Demand'!H122/'IESS Demand'!$D$122</f>
        <v>657480979856561.75</v>
      </c>
      <c r="I125">
        <f>'LPG, Kerosene, Diesel Use'!$B$2*BTU_per_thousand_tons_LPG*'IESS Demand'!$G$99/SUM('IESS Demand'!$G$89,'IESS Demand'!$G$99)*'IESS Demand'!I122/'IESS Demand'!$D$122</f>
        <v>672109683344808.5</v>
      </c>
      <c r="J125">
        <f>'LPG, Kerosene, Diesel Use'!$B$2*BTU_per_thousand_tons_LPG*'IESS Demand'!$G$99/SUM('IESS Demand'!$G$89,'IESS Demand'!$G$99)*'IESS Demand'!J122/'IESS Demand'!$D$122</f>
        <v>680836723426475.88</v>
      </c>
      <c r="K125">
        <f>'LPG, Kerosene, Diesel Use'!$B$2*BTU_per_thousand_tons_LPG*'IESS Demand'!$G$99/SUM('IESS Demand'!$G$89,'IESS Demand'!$G$99)*'IESS Demand'!K122/'IESS Demand'!$D$122</f>
        <v>689563763508143.13</v>
      </c>
      <c r="L125">
        <f>'LPG, Kerosene, Diesel Use'!$B$2*BTU_per_thousand_tons_LPG*'IESS Demand'!$G$99/SUM('IESS Demand'!$G$89,'IESS Demand'!$G$99)*'IESS Demand'!L122/'IESS Demand'!$D$122</f>
        <v>698290803589810.5</v>
      </c>
      <c r="M125">
        <f>'LPG, Kerosene, Diesel Use'!$B$2*BTU_per_thousand_tons_LPG*'IESS Demand'!$G$99/SUM('IESS Demand'!$G$89,'IESS Demand'!$G$99)*'IESS Demand'!M122/'IESS Demand'!$D$122</f>
        <v>707017843671477.75</v>
      </c>
      <c r="N125">
        <f>'LPG, Kerosene, Diesel Use'!$B$2*BTU_per_thousand_tons_LPG*'IESS Demand'!$G$99/SUM('IESS Demand'!$G$89,'IESS Demand'!$G$99)*'IESS Demand'!N122/'IESS Demand'!$D$122</f>
        <v>715744883753145</v>
      </c>
      <c r="O125">
        <f>'LPG, Kerosene, Diesel Use'!$B$2*BTU_per_thousand_tons_LPG*'IESS Demand'!$G$99/SUM('IESS Demand'!$G$89,'IESS Demand'!$G$99)*'IESS Demand'!O122/'IESS Demand'!$D$122</f>
        <v>732093467269984.25</v>
      </c>
      <c r="P125">
        <f>'LPG, Kerosene, Diesel Use'!$B$2*BTU_per_thousand_tons_LPG*'IESS Demand'!$G$99/SUM('IESS Demand'!$G$89,'IESS Demand'!$G$99)*'IESS Demand'!P122/'IESS Demand'!$D$122</f>
        <v>748442050786823.5</v>
      </c>
      <c r="Q125">
        <f>'LPG, Kerosene, Diesel Use'!$B$2*BTU_per_thousand_tons_LPG*'IESS Demand'!$G$99/SUM('IESS Demand'!$G$89,'IESS Demand'!$G$99)*'IESS Demand'!Q122/'IESS Demand'!$D$122</f>
        <v>764790634303662.63</v>
      </c>
      <c r="R125">
        <f>'LPG, Kerosene, Diesel Use'!$B$2*BTU_per_thousand_tons_LPG*'IESS Demand'!$G$99/SUM('IESS Demand'!$G$89,'IESS Demand'!$G$99)*'IESS Demand'!R122/'IESS Demand'!$D$122</f>
        <v>781139217820501.88</v>
      </c>
      <c r="S125">
        <f>'LPG, Kerosene, Diesel Use'!$B$2*BTU_per_thousand_tons_LPG*'IESS Demand'!$G$99/SUM('IESS Demand'!$G$89,'IESS Demand'!$G$99)*'IESS Demand'!S122/'IESS Demand'!$D$122</f>
        <v>797487801337341.13</v>
      </c>
      <c r="T125">
        <f>'LPG, Kerosene, Diesel Use'!$B$2*BTU_per_thousand_tons_LPG*'IESS Demand'!$G$99/SUM('IESS Demand'!$G$89,'IESS Demand'!$G$99)*'IESS Demand'!T122/'IESS Demand'!$D$122</f>
        <v>812365588810572.13</v>
      </c>
      <c r="U125">
        <f>'LPG, Kerosene, Diesel Use'!$B$2*BTU_per_thousand_tons_LPG*'IESS Demand'!$G$99/SUM('IESS Demand'!$G$89,'IESS Demand'!$G$99)*'IESS Demand'!U122/'IESS Demand'!$D$122</f>
        <v>827243376283803</v>
      </c>
      <c r="V125">
        <f>'LPG, Kerosene, Diesel Use'!$B$2*BTU_per_thousand_tons_LPG*'IESS Demand'!$G$99/SUM('IESS Demand'!$G$89,'IESS Demand'!$G$99)*'IESS Demand'!V122/'IESS Demand'!$D$122</f>
        <v>842121163757033.88</v>
      </c>
      <c r="W125">
        <f>'LPG, Kerosene, Diesel Use'!$B$2*BTU_per_thousand_tons_LPG*'IESS Demand'!$G$99/SUM('IESS Demand'!$G$89,'IESS Demand'!$G$99)*'IESS Demand'!W122/'IESS Demand'!$D$122</f>
        <v>856998951230264.75</v>
      </c>
      <c r="X125">
        <f>'LPG, Kerosene, Diesel Use'!$B$2*BTU_per_thousand_tons_LPG*'IESS Demand'!$G$99/SUM('IESS Demand'!$G$89,'IESS Demand'!$G$99)*'IESS Demand'!X122/'IESS Demand'!$D$122</f>
        <v>871876738703495.75</v>
      </c>
      <c r="Y125">
        <f>'LPG, Kerosene, Diesel Use'!$B$2*BTU_per_thousand_tons_LPG*'IESS Demand'!$G$99/SUM('IESS Demand'!$G$89,'IESS Demand'!$G$99)*'IESS Demand'!Y122/'IESS Demand'!$D$122</f>
        <v>889528539828156.75</v>
      </c>
      <c r="Z125">
        <f>'LPG, Kerosene, Diesel Use'!$B$2*BTU_per_thousand_tons_LPG*'IESS Demand'!$G$99/SUM('IESS Demand'!$G$89,'IESS Demand'!$G$99)*'IESS Demand'!Z122/'IESS Demand'!$D$122</f>
        <v>907180340952818</v>
      </c>
      <c r="AA125">
        <f>'LPG, Kerosene, Diesel Use'!$B$2*BTU_per_thousand_tons_LPG*'IESS Demand'!$G$99/SUM('IESS Demand'!$G$89,'IESS Demand'!$G$99)*'IESS Demand'!AA122/'IESS Demand'!$D$122</f>
        <v>924832142077479.13</v>
      </c>
      <c r="AB125">
        <f>'LPG, Kerosene, Diesel Use'!$B$2*BTU_per_thousand_tons_LPG*'IESS Demand'!$G$99/SUM('IESS Demand'!$G$89,'IESS Demand'!$G$99)*'IESS Demand'!AB122/'IESS Demand'!$D$122</f>
        <v>942483943202140.13</v>
      </c>
      <c r="AC125">
        <f>'LPG, Kerosene, Diesel Use'!$B$2*BTU_per_thousand_tons_LPG*'IESS Demand'!$G$99/SUM('IESS Demand'!$G$89,'IESS Demand'!$G$99)*'IESS Demand'!AC122/'IESS Demand'!$D$122</f>
        <v>960135744326801.38</v>
      </c>
      <c r="AD125">
        <f>'LPG, Kerosene, Diesel Use'!$B$2*BTU_per_thousand_tons_LPG*'IESS Demand'!$G$99/SUM('IESS Demand'!$G$89,'IESS Demand'!$G$99)*'IESS Demand'!AD122/'IESS Demand'!$D$122</f>
        <v>961105015619670.75</v>
      </c>
      <c r="AE125">
        <f>'LPG, Kerosene, Diesel Use'!$B$2*BTU_per_thousand_tons_LPG*'IESS Demand'!$G$99/SUM('IESS Demand'!$G$89,'IESS Demand'!$G$99)*'IESS Demand'!AE122/'IESS Demand'!$D$122</f>
        <v>962074286912539.88</v>
      </c>
      <c r="AF125">
        <f>'LPG, Kerosene, Diesel Use'!$B$2*BTU_per_thousand_tons_LPG*'IESS Demand'!$G$99/SUM('IESS Demand'!$G$89,'IESS Demand'!$G$99)*'IESS Demand'!AF122/'IESS Demand'!$D$122</f>
        <v>963043558205409.25</v>
      </c>
      <c r="AG125">
        <f>'LPG, Kerosene, Diesel Use'!$B$2*BTU_per_thousand_tons_LPG*'IESS Demand'!$G$99/SUM('IESS Demand'!$G$89,'IESS Demand'!$G$99)*'IESS Demand'!AG122/'IESS Demand'!$D$122</f>
        <v>964012829498278.5</v>
      </c>
      <c r="AH125">
        <f>'LPG, Kerosene, Diesel Use'!$B$2*BTU_per_thousand_tons_LPG*'IESS Demand'!$G$99/SUM('IESS Demand'!$G$89,'IESS Demand'!$G$99)*'IESS Demand'!AH122/'IESS Demand'!$D$122</f>
        <v>964982100791147.88</v>
      </c>
      <c r="AI125">
        <f>'LPG, Kerosene, Diesel Use'!$B$2*BTU_per_thousand_tons_LPG*'IESS Demand'!$G$99/SUM('IESS Demand'!$G$89,'IESS Demand'!$G$99)*'IESS Demand'!AI122/'IESS Demand'!$D$122</f>
        <v>965951372084017.25</v>
      </c>
      <c r="AJ125">
        <f>'LPG, Kerosene, Diesel Use'!$B$2*BTU_per_thousand_tons_LPG*'IESS Demand'!$G$99/SUM('IESS Demand'!$G$89,'IESS Demand'!$G$99)*'IESS Demand'!AJ122/'IESS Demand'!$D$122</f>
        <v>966920643376886.38</v>
      </c>
      <c r="AK125">
        <f>'LPG, Kerosene, Diesel Use'!$B$2*BTU_per_thousand_tons_LPG*'IESS Demand'!$G$99/SUM('IESS Demand'!$G$89,'IESS Demand'!$G$99)*'IESS Demand'!AK122/'IESS Demand'!$D$122</f>
        <v>967889914669755.75</v>
      </c>
    </row>
    <row r="126" spans="1:37" x14ac:dyDescent="0.4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313037451949964.38</v>
      </c>
      <c r="E130">
        <f>'LPG, Kerosene, Diesel Use'!$B$2*BTU_per_thousand_tons_LPG*'IESS Demand'!$G$89/SUM('IESS Demand'!$G$89,'IESS Demand'!$G$99)*'IESS Demand'!E125/'IESS Demand'!$D$125</f>
        <v>336891349652692.69</v>
      </c>
      <c r="F130">
        <f>'LPG, Kerosene, Diesel Use'!$B$2*BTU_per_thousand_tons_LPG*'IESS Demand'!$G$89/SUM('IESS Demand'!$G$89,'IESS Demand'!$G$99)*'IESS Demand'!F125/'IESS Demand'!$D$125</f>
        <v>360745247355420.94</v>
      </c>
      <c r="G130">
        <f>'LPG, Kerosene, Diesel Use'!$B$2*BTU_per_thousand_tons_LPG*'IESS Demand'!$G$89/SUM('IESS Demand'!$G$89,'IESS Demand'!$G$99)*'IESS Demand'!G125/'IESS Demand'!$D$125</f>
        <v>384599145058149.25</v>
      </c>
      <c r="H130">
        <f>'LPG, Kerosene, Diesel Use'!$B$2*BTU_per_thousand_tons_LPG*'IESS Demand'!$G$89/SUM('IESS Demand'!$G$89,'IESS Demand'!$G$99)*'IESS Demand'!H125/'IESS Demand'!$D$125</f>
        <v>408453042760877.56</v>
      </c>
      <c r="I130">
        <f>'LPG, Kerosene, Diesel Use'!$B$2*BTU_per_thousand_tons_LPG*'IESS Demand'!$G$89/SUM('IESS Demand'!$G$89,'IESS Demand'!$G$99)*'IESS Demand'!I125/'IESS Demand'!$D$125</f>
        <v>432306940463605.81</v>
      </c>
      <c r="J130">
        <f>'LPG, Kerosene, Diesel Use'!$B$2*BTU_per_thousand_tons_LPG*'IESS Demand'!$G$89/SUM('IESS Demand'!$G$89,'IESS Demand'!$G$99)*'IESS Demand'!J125/'IESS Demand'!$D$125</f>
        <v>455674773943184.69</v>
      </c>
      <c r="K130">
        <f>'LPG, Kerosene, Diesel Use'!$B$2*BTU_per_thousand_tons_LPG*'IESS Demand'!$G$89/SUM('IESS Demand'!$G$89,'IESS Demand'!$G$99)*'IESS Demand'!K125/'IESS Demand'!$D$125</f>
        <v>479042607422763.5</v>
      </c>
      <c r="L130">
        <f>'LPG, Kerosene, Diesel Use'!$B$2*BTU_per_thousand_tons_LPG*'IESS Demand'!$G$89/SUM('IESS Demand'!$G$89,'IESS Demand'!$G$99)*'IESS Demand'!L125/'IESS Demand'!$D$125</f>
        <v>502410440902342.31</v>
      </c>
      <c r="M130">
        <f>'LPG, Kerosene, Diesel Use'!$B$2*BTU_per_thousand_tons_LPG*'IESS Demand'!$G$89/SUM('IESS Demand'!$G$89,'IESS Demand'!$G$99)*'IESS Demand'!M125/'IESS Demand'!$D$125</f>
        <v>525778274381921.13</v>
      </c>
      <c r="N130">
        <f>'LPG, Kerosene, Diesel Use'!$B$2*BTU_per_thousand_tons_LPG*'IESS Demand'!$G$89/SUM('IESS Demand'!$G$89,'IESS Demand'!$G$99)*'IESS Demand'!N125/'IESS Demand'!$D$125</f>
        <v>549146107861500.06</v>
      </c>
      <c r="O130">
        <f>'LPG, Kerosene, Diesel Use'!$B$2*BTU_per_thousand_tons_LPG*'IESS Demand'!$G$89/SUM('IESS Demand'!$G$89,'IESS Demand'!$G$99)*'IESS Demand'!O125/'IESS Demand'!$D$125</f>
        <v>558779142889854.13</v>
      </c>
      <c r="P130">
        <f>'LPG, Kerosene, Diesel Use'!$B$2*BTU_per_thousand_tons_LPG*'IESS Demand'!$G$89/SUM('IESS Demand'!$G$89,'IESS Demand'!$G$99)*'IESS Demand'!P125/'IESS Demand'!$D$125</f>
        <v>568412177918208.25</v>
      </c>
      <c r="Q130">
        <f>'LPG, Kerosene, Diesel Use'!$B$2*BTU_per_thousand_tons_LPG*'IESS Demand'!$G$89/SUM('IESS Demand'!$G$89,'IESS Demand'!$G$99)*'IESS Demand'!Q125/'IESS Demand'!$D$125</f>
        <v>578045212946562.38</v>
      </c>
      <c r="R130">
        <f>'LPG, Kerosene, Diesel Use'!$B$2*BTU_per_thousand_tons_LPG*'IESS Demand'!$G$89/SUM('IESS Demand'!$G$89,'IESS Demand'!$G$99)*'IESS Demand'!R125/'IESS Demand'!$D$125</f>
        <v>587678247974916.63</v>
      </c>
      <c r="S130">
        <f>'LPG, Kerosene, Diesel Use'!$B$2*BTU_per_thousand_tons_LPG*'IESS Demand'!$G$89/SUM('IESS Demand'!$G$89,'IESS Demand'!$G$99)*'IESS Demand'!S125/'IESS Demand'!$D$125</f>
        <v>597311283003270.75</v>
      </c>
      <c r="T130">
        <f>'LPG, Kerosene, Diesel Use'!$B$2*BTU_per_thousand_tons_LPG*'IESS Demand'!$G$89/SUM('IESS Demand'!$G$89,'IESS Demand'!$G$99)*'IESS Demand'!T125/'IESS Demand'!$D$125</f>
        <v>608715515447780.5</v>
      </c>
      <c r="U130">
        <f>'LPG, Kerosene, Diesel Use'!$B$2*BTU_per_thousand_tons_LPG*'IESS Demand'!$G$89/SUM('IESS Demand'!$G$89,'IESS Demand'!$G$99)*'IESS Demand'!U125/'IESS Demand'!$D$125</f>
        <v>620119747892290.38</v>
      </c>
      <c r="V130">
        <f>'LPG, Kerosene, Diesel Use'!$B$2*BTU_per_thousand_tons_LPG*'IESS Demand'!$G$89/SUM('IESS Demand'!$G$89,'IESS Demand'!$G$99)*'IESS Demand'!V125/'IESS Demand'!$D$125</f>
        <v>631523980336800.13</v>
      </c>
      <c r="W130">
        <f>'LPG, Kerosene, Diesel Use'!$B$2*BTU_per_thousand_tons_LPG*'IESS Demand'!$G$89/SUM('IESS Demand'!$G$89,'IESS Demand'!$G$99)*'IESS Demand'!W125/'IESS Demand'!$D$125</f>
        <v>642928212781309.88</v>
      </c>
      <c r="X130">
        <f>'LPG, Kerosene, Diesel Use'!$B$2*BTU_per_thousand_tons_LPG*'IESS Demand'!$G$89/SUM('IESS Demand'!$G$89,'IESS Demand'!$G$99)*'IESS Demand'!X125/'IESS Demand'!$D$125</f>
        <v>654332445225819.75</v>
      </c>
      <c r="Y130">
        <f>'LPG, Kerosene, Diesel Use'!$B$2*BTU_per_thousand_tons_LPG*'IESS Demand'!$G$89/SUM('IESS Demand'!$G$89,'IESS Demand'!$G$99)*'IESS Demand'!Y125/'IESS Demand'!$D$125</f>
        <v>662402566596176.5</v>
      </c>
      <c r="Z130">
        <f>'LPG, Kerosene, Diesel Use'!$B$2*BTU_per_thousand_tons_LPG*'IESS Demand'!$G$89/SUM('IESS Demand'!$G$89,'IESS Demand'!$G$99)*'IESS Demand'!Z125/'IESS Demand'!$D$125</f>
        <v>670472687966533.5</v>
      </c>
      <c r="AA130">
        <f>'LPG, Kerosene, Diesel Use'!$B$2*BTU_per_thousand_tons_LPG*'IESS Demand'!$G$89/SUM('IESS Demand'!$G$89,'IESS Demand'!$G$99)*'IESS Demand'!AA125/'IESS Demand'!$D$125</f>
        <v>678542809336890.38</v>
      </c>
      <c r="AB130">
        <f>'LPG, Kerosene, Diesel Use'!$B$2*BTU_per_thousand_tons_LPG*'IESS Demand'!$G$89/SUM('IESS Demand'!$G$89,'IESS Demand'!$G$99)*'IESS Demand'!AB125/'IESS Demand'!$D$125</f>
        <v>686612930707247.25</v>
      </c>
      <c r="AC130">
        <f>'LPG, Kerosene, Diesel Use'!$B$2*BTU_per_thousand_tons_LPG*'IESS Demand'!$G$89/SUM('IESS Demand'!$G$89,'IESS Demand'!$G$99)*'IESS Demand'!AC125/'IESS Demand'!$D$125</f>
        <v>694683052077603.88</v>
      </c>
      <c r="AD130">
        <f>'LPG, Kerosene, Diesel Use'!$B$2*BTU_per_thousand_tons_LPG*'IESS Demand'!$G$89/SUM('IESS Demand'!$G$89,'IESS Demand'!$G$99)*'IESS Demand'!AD125/'IESS Demand'!$D$125</f>
        <v>704088788136643.88</v>
      </c>
      <c r="AE130">
        <f>'LPG, Kerosene, Diesel Use'!$B$2*BTU_per_thousand_tons_LPG*'IESS Demand'!$G$89/SUM('IESS Demand'!$G$89,'IESS Demand'!$G$99)*'IESS Demand'!AE125/'IESS Demand'!$D$125</f>
        <v>713494524195684</v>
      </c>
      <c r="AF130">
        <f>'LPG, Kerosene, Diesel Use'!$B$2*BTU_per_thousand_tons_LPG*'IESS Demand'!$G$89/SUM('IESS Demand'!$G$89,'IESS Demand'!$G$99)*'IESS Demand'!AF125/'IESS Demand'!$D$125</f>
        <v>722900260254723.88</v>
      </c>
      <c r="AG130">
        <f>'LPG, Kerosene, Diesel Use'!$B$2*BTU_per_thousand_tons_LPG*'IESS Demand'!$G$89/SUM('IESS Demand'!$G$89,'IESS Demand'!$G$99)*'IESS Demand'!AG125/'IESS Demand'!$D$125</f>
        <v>732305996313763.88</v>
      </c>
      <c r="AH130">
        <f>'LPG, Kerosene, Diesel Use'!$B$2*BTU_per_thousand_tons_LPG*'IESS Demand'!$G$89/SUM('IESS Demand'!$G$89,'IESS Demand'!$G$99)*'IESS Demand'!AH125/'IESS Demand'!$D$125</f>
        <v>741711732372803.75</v>
      </c>
      <c r="AI130">
        <f>'LPG, Kerosene, Diesel Use'!$B$2*BTU_per_thousand_tons_LPG*'IESS Demand'!$G$89/SUM('IESS Demand'!$G$89,'IESS Demand'!$G$99)*'IESS Demand'!AI125/'IESS Demand'!$D$125</f>
        <v>751117468431843.88</v>
      </c>
      <c r="AJ130">
        <f>'LPG, Kerosene, Diesel Use'!$B$2*BTU_per_thousand_tons_LPG*'IESS Demand'!$G$89/SUM('IESS Demand'!$G$89,'IESS Demand'!$G$99)*'IESS Demand'!AJ125/'IESS Demand'!$D$125</f>
        <v>760523204490883.88</v>
      </c>
      <c r="AK130">
        <f>'LPG, Kerosene, Diesel Use'!$B$2*BTU_per_thousand_tons_LPG*'IESS Demand'!$G$89/SUM('IESS Demand'!$G$89,'IESS Demand'!$G$99)*'IESS Demand'!AK125/'IESS Demand'!$D$125</f>
        <v>769928940549923.88</v>
      </c>
    </row>
    <row r="131" spans="1:37" x14ac:dyDescent="0.4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97405999818698.172</v>
      </c>
      <c r="F135">
        <f>'LPG, Kerosene, Diesel Use'!$B$3*BTU_per_thousand_tons_LPG*'IESS Demand'!F129/'IESS Demand'!$D$129</f>
        <v>101349703756246.33</v>
      </c>
      <c r="G135">
        <f>'LPG, Kerosene, Diesel Use'!$B$3*BTU_per_thousand_tons_LPG*'IESS Demand'!G129/'IESS Demand'!$D$129</f>
        <v>105293407693794.52</v>
      </c>
      <c r="H135">
        <f>'LPG, Kerosene, Diesel Use'!$B$3*BTU_per_thousand_tons_LPG*'IESS Demand'!H129/'IESS Demand'!$D$129</f>
        <v>109237111631342.67</v>
      </c>
      <c r="I135">
        <f>'LPG, Kerosene, Diesel Use'!$B$3*BTU_per_thousand_tons_LPG*'IESS Demand'!I129/'IESS Demand'!$D$129</f>
        <v>113180815568890.88</v>
      </c>
      <c r="J135">
        <f>'LPG, Kerosene, Diesel Use'!$B$3*BTU_per_thousand_tons_LPG*'IESS Demand'!J129/'IESS Demand'!$D$129</f>
        <v>116469904022409.5</v>
      </c>
      <c r="K135">
        <f>'LPG, Kerosene, Diesel Use'!$B$3*BTU_per_thousand_tons_LPG*'IESS Demand'!K129/'IESS Demand'!$D$129</f>
        <v>119758992475928.11</v>
      </c>
      <c r="L135">
        <f>'LPG, Kerosene, Diesel Use'!$B$3*BTU_per_thousand_tons_LPG*'IESS Demand'!L129/'IESS Demand'!$D$129</f>
        <v>123048080929446.72</v>
      </c>
      <c r="M135">
        <f>'LPG, Kerosene, Diesel Use'!$B$3*BTU_per_thousand_tons_LPG*'IESS Demand'!M129/'IESS Demand'!$D$129</f>
        <v>126337169382965.34</v>
      </c>
      <c r="N135">
        <f>'LPG, Kerosene, Diesel Use'!$B$3*BTU_per_thousand_tons_LPG*'IESS Demand'!N129/'IESS Demand'!$D$129</f>
        <v>129626257836483.97</v>
      </c>
      <c r="O135">
        <f>'LPG, Kerosene, Diesel Use'!$B$3*BTU_per_thousand_tons_LPG*'IESS Demand'!O129/'IESS Demand'!$D$129</f>
        <v>132288858809117.38</v>
      </c>
      <c r="P135">
        <f>'LPG, Kerosene, Diesel Use'!$B$3*BTU_per_thousand_tons_LPG*'IESS Demand'!P129/'IESS Demand'!$D$129</f>
        <v>134951459781750.83</v>
      </c>
      <c r="Q135">
        <f>'LPG, Kerosene, Diesel Use'!$B$3*BTU_per_thousand_tons_LPG*'IESS Demand'!Q129/'IESS Demand'!$D$129</f>
        <v>137614060754384.22</v>
      </c>
      <c r="R135">
        <f>'LPG, Kerosene, Diesel Use'!$B$3*BTU_per_thousand_tons_LPG*'IESS Demand'!R129/'IESS Demand'!$D$129</f>
        <v>140276661727017.67</v>
      </c>
      <c r="S135">
        <f>'LPG, Kerosene, Diesel Use'!$B$3*BTU_per_thousand_tons_LPG*'IESS Demand'!S129/'IESS Demand'!$D$129</f>
        <v>142939262699651.09</v>
      </c>
      <c r="T135">
        <f>'LPG, Kerosene, Diesel Use'!$B$3*BTU_per_thousand_tons_LPG*'IESS Demand'!T129/'IESS Demand'!$D$129</f>
        <v>145632648859332.56</v>
      </c>
      <c r="U135">
        <f>'LPG, Kerosene, Diesel Use'!$B$3*BTU_per_thousand_tons_LPG*'IESS Demand'!U129/'IESS Demand'!$D$129</f>
        <v>148326035019014.06</v>
      </c>
      <c r="V135">
        <f>'LPG, Kerosene, Diesel Use'!$B$3*BTU_per_thousand_tons_LPG*'IESS Demand'!V129/'IESS Demand'!$D$129</f>
        <v>151019421178695.5</v>
      </c>
      <c r="W135">
        <f>'LPG, Kerosene, Diesel Use'!$B$3*BTU_per_thousand_tons_LPG*'IESS Demand'!W129/'IESS Demand'!$D$129</f>
        <v>153712807338376.97</v>
      </c>
      <c r="X135">
        <f>'LPG, Kerosene, Diesel Use'!$B$3*BTU_per_thousand_tons_LPG*'IESS Demand'!X129/'IESS Demand'!$D$129</f>
        <v>156406193498058.47</v>
      </c>
      <c r="Y135">
        <f>'LPG, Kerosene, Diesel Use'!$B$3*BTU_per_thousand_tons_LPG*'IESS Demand'!Y129/'IESS Demand'!$D$129</f>
        <v>159042180772450.44</v>
      </c>
      <c r="Z135">
        <f>'LPG, Kerosene, Diesel Use'!$B$3*BTU_per_thousand_tons_LPG*'IESS Demand'!Z129/'IESS Demand'!$D$129</f>
        <v>161678168046842.41</v>
      </c>
      <c r="AA135">
        <f>'LPG, Kerosene, Diesel Use'!$B$3*BTU_per_thousand_tons_LPG*'IESS Demand'!AA129/'IESS Demand'!$D$129</f>
        <v>164314155321234.41</v>
      </c>
      <c r="AB135">
        <f>'LPG, Kerosene, Diesel Use'!$B$3*BTU_per_thousand_tons_LPG*'IESS Demand'!AB129/'IESS Demand'!$D$129</f>
        <v>166950142595626.38</v>
      </c>
      <c r="AC135">
        <f>'LPG, Kerosene, Diesel Use'!$B$3*BTU_per_thousand_tons_LPG*'IESS Demand'!AC129/'IESS Demand'!$D$129</f>
        <v>169586129870018.34</v>
      </c>
      <c r="AD135">
        <f>'LPG, Kerosene, Diesel Use'!$B$3*BTU_per_thousand_tons_LPG*'IESS Demand'!AD129/'IESS Demand'!$D$129</f>
        <v>170649362501896.97</v>
      </c>
      <c r="AE135">
        <f>'LPG, Kerosene, Diesel Use'!$B$3*BTU_per_thousand_tons_LPG*'IESS Demand'!AE129/'IESS Demand'!$D$129</f>
        <v>171712595133775.63</v>
      </c>
      <c r="AF135">
        <f>'LPG, Kerosene, Diesel Use'!$B$3*BTU_per_thousand_tons_LPG*'IESS Demand'!AF129/'IESS Demand'!$D$129</f>
        <v>172775827765654.25</v>
      </c>
      <c r="AG135">
        <f>'LPG, Kerosene, Diesel Use'!$B$3*BTU_per_thousand_tons_LPG*'IESS Demand'!AG129/'IESS Demand'!$D$129</f>
        <v>173839060397532.91</v>
      </c>
      <c r="AH135">
        <f>'LPG, Kerosene, Diesel Use'!$B$3*BTU_per_thousand_tons_LPG*'IESS Demand'!AH129/'IESS Demand'!$D$129</f>
        <v>174902293029411.5</v>
      </c>
      <c r="AI135">
        <f>'LPG, Kerosene, Diesel Use'!$B$3*BTU_per_thousand_tons_LPG*'IESS Demand'!AI129/'IESS Demand'!$D$129</f>
        <v>175965525661290.13</v>
      </c>
      <c r="AJ135">
        <f>'LPG, Kerosene, Diesel Use'!$B$3*BTU_per_thousand_tons_LPG*'IESS Demand'!AJ129/'IESS Demand'!$D$129</f>
        <v>177028758293168.78</v>
      </c>
      <c r="AK135">
        <f>'LPG, Kerosene, Diesel Use'!$B$3*BTU_per_thousand_tons_LPG*'IESS Demand'!AK129/'IESS Demand'!$D$129</f>
        <v>178091990925047.41</v>
      </c>
    </row>
    <row r="136" spans="1:37" x14ac:dyDescent="0.4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760624297401.71631</v>
      </c>
      <c r="C3" s="65">
        <f>Calculations!E17</f>
        <v>728614980396.63159</v>
      </c>
      <c r="D3" s="65">
        <f>Calculations!F17</f>
        <v>696605663391.547</v>
      </c>
      <c r="E3" s="65">
        <f>Calculations!G17</f>
        <v>664596346386.46228</v>
      </c>
      <c r="F3" s="65">
        <f>Calculations!H17</f>
        <v>632587029381.37756</v>
      </c>
      <c r="G3" s="65">
        <f>Calculations!I17</f>
        <v>600577712376.29297</v>
      </c>
      <c r="H3" s="65">
        <f>Calculations!J17</f>
        <v>542880244845.72693</v>
      </c>
      <c r="I3" s="65">
        <f>Calculations!K17</f>
        <v>485182777315.16083</v>
      </c>
      <c r="J3" s="65">
        <f>Calculations!L17</f>
        <v>427485309784.59479</v>
      </c>
      <c r="K3" s="65">
        <f>Calculations!M17</f>
        <v>369787842254.02869</v>
      </c>
      <c r="L3" s="65">
        <f>Calculations!N17</f>
        <v>312090374723.46271</v>
      </c>
      <c r="M3" s="65">
        <f>Calculations!O17</f>
        <v>285322822624.93872</v>
      </c>
      <c r="N3" s="65">
        <f>Calculations!P17</f>
        <v>258555270526.41473</v>
      </c>
      <c r="O3" s="65">
        <f>Calculations!Q17</f>
        <v>231787718427.89075</v>
      </c>
      <c r="P3" s="65">
        <f>Calculations!R17</f>
        <v>205020166329.36673</v>
      </c>
      <c r="Q3" s="65">
        <f>Calculations!S17</f>
        <v>178252614230.84274</v>
      </c>
      <c r="R3" s="65">
        <f>Calculations!T17</f>
        <v>164255319749.46808</v>
      </c>
      <c r="S3" s="65">
        <f>Calculations!U17</f>
        <v>150258025268.09341</v>
      </c>
      <c r="T3" s="65">
        <f>Calculations!V17</f>
        <v>136260730786.71873</v>
      </c>
      <c r="U3" s="65">
        <f>Calculations!W17</f>
        <v>122263436305.34406</v>
      </c>
      <c r="V3" s="65">
        <f>Calculations!X17</f>
        <v>108266141823.96939</v>
      </c>
      <c r="W3" s="65">
        <f>Calculations!Y17</f>
        <v>94961808954.055038</v>
      </c>
      <c r="X3" s="65">
        <f>Calculations!Z17</f>
        <v>81657476084.140701</v>
      </c>
      <c r="Y3" s="65">
        <f>Calculations!AA17</f>
        <v>68353143214.226364</v>
      </c>
      <c r="Z3" s="65">
        <f>Calculations!AB17</f>
        <v>55048810344.312019</v>
      </c>
      <c r="AA3" s="65">
        <f>Calculations!AC17</f>
        <v>41744477474.39769</v>
      </c>
      <c r="AB3" s="65">
        <f>Calculations!AD17</f>
        <v>33395581979.518158</v>
      </c>
      <c r="AC3" s="65">
        <f>Calculations!AE17</f>
        <v>25046686484.638618</v>
      </c>
      <c r="AD3" s="65">
        <f>Calculations!AF17</f>
        <v>16697790989.759081</v>
      </c>
      <c r="AE3" s="65">
        <f>Calculations!AG17</f>
        <v>8348895494.8795424</v>
      </c>
      <c r="AF3" s="65">
        <f>Calculations!AH17</f>
        <v>0</v>
      </c>
      <c r="AG3" s="65">
        <f>Calculations!AI17</f>
        <v>-8348895494.8795395</v>
      </c>
      <c r="AH3" s="65">
        <f>Calculations!AJ17</f>
        <v>-16697790989.759079</v>
      </c>
      <c r="AI3" s="65">
        <f>Calculations!AK17</f>
        <v>-25046686484.638618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20929803821831.762</v>
      </c>
      <c r="C7" s="65">
        <f>Calculations!E77</f>
        <v>20049015859002.039</v>
      </c>
      <c r="D7" s="65">
        <f>Calculations!F77</f>
        <v>19168227896172.316</v>
      </c>
      <c r="E7" s="65">
        <f>Calculations!G77</f>
        <v>18287439933342.598</v>
      </c>
      <c r="F7" s="65">
        <f>Calculations!H77</f>
        <v>17406651970512.877</v>
      </c>
      <c r="G7" s="65">
        <f>Calculations!I77</f>
        <v>16525864007683.156</v>
      </c>
      <c r="H7" s="65">
        <f>Calculations!J77</f>
        <v>14938225168697.352</v>
      </c>
      <c r="I7" s="65">
        <f>Calculations!K77</f>
        <v>13350586329711.545</v>
      </c>
      <c r="J7" s="65">
        <f>Calculations!L77</f>
        <v>11762947490725.738</v>
      </c>
      <c r="K7" s="65">
        <f>Calculations!M77</f>
        <v>10175308651739.934</v>
      </c>
      <c r="L7" s="65">
        <f>Calculations!N77</f>
        <v>8587669812754.127</v>
      </c>
      <c r="M7" s="65">
        <f>Calculations!O77</f>
        <v>7851117462104.0879</v>
      </c>
      <c r="N7" s="65">
        <f>Calculations!P77</f>
        <v>7114565111454.0498</v>
      </c>
      <c r="O7" s="65">
        <f>Calculations!Q77</f>
        <v>6378012760804.0107</v>
      </c>
      <c r="P7" s="65">
        <f>Calculations!R77</f>
        <v>5641460410153.9727</v>
      </c>
      <c r="Q7" s="65">
        <f>Calculations!S77</f>
        <v>4904908059503.9346</v>
      </c>
      <c r="R7" s="65">
        <f>Calculations!T77</f>
        <v>4519749935404.6504</v>
      </c>
      <c r="S7" s="65">
        <f>Calculations!U77</f>
        <v>4134591811305.3682</v>
      </c>
      <c r="T7" s="65">
        <f>Calculations!V77</f>
        <v>3749433687206.0845</v>
      </c>
      <c r="U7" s="65">
        <f>Calculations!W77</f>
        <v>3364275563106.8013</v>
      </c>
      <c r="V7" s="65">
        <f>Calculations!X77</f>
        <v>2979117439007.5186</v>
      </c>
      <c r="W7" s="65">
        <f>Calculations!Y77</f>
        <v>2613027270840.5776</v>
      </c>
      <c r="X7" s="65">
        <f>Calculations!Z77</f>
        <v>2246937102673.6377</v>
      </c>
      <c r="Y7" s="65">
        <f>Calculations!AA77</f>
        <v>1880846934506.6975</v>
      </c>
      <c r="Z7" s="65">
        <f>Calculations!AB77</f>
        <v>1514756766339.7573</v>
      </c>
      <c r="AA7" s="65">
        <f>Calculations!AC77</f>
        <v>1148666598172.8174</v>
      </c>
      <c r="AB7" s="65">
        <f>Calculations!AD77</f>
        <v>918933278538.25378</v>
      </c>
      <c r="AC7" s="65">
        <f>Calculations!AE77</f>
        <v>689199958903.69043</v>
      </c>
      <c r="AD7" s="65">
        <f>Calculations!AF77</f>
        <v>459466639269.12701</v>
      </c>
      <c r="AE7" s="65">
        <f>Calculations!AG77</f>
        <v>229733319634.56357</v>
      </c>
      <c r="AF7" s="65">
        <f>Calculations!AH77</f>
        <v>0</v>
      </c>
      <c r="AG7" s="65">
        <f>Calculations!AI77</f>
        <v>-229733319634.56345</v>
      </c>
      <c r="AH7" s="65">
        <f>Calculations!AJ77</f>
        <v>-459466639269.12689</v>
      </c>
      <c r="AI7" s="65">
        <f>Calculations!AK77</f>
        <v>-689199958903.69043</v>
      </c>
    </row>
    <row r="8" spans="1:37" x14ac:dyDescent="0.45">
      <c r="A8" s="66" t="s">
        <v>240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242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243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74230285047056.813</v>
      </c>
      <c r="C2" s="6">
        <f>Calculations!E3</f>
        <v>91643082695721.781</v>
      </c>
      <c r="D2" s="6">
        <f>Calculations!F3</f>
        <v>109587364276842.95</v>
      </c>
      <c r="E2" s="6">
        <f>Calculations!G3</f>
        <v>128031299879787.19</v>
      </c>
      <c r="F2" s="6">
        <f>Calculations!H3</f>
        <v>146945551519411.75</v>
      </c>
      <c r="G2" s="6">
        <f>Calculations!I3</f>
        <v>166303033955045.44</v>
      </c>
      <c r="H2" s="6">
        <f>Calculations!J3</f>
        <v>192492988790209.22</v>
      </c>
      <c r="I2" s="6">
        <f>Calculations!K3</f>
        <v>219368112497386.44</v>
      </c>
      <c r="J2" s="6">
        <f>Calculations!L3</f>
        <v>246894155819425.25</v>
      </c>
      <c r="K2" s="6">
        <f>Calculations!M3</f>
        <v>275039114759746.59</v>
      </c>
      <c r="L2" s="6">
        <f>Calculations!N3</f>
        <v>303773049559922.25</v>
      </c>
      <c r="M2" s="6">
        <f>Calculations!O3</f>
        <v>347031244685422.31</v>
      </c>
      <c r="N2" s="6">
        <f>Calculations!P3</f>
        <v>391305297527429.94</v>
      </c>
      <c r="O2" s="6">
        <f>Calculations!Q3</f>
        <v>436540917939471.88</v>
      </c>
      <c r="P2" s="6">
        <f>Calculations!R3</f>
        <v>482687616613124.5</v>
      </c>
      <c r="Q2" s="6">
        <f>Calculations!S3</f>
        <v>529698378179998.69</v>
      </c>
      <c r="R2" s="6">
        <f>Calculations!T3</f>
        <v>577735138666221.5</v>
      </c>
      <c r="S2" s="6">
        <f>Calculations!U3</f>
        <v>626689319829865.75</v>
      </c>
      <c r="T2" s="6">
        <f>Calculations!V3</f>
        <v>676520158635472.38</v>
      </c>
      <c r="U2" s="6">
        <f>Calculations!W3</f>
        <v>727189271725549.88</v>
      </c>
      <c r="V2" s="6">
        <f>Calculations!X3</f>
        <v>778660484266480.25</v>
      </c>
      <c r="W2" s="6">
        <f>Calculations!Y3</f>
        <v>824214548292469.5</v>
      </c>
      <c r="X2" s="6">
        <f>Calculations!Z3</f>
        <v>870345594152197.63</v>
      </c>
      <c r="Y2" s="6">
        <f>Calculations!AA3</f>
        <v>917026050237283.25</v>
      </c>
      <c r="Z2" s="6">
        <f>Calculations!AB3</f>
        <v>964230074108969.88</v>
      </c>
      <c r="AA2" s="6">
        <f>Calculations!AC3</f>
        <v>1011933419033317.8</v>
      </c>
      <c r="AB2" s="6">
        <f>Calculations!AD3</f>
        <v>1053986890732340.3</v>
      </c>
      <c r="AC2" s="6">
        <f>Calculations!AE3</f>
        <v>1096407996867464.3</v>
      </c>
      <c r="AD2" s="6">
        <f>Calculations!AF3</f>
        <v>1139182076949038.8</v>
      </c>
      <c r="AE2" s="6">
        <f>Calculations!AG3</f>
        <v>1182295239767742.8</v>
      </c>
      <c r="AF2" s="6">
        <f>Calculations!AH3</f>
        <v>1225734313589812.8</v>
      </c>
      <c r="AG2" s="6">
        <f>Calculations!AI3</f>
        <v>1269486800172233.5</v>
      </c>
      <c r="AH2" s="6">
        <f>Calculations!AJ3</f>
        <v>1313540832260254.8</v>
      </c>
      <c r="AI2" s="6">
        <f>Calculations!AK3</f>
        <v>1357885134263517.3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54075037063113.539</v>
      </c>
      <c r="C2" s="6">
        <f>Calculations!E4</f>
        <v>57766719469841.469</v>
      </c>
      <c r="D2" s="6">
        <f>Calculations!F4</f>
        <v>61512346478346.055</v>
      </c>
      <c r="E2" s="6">
        <f>Calculations!G4</f>
        <v>65308687413626.922</v>
      </c>
      <c r="F2" s="6">
        <f>Calculations!H4</f>
        <v>69152764526350.734</v>
      </c>
      <c r="G2" s="6">
        <f>Calculations!I4</f>
        <v>73041828716436.047</v>
      </c>
      <c r="H2" s="6">
        <f>Calculations!J4</f>
        <v>74729622534776.266</v>
      </c>
      <c r="I2" s="6">
        <f>Calculations!K4</f>
        <v>76386388534209.453</v>
      </c>
      <c r="J2" s="6">
        <f>Calculations!L4</f>
        <v>78013677689673.328</v>
      </c>
      <c r="K2" s="6">
        <f>Calculations!M4</f>
        <v>79612939299656.844</v>
      </c>
      <c r="L2" s="6">
        <f>Calculations!N4</f>
        <v>81185529183783.313</v>
      </c>
      <c r="M2" s="6">
        <f>Calculations!O4</f>
        <v>82525545540012.594</v>
      </c>
      <c r="N2" s="6">
        <f>Calculations!P4</f>
        <v>83816866720996.344</v>
      </c>
      <c r="O2" s="6">
        <f>Calculations!Q4</f>
        <v>85062095126807.094</v>
      </c>
      <c r="P2" s="6">
        <f>Calculations!R4</f>
        <v>86263650964214.594</v>
      </c>
      <c r="Q2" s="6">
        <f>Calculations!S4</f>
        <v>87423787916551.125</v>
      </c>
      <c r="R2" s="6">
        <f>Calculations!T4</f>
        <v>89697560286899.719</v>
      </c>
      <c r="S2" s="6">
        <f>Calculations!U4</f>
        <v>91958966159749.688</v>
      </c>
      <c r="T2" s="6">
        <f>Calculations!V4</f>
        <v>94208555006012.844</v>
      </c>
      <c r="U2" s="6">
        <f>Calculations!W4</f>
        <v>96446844219405.078</v>
      </c>
      <c r="V2" s="6">
        <f>Calculations!X4</f>
        <v>98674321423544.391</v>
      </c>
      <c r="W2" s="6">
        <f>Calculations!Y4</f>
        <v>100905146513137.19</v>
      </c>
      <c r="X2" s="6">
        <f>Calculations!Z4</f>
        <v>103113044899327.94</v>
      </c>
      <c r="Y2" s="6">
        <f>Calculations!AA4</f>
        <v>105299112155756.11</v>
      </c>
      <c r="Z2" s="6">
        <f>Calculations!AB4</f>
        <v>107464375146517.8</v>
      </c>
      <c r="AA2" s="6">
        <f>Calculations!AC4</f>
        <v>109609797329462.06</v>
      </c>
      <c r="AB2" s="6">
        <f>Calculations!AD4</f>
        <v>111533661247571.92</v>
      </c>
      <c r="AC2" s="6">
        <f>Calculations!AE4</f>
        <v>113430719398812.42</v>
      </c>
      <c r="AD2" s="6">
        <f>Calculations!AF4</f>
        <v>115302040740899.7</v>
      </c>
      <c r="AE2" s="6">
        <f>Calculations!AG4</f>
        <v>117148638140101.52</v>
      </c>
      <c r="AF2" s="6">
        <f>Calculations!AH4</f>
        <v>118971472002705.44</v>
      </c>
      <c r="AG2" s="6">
        <f>Calculations!AI4</f>
        <v>120771453627970.27</v>
      </c>
      <c r="AH2" s="6">
        <f>Calculations!AJ4</f>
        <v>122549448307154.59</v>
      </c>
      <c r="AI2" s="6">
        <f>Calculations!AK4</f>
        <v>124306278190787.8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149920662784308.41</v>
      </c>
      <c r="C2" s="6">
        <f>Calculations!E5</f>
        <v>167016388205793.28</v>
      </c>
      <c r="D2" s="6">
        <f>Calculations!F5</f>
        <v>184515887016970.88</v>
      </c>
      <c r="E2" s="6">
        <f>Calculations!G5</f>
        <v>202394977732522.09</v>
      </c>
      <c r="F2" s="6">
        <f>Calculations!H5</f>
        <v>220631372006582.59</v>
      </c>
      <c r="G2" s="6">
        <f>Calculations!I5</f>
        <v>239204492924651.94</v>
      </c>
      <c r="H2" s="6">
        <f>Calculations!J5</f>
        <v>257018902328881.63</v>
      </c>
      <c r="I2" s="6">
        <f>Calculations!K5</f>
        <v>275147265180683.03</v>
      </c>
      <c r="J2" s="6">
        <f>Calculations!L5</f>
        <v>293573888017029.94</v>
      </c>
      <c r="K2" s="6">
        <f>Calculations!M5</f>
        <v>312284106183016.13</v>
      </c>
      <c r="L2" s="6">
        <f>Calculations!N5</f>
        <v>331264200884978.81</v>
      </c>
      <c r="M2" s="6">
        <f>Calculations!O5</f>
        <v>350423137075627.31</v>
      </c>
      <c r="N2" s="6">
        <f>Calculations!P5</f>
        <v>369812279704753.25</v>
      </c>
      <c r="O2" s="6">
        <f>Calculations!Q5</f>
        <v>389419325926135.94</v>
      </c>
      <c r="P2" s="6">
        <f>Calculations!R5</f>
        <v>409232834212401.88</v>
      </c>
      <c r="Q2" s="6">
        <f>Calculations!S5</f>
        <v>429242150275718.63</v>
      </c>
      <c r="R2" s="6">
        <f>Calculations!T5</f>
        <v>443902573015588.88</v>
      </c>
      <c r="S2" s="6">
        <f>Calculations!U5</f>
        <v>458603552154623.13</v>
      </c>
      <c r="T2" s="6">
        <f>Calculations!V5</f>
        <v>473343285682056.13</v>
      </c>
      <c r="U2" s="6">
        <f>Calculations!W5</f>
        <v>488120076785498.13</v>
      </c>
      <c r="V2" s="6">
        <f>Calculations!X5</f>
        <v>502932326284741</v>
      </c>
      <c r="W2" s="6">
        <f>Calculations!Y5</f>
        <v>517311802953271.75</v>
      </c>
      <c r="X2" s="6">
        <f>Calculations!Z5</f>
        <v>531656022830406.81</v>
      </c>
      <c r="Y2" s="6">
        <f>Calculations!AA5</f>
        <v>545966670694396.81</v>
      </c>
      <c r="Z2" s="6">
        <f>Calculations!AB5</f>
        <v>560245325661639.63</v>
      </c>
      <c r="AA2" s="6">
        <f>Calculations!AC5</f>
        <v>574493469342103.25</v>
      </c>
      <c r="AB2" s="6">
        <f>Calculations!AD5</f>
        <v>587912758907986.38</v>
      </c>
      <c r="AC2" s="6">
        <f>Calculations!AE5</f>
        <v>601276020002485.13</v>
      </c>
      <c r="AD2" s="6">
        <f>Calculations!AF5</f>
        <v>614585486923428.75</v>
      </c>
      <c r="AE2" s="6">
        <f>Calculations!AG5</f>
        <v>627843276728279.63</v>
      </c>
      <c r="AF2" s="6">
        <f>Calculations!AH5</f>
        <v>641051396824487.5</v>
      </c>
      <c r="AG2" s="6">
        <f>Calculations!AI5</f>
        <v>654211751977724.38</v>
      </c>
      <c r="AH2" s="6">
        <f>Calculations!AJ5</f>
        <v>667326150789352</v>
      </c>
      <c r="AI2" s="6">
        <f>Calculations!AK5</f>
        <v>680396311689498.13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74865213239966.547</v>
      </c>
      <c r="C4">
        <f>Calculations!E35</f>
        <v>83736758498055.078</v>
      </c>
      <c r="D4">
        <f>Calculations!F35</f>
        <v>92608303756143.609</v>
      </c>
      <c r="E4">
        <f>Calculations!G35</f>
        <v>101479849014232.14</v>
      </c>
      <c r="F4">
        <f>Calculations!H35</f>
        <v>110351394272320.67</v>
      </c>
      <c r="G4">
        <f>Calculations!I35</f>
        <v>119222939530409.2</v>
      </c>
      <c r="H4">
        <f>Calculations!J35</f>
        <v>132427357197860.36</v>
      </c>
      <c r="I4">
        <f>Calculations!K35</f>
        <v>145631774865311.5</v>
      </c>
      <c r="J4">
        <f>Calculations!L35</f>
        <v>158836192532762.66</v>
      </c>
      <c r="K4">
        <f>Calculations!M35</f>
        <v>172040610200213.84</v>
      </c>
      <c r="L4">
        <f>Calculations!N35</f>
        <v>185245027867665</v>
      </c>
      <c r="M4">
        <f>Calculations!O35</f>
        <v>197993472504138.28</v>
      </c>
      <c r="N4">
        <f>Calculations!P35</f>
        <v>210741917140611.56</v>
      </c>
      <c r="O4">
        <f>Calculations!Q35</f>
        <v>223490361777084.84</v>
      </c>
      <c r="P4">
        <f>Calculations!R35</f>
        <v>236238806413558.13</v>
      </c>
      <c r="Q4">
        <f>Calculations!S35</f>
        <v>248987251050031.41</v>
      </c>
      <c r="R4">
        <f>Calculations!T35</f>
        <v>258370779360617.41</v>
      </c>
      <c r="S4">
        <f>Calculations!U35</f>
        <v>267754307671203.38</v>
      </c>
      <c r="T4">
        <f>Calculations!V35</f>
        <v>277137835981789.38</v>
      </c>
      <c r="U4">
        <f>Calculations!W35</f>
        <v>286521364292375.38</v>
      </c>
      <c r="V4">
        <f>Calculations!X35</f>
        <v>295904892602961.38</v>
      </c>
      <c r="W4">
        <f>Calculations!Y35</f>
        <v>306709814481139.94</v>
      </c>
      <c r="X4">
        <f>Calculations!Z35</f>
        <v>317514736359318.5</v>
      </c>
      <c r="Y4">
        <f>Calculations!AA35</f>
        <v>328319658237497</v>
      </c>
      <c r="Z4">
        <f>Calculations!AB35</f>
        <v>339124580115675.56</v>
      </c>
      <c r="AA4">
        <f>Calculations!AC35</f>
        <v>349929501993854</v>
      </c>
      <c r="AB4">
        <f>Calculations!AD35</f>
        <v>365053207110864.19</v>
      </c>
      <c r="AC4">
        <f>Calculations!AE35</f>
        <v>380176912227874.31</v>
      </c>
      <c r="AD4">
        <f>Calculations!AF35</f>
        <v>395300617344884.5</v>
      </c>
      <c r="AE4">
        <f>Calculations!AG35</f>
        <v>410424322461894.63</v>
      </c>
      <c r="AF4">
        <f>Calculations!AH35</f>
        <v>425548027578904.81</v>
      </c>
      <c r="AG4">
        <f>Calculations!AI35</f>
        <v>440671732695914.94</v>
      </c>
      <c r="AH4">
        <f>Calculations!AJ35</f>
        <v>455795437812925.13</v>
      </c>
      <c r="AI4">
        <f>Calculations!AK35</f>
        <v>470919142929935.31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467225402671796.38</v>
      </c>
      <c r="C7">
        <f>Calculations!E80</f>
        <v>447563177736256.06</v>
      </c>
      <c r="D7">
        <f>Calculations!F80</f>
        <v>427900952800715.75</v>
      </c>
      <c r="E7">
        <f>Calculations!G80</f>
        <v>408238727865175.44</v>
      </c>
      <c r="F7">
        <f>Calculations!H80</f>
        <v>388576502929635</v>
      </c>
      <c r="G7">
        <f>Calculations!I80</f>
        <v>368914277994094.75</v>
      </c>
      <c r="H7">
        <f>Calculations!J80</f>
        <v>333472703760667.19</v>
      </c>
      <c r="I7">
        <f>Calculations!K80</f>
        <v>298031129527239.63</v>
      </c>
      <c r="J7">
        <f>Calculations!L80</f>
        <v>262589555293812.03</v>
      </c>
      <c r="K7">
        <f>Calculations!M80</f>
        <v>227147981060384.5</v>
      </c>
      <c r="L7">
        <f>Calculations!N80</f>
        <v>191706406826956.91</v>
      </c>
      <c r="M7">
        <f>Calculations!O80</f>
        <v>175264018185819.41</v>
      </c>
      <c r="N7">
        <f>Calculations!P80</f>
        <v>158821629544681.94</v>
      </c>
      <c r="O7">
        <f>Calculations!Q80</f>
        <v>142379240903544.44</v>
      </c>
      <c r="P7">
        <f>Calculations!R80</f>
        <v>125936852262406.97</v>
      </c>
      <c r="Q7">
        <f>Calculations!S80</f>
        <v>109494463621269.48</v>
      </c>
      <c r="R7">
        <f>Calculations!T80</f>
        <v>100896405982674.2</v>
      </c>
      <c r="S7">
        <f>Calculations!U80</f>
        <v>92298348344078.922</v>
      </c>
      <c r="T7">
        <f>Calculations!V80</f>
        <v>83700290705483.641</v>
      </c>
      <c r="U7">
        <f>Calculations!W80</f>
        <v>75102233066888.359</v>
      </c>
      <c r="V7">
        <f>Calculations!X80</f>
        <v>66504175428293.078</v>
      </c>
      <c r="W7">
        <f>Calculations!Y80</f>
        <v>58331780326454.313</v>
      </c>
      <c r="X7">
        <f>Calculations!Z80</f>
        <v>50159385224615.539</v>
      </c>
      <c r="Y7">
        <f>Calculations!AA80</f>
        <v>41986990122776.766</v>
      </c>
      <c r="Z7">
        <f>Calculations!AB80</f>
        <v>33814595020937.996</v>
      </c>
      <c r="AA7">
        <f>Calculations!AC80</f>
        <v>25642199919099.223</v>
      </c>
      <c r="AB7">
        <f>Calculations!AD80</f>
        <v>20513759935279.383</v>
      </c>
      <c r="AC7">
        <f>Calculations!AE80</f>
        <v>15385319951459.537</v>
      </c>
      <c r="AD7">
        <f>Calculations!AF80</f>
        <v>10256879967639.693</v>
      </c>
      <c r="AE7">
        <f>Calculations!AG80</f>
        <v>5128439983819.8477</v>
      </c>
      <c r="AF7">
        <f>Calculations!AH80</f>
        <v>0</v>
      </c>
      <c r="AG7">
        <f>Calculations!AI80</f>
        <v>-5128439983819.8457</v>
      </c>
      <c r="AH7">
        <f>Calculations!AJ80</f>
        <v>-10256879967639.691</v>
      </c>
      <c r="AI7">
        <f>Calculations!AK80</f>
        <v>-15385319951459.537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Calculations!D125</f>
        <v>598966165903575.75</v>
      </c>
      <c r="C10">
        <f>Calculations!E125</f>
        <v>613594869391822.25</v>
      </c>
      <c r="D10">
        <f>Calculations!F125</f>
        <v>628223572880068.75</v>
      </c>
      <c r="E10">
        <f>Calculations!G125</f>
        <v>642852276368315.25</v>
      </c>
      <c r="F10">
        <f>Calculations!H125</f>
        <v>657480979856561.75</v>
      </c>
      <c r="G10">
        <f>Calculations!I125</f>
        <v>672109683344808.5</v>
      </c>
      <c r="H10">
        <f>Calculations!J125</f>
        <v>680836723426475.88</v>
      </c>
      <c r="I10">
        <f>Calculations!K125</f>
        <v>689563763508143.13</v>
      </c>
      <c r="J10">
        <f>Calculations!L125</f>
        <v>698290803589810.5</v>
      </c>
      <c r="K10">
        <f>Calculations!M125</f>
        <v>707017843671477.75</v>
      </c>
      <c r="L10">
        <f>Calculations!N125</f>
        <v>715744883753145</v>
      </c>
      <c r="M10">
        <f>Calculations!O125</f>
        <v>732093467269984.25</v>
      </c>
      <c r="N10">
        <f>Calculations!P125</f>
        <v>748442050786823.5</v>
      </c>
      <c r="O10">
        <f>Calculations!Q125</f>
        <v>764790634303662.63</v>
      </c>
      <c r="P10">
        <f>Calculations!R125</f>
        <v>781139217820501.88</v>
      </c>
      <c r="Q10">
        <f>Calculations!S125</f>
        <v>797487801337341.13</v>
      </c>
      <c r="R10">
        <f>Calculations!T125</f>
        <v>812365588810572.13</v>
      </c>
      <c r="S10">
        <f>Calculations!U125</f>
        <v>827243376283803</v>
      </c>
      <c r="T10">
        <f>Calculations!V125</f>
        <v>842121163757033.88</v>
      </c>
      <c r="U10">
        <f>Calculations!W125</f>
        <v>856998951230264.75</v>
      </c>
      <c r="V10">
        <f>Calculations!X125</f>
        <v>871876738703495.75</v>
      </c>
      <c r="W10">
        <f>Calculations!Y125</f>
        <v>889528539828156.75</v>
      </c>
      <c r="X10">
        <f>Calculations!Z125</f>
        <v>907180340952818</v>
      </c>
      <c r="Y10">
        <f>Calculations!AA125</f>
        <v>924832142077479.13</v>
      </c>
      <c r="Z10">
        <f>Calculations!AB125</f>
        <v>942483943202140.13</v>
      </c>
      <c r="AA10">
        <f>Calculations!AC125</f>
        <v>960135744326801.38</v>
      </c>
      <c r="AB10">
        <f>Calculations!AD125</f>
        <v>961105015619670.75</v>
      </c>
      <c r="AC10">
        <f>Calculations!AE125</f>
        <v>962074286912539.88</v>
      </c>
      <c r="AD10">
        <f>Calculations!AF125</f>
        <v>963043558205409.25</v>
      </c>
      <c r="AE10">
        <f>Calculations!AG125</f>
        <v>964012829498278.5</v>
      </c>
      <c r="AF10">
        <f>Calculations!AH125</f>
        <v>964982100791147.88</v>
      </c>
      <c r="AG10">
        <f>Calculations!AI125</f>
        <v>965951372084017.25</v>
      </c>
      <c r="AH10">
        <f>Calculations!AJ125</f>
        <v>966920643376886.38</v>
      </c>
      <c r="AI10">
        <f>Calculations!AK125</f>
        <v>967889914669755.75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6200144631878.332</v>
      </c>
      <c r="C3">
        <f>Calculations!E22</f>
        <v>5881001531146.3135</v>
      </c>
      <c r="D3">
        <f>Calculations!F22</f>
        <v>5561858430414.2959</v>
      </c>
      <c r="E3">
        <f>Calculations!G22</f>
        <v>5242715329682.2793</v>
      </c>
      <c r="F3">
        <f>Calculations!H22</f>
        <v>4923572228950.2607</v>
      </c>
      <c r="G3">
        <f>Calculations!I22</f>
        <v>4604429128218.2441</v>
      </c>
      <c r="H3">
        <f>Calculations!J22</f>
        <v>4301855686001.0801</v>
      </c>
      <c r="I3">
        <f>Calculations!K22</f>
        <v>3999282243783.915</v>
      </c>
      <c r="J3">
        <f>Calculations!L22</f>
        <v>3696708801566.75</v>
      </c>
      <c r="K3">
        <f>Calculations!M22</f>
        <v>3394135359349.5854</v>
      </c>
      <c r="L3">
        <f>Calculations!N22</f>
        <v>3091561917132.4199</v>
      </c>
      <c r="M3">
        <f>Calculations!O22</f>
        <v>2965566277772.0728</v>
      </c>
      <c r="N3">
        <f>Calculations!P22</f>
        <v>2839570638411.7261</v>
      </c>
      <c r="O3">
        <f>Calculations!Q22</f>
        <v>2713574999051.3789</v>
      </c>
      <c r="P3">
        <f>Calculations!R22</f>
        <v>2587579359691.0322</v>
      </c>
      <c r="Q3">
        <f>Calculations!S22</f>
        <v>2461583720330.6846</v>
      </c>
      <c r="R3">
        <f>Calculations!T22</f>
        <v>2260382602057.8872</v>
      </c>
      <c r="S3">
        <f>Calculations!U22</f>
        <v>2059181483785.0901</v>
      </c>
      <c r="T3">
        <f>Calculations!V22</f>
        <v>1857980365512.2927</v>
      </c>
      <c r="U3">
        <f>Calculations!W22</f>
        <v>1656779247239.4954</v>
      </c>
      <c r="V3">
        <f>Calculations!X22</f>
        <v>1455578128966.698</v>
      </c>
      <c r="W3">
        <f>Calculations!Y22</f>
        <v>1422880697062.4871</v>
      </c>
      <c r="X3">
        <f>Calculations!Z22</f>
        <v>1390183265158.2759</v>
      </c>
      <c r="Y3">
        <f>Calculations!AA22</f>
        <v>1357485833254.0647</v>
      </c>
      <c r="Z3">
        <f>Calculations!AB22</f>
        <v>1324788401349.8533</v>
      </c>
      <c r="AA3">
        <f>Calculations!AC22</f>
        <v>1292090969445.6423</v>
      </c>
      <c r="AB3">
        <f>Calculations!AD22</f>
        <v>1244597687612.8396</v>
      </c>
      <c r="AC3">
        <f>Calculations!AE22</f>
        <v>1197104405780.0369</v>
      </c>
      <c r="AD3">
        <f>Calculations!AF22</f>
        <v>1149611123947.2341</v>
      </c>
      <c r="AE3">
        <f>Calculations!AG22</f>
        <v>1102117842114.4316</v>
      </c>
      <c r="AF3">
        <f>Calculations!AH22</f>
        <v>1054624560281.6285</v>
      </c>
      <c r="AG3">
        <f>Calculations!AI22</f>
        <v>1007131278448.8258</v>
      </c>
      <c r="AH3">
        <f>Calculations!AJ22</f>
        <v>959637996616.02295</v>
      </c>
      <c r="AI3">
        <f>Calculations!AK22</f>
        <v>912144714783.22021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95768389621919.938</v>
      </c>
      <c r="C7">
        <f>Calculations!E82</f>
        <v>90838856097991.125</v>
      </c>
      <c r="D7">
        <f>Calculations!F82</f>
        <v>85909322574062.313</v>
      </c>
      <c r="E7">
        <f>Calculations!G82</f>
        <v>80979789050133.5</v>
      </c>
      <c r="F7">
        <f>Calculations!H82</f>
        <v>76050255526204.688</v>
      </c>
      <c r="G7">
        <f>Calculations!I82</f>
        <v>71120722002275.875</v>
      </c>
      <c r="H7">
        <f>Calculations!J82</f>
        <v>66447125977674.703</v>
      </c>
      <c r="I7">
        <f>Calculations!K82</f>
        <v>61773529953073.523</v>
      </c>
      <c r="J7">
        <f>Calculations!L82</f>
        <v>57099933928472.344</v>
      </c>
      <c r="K7">
        <f>Calculations!M82</f>
        <v>52426337903871.172</v>
      </c>
      <c r="L7">
        <f>Calculations!N82</f>
        <v>47752741879269.969</v>
      </c>
      <c r="M7">
        <f>Calculations!O82</f>
        <v>45806593813806.367</v>
      </c>
      <c r="N7">
        <f>Calculations!P82</f>
        <v>43860445748342.75</v>
      </c>
      <c r="O7">
        <f>Calculations!Q82</f>
        <v>41914297682879.141</v>
      </c>
      <c r="P7">
        <f>Calculations!R82</f>
        <v>39968149617415.531</v>
      </c>
      <c r="Q7">
        <f>Calculations!S82</f>
        <v>38022001551951.906</v>
      </c>
      <c r="R7">
        <f>Calculations!T82</f>
        <v>34914218067669.246</v>
      </c>
      <c r="S7">
        <f>Calculations!U82</f>
        <v>31806434583386.594</v>
      </c>
      <c r="T7">
        <f>Calculations!V82</f>
        <v>28698651099103.938</v>
      </c>
      <c r="U7">
        <f>Calculations!W82</f>
        <v>25590867614821.281</v>
      </c>
      <c r="V7">
        <f>Calculations!X82</f>
        <v>22483084130538.625</v>
      </c>
      <c r="W7">
        <f>Calculations!Y82</f>
        <v>21978034557640.188</v>
      </c>
      <c r="X7">
        <f>Calculations!Z82</f>
        <v>21472984984741.75</v>
      </c>
      <c r="Y7">
        <f>Calculations!AA82</f>
        <v>20967935411843.313</v>
      </c>
      <c r="Z7">
        <f>Calculations!AB82</f>
        <v>20462885838944.875</v>
      </c>
      <c r="AA7">
        <f>Calculations!AC82</f>
        <v>19957836266046.441</v>
      </c>
      <c r="AB7">
        <f>Calculations!AD82</f>
        <v>19224247714643.633</v>
      </c>
      <c r="AC7">
        <f>Calculations!AE82</f>
        <v>18490659163240.832</v>
      </c>
      <c r="AD7">
        <f>Calculations!AF82</f>
        <v>17757070611838.027</v>
      </c>
      <c r="AE7">
        <f>Calculations!AG82</f>
        <v>17023482060435.221</v>
      </c>
      <c r="AF7">
        <f>Calculations!AH82</f>
        <v>16289893509032.41</v>
      </c>
      <c r="AG7">
        <f>Calculations!AI82</f>
        <v>15556304957629.607</v>
      </c>
      <c r="AH7">
        <f>Calculations!AJ82</f>
        <v>14822716406226.801</v>
      </c>
      <c r="AI7">
        <f>Calculations!AK82</f>
        <v>14089127854823.996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150709972671298.06</v>
      </c>
      <c r="C2" s="6">
        <f>Calculations!E8</f>
        <v>180699697898432.28</v>
      </c>
      <c r="D2" s="6">
        <f>Calculations!F8</f>
        <v>210157939193110.28</v>
      </c>
      <c r="E2" s="6">
        <f>Calculations!G8</f>
        <v>239116526465965.19</v>
      </c>
      <c r="F2" s="6">
        <f>Calculations!H8</f>
        <v>267604797702139.72</v>
      </c>
      <c r="G2" s="6">
        <f>Calculations!I8</f>
        <v>295649838142305.25</v>
      </c>
      <c r="H2" s="6">
        <f>Calculations!J8</f>
        <v>332850359944041.31</v>
      </c>
      <c r="I2" s="6">
        <f>Calculations!K8</f>
        <v>369365712873763.94</v>
      </c>
      <c r="J2" s="6">
        <f>Calculations!L8</f>
        <v>405230146188625.13</v>
      </c>
      <c r="K2" s="6">
        <f>Calculations!M8</f>
        <v>440475663885203.75</v>
      </c>
      <c r="L2" s="6">
        <f>Calculations!N8</f>
        <v>475132205721927.81</v>
      </c>
      <c r="M2" s="6">
        <f>Calculations!O8</f>
        <v>528330282482913.38</v>
      </c>
      <c r="N2" s="6">
        <f>Calculations!P8</f>
        <v>580512501527391.13</v>
      </c>
      <c r="O2" s="6">
        <f>Calculations!Q8</f>
        <v>631733153001834.63</v>
      </c>
      <c r="P2" s="6">
        <f>Calculations!R8</f>
        <v>682042726214667.5</v>
      </c>
      <c r="Q2" s="6">
        <f>Calculations!S8</f>
        <v>731488236534279</v>
      </c>
      <c r="R2" s="6">
        <f>Calculations!T8</f>
        <v>777285479445858.13</v>
      </c>
      <c r="S2" s="6">
        <f>Calculations!U8</f>
        <v>822165301680015.75</v>
      </c>
      <c r="T2" s="6">
        <f>Calculations!V8</f>
        <v>866168466272211.13</v>
      </c>
      <c r="U2" s="6">
        <f>Calculations!W8</f>
        <v>909333356579935.5</v>
      </c>
      <c r="V2" s="6">
        <f>Calculations!X8</f>
        <v>951696147436806.75</v>
      </c>
      <c r="W2" s="6">
        <f>Calculations!Y8</f>
        <v>981709681667374.13</v>
      </c>
      <c r="X2" s="6">
        <f>Calculations!Z8</f>
        <v>1011146234064202.8</v>
      </c>
      <c r="Y2" s="6">
        <f>Calculations!AA8</f>
        <v>1040033376235673.6</v>
      </c>
      <c r="Z2" s="6">
        <f>Calculations!AB8</f>
        <v>1068396950620544</v>
      </c>
      <c r="AA2" s="6">
        <f>Calculations!AC8</f>
        <v>1096261203952752.5</v>
      </c>
      <c r="AB2" s="6">
        <f>Calculations!AD8</f>
        <v>1113248930632913.5</v>
      </c>
      <c r="AC2" s="6">
        <f>Calculations!AE8</f>
        <v>1129869022876973.3</v>
      </c>
      <c r="AD2" s="6">
        <f>Calculations!AF8</f>
        <v>1146136141174582.5</v>
      </c>
      <c r="AE2" s="6">
        <f>Calculations!AG8</f>
        <v>1162064176735062.5</v>
      </c>
      <c r="AF2" s="6">
        <f>Calculations!AH8</f>
        <v>1177666301292176</v>
      </c>
      <c r="AG2" s="6">
        <f>Calculations!AI8</f>
        <v>1192955013088939.3</v>
      </c>
      <c r="AH2" s="6">
        <f>Calculations!AJ8</f>
        <v>1207942179380101.5</v>
      </c>
      <c r="AI2" s="6">
        <f>Calculations!AK8</f>
        <v>1222639075756022.8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109788711612988.75</v>
      </c>
      <c r="C2" s="6">
        <f>Calculations!E9</f>
        <v>113903073202393.92</v>
      </c>
      <c r="D2" s="6">
        <f>Calculations!F9</f>
        <v>117963490190022.45</v>
      </c>
      <c r="E2" s="6">
        <f>Calculations!G9</f>
        <v>121973193250874.67</v>
      </c>
      <c r="F2" s="6">
        <f>Calculations!H9</f>
        <v>125935160134283.95</v>
      </c>
      <c r="G2" s="6">
        <f>Calculations!I9</f>
        <v>129852139940331.77</v>
      </c>
      <c r="H2" s="6">
        <f>Calculations!J9</f>
        <v>129219157100270.34</v>
      </c>
      <c r="I2" s="6">
        <f>Calculations!K9</f>
        <v>128617202079115.92</v>
      </c>
      <c r="J2" s="6">
        <f>Calculations!L9</f>
        <v>128044723901930.86</v>
      </c>
      <c r="K2" s="6">
        <f>Calculations!M9</f>
        <v>127500273270226.16</v>
      </c>
      <c r="L2" s="6">
        <f>Calculations!N9</f>
        <v>126982494364378.53</v>
      </c>
      <c r="M2" s="6">
        <f>Calculations!O9</f>
        <v>125639248496874.38</v>
      </c>
      <c r="N2" s="6">
        <f>Calculations!P9</f>
        <v>124344697804615.75</v>
      </c>
      <c r="O2" s="6">
        <f>Calculations!Q9</f>
        <v>123096239887530.16</v>
      </c>
      <c r="P2" s="6">
        <f>Calculations!R9</f>
        <v>121891454538847.78</v>
      </c>
      <c r="Q2" s="6">
        <f>Calculations!S9</f>
        <v>120728088075236.48</v>
      </c>
      <c r="R2" s="6">
        <f>Calculations!T9</f>
        <v>120679194472550.06</v>
      </c>
      <c r="S2" s="6">
        <f>Calculations!U9</f>
        <v>120642667367362.22</v>
      </c>
      <c r="T2" s="6">
        <f>Calculations!V9</f>
        <v>120617957288761.23</v>
      </c>
      <c r="U2" s="6">
        <f>Calculations!W9</f>
        <v>120604546843031.14</v>
      </c>
      <c r="V2" s="6">
        <f>Calculations!X9</f>
        <v>120601948406553.98</v>
      </c>
      <c r="W2" s="6">
        <f>Calculations!Y9</f>
        <v>120186618238217.19</v>
      </c>
      <c r="X2" s="6">
        <f>Calculations!Z9</f>
        <v>119794214773282.45</v>
      </c>
      <c r="Y2" s="6">
        <f>Calculations!AA9</f>
        <v>119423642438110.28</v>
      </c>
      <c r="Z2" s="6">
        <f>Calculations!AB9</f>
        <v>119073874368604.59</v>
      </c>
      <c r="AA2" s="6">
        <f>Calculations!AC9</f>
        <v>118743947106916.33</v>
      </c>
      <c r="AB2" s="6">
        <f>Calculations!AD9</f>
        <v>117804813518278.09</v>
      </c>
      <c r="AC2" s="6">
        <f>Calculations!AE9</f>
        <v>116892485696509.19</v>
      </c>
      <c r="AD2" s="6">
        <f>Calculations!AF9</f>
        <v>116005894683893.52</v>
      </c>
      <c r="AE2" s="6">
        <f>Calculations!AG9</f>
        <v>115144027614163.31</v>
      </c>
      <c r="AF2" s="6">
        <f>Calculations!AH9</f>
        <v>114305924081031</v>
      </c>
      <c r="AG2" s="6">
        <f>Calculations!AI9</f>
        <v>113490672785237.77</v>
      </c>
      <c r="AH2" s="6">
        <f>Calculations!AJ9</f>
        <v>112697408435525.05</v>
      </c>
      <c r="AI2" s="6">
        <f>Calculations!AK9</f>
        <v>111925308881363.45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304384375956021.94</v>
      </c>
      <c r="C2" s="30">
        <f>Calculations!E10</f>
        <v>329319027744611.56</v>
      </c>
      <c r="D2" s="30">
        <f>Calculations!F10</f>
        <v>353849906143508.56</v>
      </c>
      <c r="E2" s="30">
        <f>Calculations!G10</f>
        <v>378001192638031.88</v>
      </c>
      <c r="F2" s="30">
        <f>Calculations!H10</f>
        <v>401795175574045.94</v>
      </c>
      <c r="G2" s="30">
        <f>Calculations!I10</f>
        <v>425252431866051.19</v>
      </c>
      <c r="H2" s="30">
        <f>Calculations!J10</f>
        <v>444425714880592.75</v>
      </c>
      <c r="I2" s="30">
        <f>Calculations!K10</f>
        <v>463285044447562.5</v>
      </c>
      <c r="J2" s="30">
        <f>Calculations!L10</f>
        <v>481846114029986.75</v>
      </c>
      <c r="K2" s="30">
        <f>Calculations!M10</f>
        <v>500123588282771.75</v>
      </c>
      <c r="L2" s="30">
        <f>Calculations!N10</f>
        <v>518131185999580.13</v>
      </c>
      <c r="M2" s="30">
        <f>Calculations!O10</f>
        <v>533494196372837.31</v>
      </c>
      <c r="N2" s="30">
        <f>Calculations!P10</f>
        <v>548627000307617.25</v>
      </c>
      <c r="O2" s="30">
        <f>Calculations!Q10</f>
        <v>563541900650140.38</v>
      </c>
      <c r="P2" s="30">
        <f>Calculations!R10</f>
        <v>578250338927780.13</v>
      </c>
      <c r="Q2" s="30">
        <f>Calculations!S10</f>
        <v>592762969428369.5</v>
      </c>
      <c r="R2" s="30">
        <f>Calculations!T10</f>
        <v>597227001096455</v>
      </c>
      <c r="S2" s="30">
        <f>Calculations!U10</f>
        <v>601650476365376.63</v>
      </c>
      <c r="T2" s="30">
        <f>Calculations!V10</f>
        <v>606035197245899.38</v>
      </c>
      <c r="U2" s="30">
        <f>Calculations!W10</f>
        <v>610382860550413.25</v>
      </c>
      <c r="V2" s="30">
        <f>Calculations!X10</f>
        <v>614695065459126.38</v>
      </c>
      <c r="W2" s="30">
        <f>Calculations!Y10</f>
        <v>616162389334364.25</v>
      </c>
      <c r="X2" s="30">
        <f>Calculations!Z10</f>
        <v>617664970000997.75</v>
      </c>
      <c r="Y2" s="30">
        <f>Calculations!AA10</f>
        <v>619201122680776.25</v>
      </c>
      <c r="Z2" s="30">
        <f>Calculations!AB10</f>
        <v>620769268257302.13</v>
      </c>
      <c r="AA2" s="30">
        <f>Calculations!AC10</f>
        <v>622367925120607.13</v>
      </c>
      <c r="AB2" s="30">
        <f>Calculations!AD10</f>
        <v>620969061299236</v>
      </c>
      <c r="AC2" s="30">
        <f>Calculations!AE10</f>
        <v>619626225949249.5</v>
      </c>
      <c r="AD2" s="30">
        <f>Calculations!AF10</f>
        <v>618337184772818.13</v>
      </c>
      <c r="AE2" s="30">
        <f>Calculations!AG10</f>
        <v>617099820712479.75</v>
      </c>
      <c r="AF2" s="30">
        <f>Calculations!AH10</f>
        <v>615912126360783.75</v>
      </c>
      <c r="AG2" s="30">
        <f>Calculations!AI10</f>
        <v>614772196952059.38</v>
      </c>
      <c r="AH2" s="30">
        <f>Calculations!AJ10</f>
        <v>613678223884943.88</v>
      </c>
      <c r="AI2" s="30">
        <f>Calculations!AK10</f>
        <v>612628488729310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30861817111245.664</v>
      </c>
      <c r="C4" s="30">
        <f>Calculations!E40</f>
        <v>34489590862747.207</v>
      </c>
      <c r="D4" s="30">
        <f>Calculations!F40</f>
        <v>38117364614248.75</v>
      </c>
      <c r="E4" s="30">
        <f>Calculations!G40</f>
        <v>41745138365750.289</v>
      </c>
      <c r="F4" s="30">
        <f>Calculations!H40</f>
        <v>45372912117251.828</v>
      </c>
      <c r="G4" s="30">
        <f>Calculations!I40</f>
        <v>49000685868753.359</v>
      </c>
      <c r="H4" s="30">
        <f>Calculations!J40</f>
        <v>52621922529799.117</v>
      </c>
      <c r="I4" s="30">
        <f>Calculations!K40</f>
        <v>56243159190844.875</v>
      </c>
      <c r="J4" s="30">
        <f>Calculations!L40</f>
        <v>59864395851890.633</v>
      </c>
      <c r="K4" s="30">
        <f>Calculations!M40</f>
        <v>63485632512936.383</v>
      </c>
      <c r="L4" s="30">
        <f>Calculations!N40</f>
        <v>67106869173982.148</v>
      </c>
      <c r="M4" s="30">
        <f>Calculations!O40</f>
        <v>69870846497310.469</v>
      </c>
      <c r="N4" s="30">
        <f>Calculations!P40</f>
        <v>72634823820638.781</v>
      </c>
      <c r="O4" s="30">
        <f>Calculations!Q40</f>
        <v>75398801143967.109</v>
      </c>
      <c r="P4" s="30">
        <f>Calculations!R40</f>
        <v>78162778467295.422</v>
      </c>
      <c r="Q4" s="30">
        <f>Calculations!S40</f>
        <v>80926755790623.734</v>
      </c>
      <c r="R4" s="30">
        <f>Calculations!T40</f>
        <v>83713487374078.578</v>
      </c>
      <c r="S4" s="30">
        <f>Calculations!U40</f>
        <v>86500218957533.422</v>
      </c>
      <c r="T4" s="30">
        <f>Calculations!V40</f>
        <v>89286950540988.266</v>
      </c>
      <c r="U4" s="30">
        <f>Calculations!W40</f>
        <v>92073682124443.109</v>
      </c>
      <c r="V4" s="30">
        <f>Calculations!X40</f>
        <v>94860413707897.922</v>
      </c>
      <c r="W4" s="30">
        <f>Calculations!Y40</f>
        <v>97455438362067.813</v>
      </c>
      <c r="X4" s="30">
        <f>Calculations!Z40</f>
        <v>100050463016237.69</v>
      </c>
      <c r="Y4" s="30">
        <f>Calculations!AA40</f>
        <v>102645487670407.56</v>
      </c>
      <c r="Z4" s="30">
        <f>Calculations!AB40</f>
        <v>105240512324577.45</v>
      </c>
      <c r="AA4" s="30">
        <f>Calculations!AC40</f>
        <v>107835536978747.33</v>
      </c>
      <c r="AB4" s="30">
        <f>Calculations!AD40</f>
        <v>112277828518791.45</v>
      </c>
      <c r="AC4" s="30">
        <f>Calculations!AE40</f>
        <v>116720120058835.59</v>
      </c>
      <c r="AD4" s="30">
        <f>Calculations!AF40</f>
        <v>121162411598879.72</v>
      </c>
      <c r="AE4" s="30">
        <f>Calculations!AG40</f>
        <v>125604703138923.86</v>
      </c>
      <c r="AF4" s="30">
        <f>Calculations!AH40</f>
        <v>130046994678967.95</v>
      </c>
      <c r="AG4" s="30">
        <f>Calculations!AI40</f>
        <v>134489286219012.08</v>
      </c>
      <c r="AH4" s="30">
        <f>Calculations!AJ40</f>
        <v>138931577759056.22</v>
      </c>
      <c r="AI4" s="30">
        <f>Calculations!AK40</f>
        <v>143373869299100.34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3808536069842086.5</v>
      </c>
      <c r="C7" s="30">
        <f>Calculations!E85</f>
        <v>3612497415464614</v>
      </c>
      <c r="D7" s="30">
        <f>Calculations!F85</f>
        <v>3416458761087141.5</v>
      </c>
      <c r="E7" s="30">
        <f>Calculations!G85</f>
        <v>3220420106709669.5</v>
      </c>
      <c r="F7" s="30">
        <f>Calculations!H85</f>
        <v>3024381452332197</v>
      </c>
      <c r="G7" s="30">
        <f>Calculations!I85</f>
        <v>2828342797954725.5</v>
      </c>
      <c r="H7" s="30">
        <f>Calculations!J85</f>
        <v>2642482316162828.5</v>
      </c>
      <c r="I7" s="30">
        <f>Calculations!K85</f>
        <v>2456621834370931</v>
      </c>
      <c r="J7" s="30">
        <f>Calculations!L85</f>
        <v>2270761352579034</v>
      </c>
      <c r="K7" s="30">
        <f>Calculations!M85</f>
        <v>2084900870787136.8</v>
      </c>
      <c r="L7" s="30">
        <f>Calculations!N85</f>
        <v>1899040388995239.3</v>
      </c>
      <c r="M7" s="30">
        <f>Calculations!O85</f>
        <v>1821645591673983</v>
      </c>
      <c r="N7" s="30">
        <f>Calculations!P85</f>
        <v>1744250794352727.3</v>
      </c>
      <c r="O7" s="30">
        <f>Calculations!Q85</f>
        <v>1666855997031471.3</v>
      </c>
      <c r="P7" s="30">
        <f>Calculations!R85</f>
        <v>1589461199710215.5</v>
      </c>
      <c r="Q7" s="30">
        <f>Calculations!S85</f>
        <v>1512066402388959</v>
      </c>
      <c r="R7" s="30">
        <f>Calculations!T85</f>
        <v>1388475460285022</v>
      </c>
      <c r="S7" s="30">
        <f>Calculations!U85</f>
        <v>1264884518181084.5</v>
      </c>
      <c r="T7" s="30">
        <f>Calculations!V85</f>
        <v>1141293576077147.3</v>
      </c>
      <c r="U7" s="30">
        <f>Calculations!W85</f>
        <v>1017702633973210.1</v>
      </c>
      <c r="V7" s="30">
        <f>Calculations!X85</f>
        <v>894111691869272.88</v>
      </c>
      <c r="W7" s="30">
        <f>Calculations!Y85</f>
        <v>874026781566032.5</v>
      </c>
      <c r="X7" s="30">
        <f>Calculations!Z85</f>
        <v>853941871262792.13</v>
      </c>
      <c r="Y7" s="30">
        <f>Calculations!AA85</f>
        <v>833856960959551.75</v>
      </c>
      <c r="Z7" s="30">
        <f>Calculations!AB85</f>
        <v>813772050656311.25</v>
      </c>
      <c r="AA7" s="30">
        <f>Calculations!AC85</f>
        <v>793687140353070.88</v>
      </c>
      <c r="AB7" s="30">
        <f>Calculations!AD85</f>
        <v>764513647204959.13</v>
      </c>
      <c r="AC7" s="30">
        <f>Calculations!AE85</f>
        <v>735340154056847.25</v>
      </c>
      <c r="AD7" s="30">
        <f>Calculations!AF85</f>
        <v>706166660908735.5</v>
      </c>
      <c r="AE7" s="30">
        <f>Calculations!AG85</f>
        <v>676993167760623.75</v>
      </c>
      <c r="AF7" s="30">
        <f>Calculations!AH85</f>
        <v>647819674612511.63</v>
      </c>
      <c r="AG7" s="30">
        <f>Calculations!AI85</f>
        <v>618646181464399.75</v>
      </c>
      <c r="AH7" s="30">
        <f>Calculations!AJ85</f>
        <v>589472688316287.88</v>
      </c>
      <c r="AI7" s="30">
        <f>Calculations!AK85</f>
        <v>560299195168176</v>
      </c>
    </row>
    <row r="8" spans="1:37" x14ac:dyDescent="0.45">
      <c r="A8" s="1" t="s">
        <v>240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242</v>
      </c>
      <c r="B10" s="30">
        <f>Calculations!D130</f>
        <v>313037451949964.38</v>
      </c>
      <c r="C10" s="30">
        <f>Calculations!E130</f>
        <v>336891349652692.69</v>
      </c>
      <c r="D10" s="30">
        <f>Calculations!F130</f>
        <v>360745247355420.94</v>
      </c>
      <c r="E10" s="30">
        <f>Calculations!G130</f>
        <v>384599145058149.25</v>
      </c>
      <c r="F10" s="30">
        <f>Calculations!H130</f>
        <v>408453042760877.56</v>
      </c>
      <c r="G10" s="30">
        <f>Calculations!I130</f>
        <v>432306940463605.81</v>
      </c>
      <c r="H10" s="30">
        <f>Calculations!J130</f>
        <v>455674773943184.69</v>
      </c>
      <c r="I10" s="30">
        <f>Calculations!K130</f>
        <v>479042607422763.5</v>
      </c>
      <c r="J10" s="30">
        <f>Calculations!L130</f>
        <v>502410440902342.31</v>
      </c>
      <c r="K10" s="30">
        <f>Calculations!M130</f>
        <v>525778274381921.13</v>
      </c>
      <c r="L10" s="30">
        <f>Calculations!N130</f>
        <v>549146107861500.06</v>
      </c>
      <c r="M10" s="30">
        <f>Calculations!O130</f>
        <v>558779142889854.13</v>
      </c>
      <c r="N10" s="30">
        <f>Calculations!P130</f>
        <v>568412177918208.25</v>
      </c>
      <c r="O10" s="30">
        <f>Calculations!Q130</f>
        <v>578045212946562.38</v>
      </c>
      <c r="P10" s="30">
        <f>Calculations!R130</f>
        <v>587678247974916.63</v>
      </c>
      <c r="Q10" s="30">
        <f>Calculations!S130</f>
        <v>597311283003270.75</v>
      </c>
      <c r="R10" s="30">
        <f>Calculations!T130</f>
        <v>608715515447780.5</v>
      </c>
      <c r="S10" s="30">
        <f>Calculations!U130</f>
        <v>620119747892290.38</v>
      </c>
      <c r="T10" s="30">
        <f>Calculations!V130</f>
        <v>631523980336800.13</v>
      </c>
      <c r="U10" s="30">
        <f>Calculations!W130</f>
        <v>642928212781309.88</v>
      </c>
      <c r="V10" s="30">
        <f>Calculations!X130</f>
        <v>654332445225819.75</v>
      </c>
      <c r="W10" s="30">
        <f>Calculations!Y130</f>
        <v>662402566596176.5</v>
      </c>
      <c r="X10" s="30">
        <f>Calculations!Z130</f>
        <v>670472687966533.5</v>
      </c>
      <c r="Y10" s="30">
        <f>Calculations!AA130</f>
        <v>678542809336890.38</v>
      </c>
      <c r="Z10" s="30">
        <f>Calculations!AB130</f>
        <v>686612930707247.25</v>
      </c>
      <c r="AA10" s="30">
        <f>Calculations!AC130</f>
        <v>694683052077603.88</v>
      </c>
      <c r="AB10" s="30">
        <f>Calculations!AD130</f>
        <v>704088788136643.88</v>
      </c>
      <c r="AC10" s="30">
        <f>Calculations!AE130</f>
        <v>713494524195684</v>
      </c>
      <c r="AD10" s="30">
        <f>Calculations!AF130</f>
        <v>722900260254723.88</v>
      </c>
      <c r="AE10" s="30">
        <f>Calculations!AG130</f>
        <v>732305996313763.88</v>
      </c>
      <c r="AF10" s="30">
        <f>Calculations!AH130</f>
        <v>741711732372803.75</v>
      </c>
      <c r="AG10" s="30">
        <f>Calculations!AI130</f>
        <v>751117468431843.88</v>
      </c>
      <c r="AH10" s="30">
        <f>Calculations!AJ130</f>
        <v>760523204490883.88</v>
      </c>
      <c r="AI10" s="30">
        <f>Calculations!AK130</f>
        <v>769928940549923.88</v>
      </c>
    </row>
    <row r="11" spans="1:37" x14ac:dyDescent="0.45">
      <c r="A11" s="1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278885709388798.06</v>
      </c>
      <c r="C3">
        <f>Calculations!E27</f>
        <v>290653477983324.31</v>
      </c>
      <c r="D3">
        <f>Calculations!F27</f>
        <v>302421246577850.56</v>
      </c>
      <c r="E3">
        <f>Calculations!G27</f>
        <v>314189015172376.81</v>
      </c>
      <c r="F3">
        <f>Calculations!H27</f>
        <v>325956783766903.13</v>
      </c>
      <c r="G3">
        <f>Calculations!I27</f>
        <v>337724552361429.44</v>
      </c>
      <c r="H3">
        <f>Calculations!J27</f>
        <v>347538988845725.63</v>
      </c>
      <c r="I3">
        <f>Calculations!K27</f>
        <v>357353425330021.75</v>
      </c>
      <c r="J3">
        <f>Calculations!L27</f>
        <v>367167861814317.94</v>
      </c>
      <c r="K3">
        <f>Calculations!M27</f>
        <v>376982298298614.19</v>
      </c>
      <c r="L3">
        <f>Calculations!N27</f>
        <v>386796734782910.38</v>
      </c>
      <c r="M3">
        <f>Calculations!O27</f>
        <v>394741771378378.13</v>
      </c>
      <c r="N3">
        <f>Calculations!P27</f>
        <v>402686807973846</v>
      </c>
      <c r="O3">
        <f>Calculations!Q27</f>
        <v>410631844569313.75</v>
      </c>
      <c r="P3">
        <f>Calculations!R27</f>
        <v>418576881164781.63</v>
      </c>
      <c r="Q3">
        <f>Calculations!S27</f>
        <v>426521917760249.38</v>
      </c>
      <c r="R3">
        <f>Calculations!T27</f>
        <v>434558815449515.75</v>
      </c>
      <c r="S3">
        <f>Calculations!U27</f>
        <v>442595713138782</v>
      </c>
      <c r="T3">
        <f>Calculations!V27</f>
        <v>450632610828048.31</v>
      </c>
      <c r="U3">
        <f>Calculations!W27</f>
        <v>458669508517314.63</v>
      </c>
      <c r="V3">
        <f>Calculations!X27</f>
        <v>466706406206580.94</v>
      </c>
      <c r="W3">
        <f>Calculations!Y27</f>
        <v>474572029172803.44</v>
      </c>
      <c r="X3">
        <f>Calculations!Z27</f>
        <v>482437652139025.81</v>
      </c>
      <c r="Y3">
        <f>Calculations!AA27</f>
        <v>490303275105248.31</v>
      </c>
      <c r="Z3">
        <f>Calculations!AB27</f>
        <v>498168898071470.81</v>
      </c>
      <c r="AA3">
        <f>Calculations!AC27</f>
        <v>506034521037693.13</v>
      </c>
      <c r="AB3">
        <f>Calculations!AD27</f>
        <v>509207141440297.63</v>
      </c>
      <c r="AC3">
        <f>Calculations!AE27</f>
        <v>512379761842902.06</v>
      </c>
      <c r="AD3">
        <f>Calculations!AF27</f>
        <v>515552382245506.5</v>
      </c>
      <c r="AE3">
        <f>Calculations!AG27</f>
        <v>518725002648111</v>
      </c>
      <c r="AF3">
        <f>Calculations!AH27</f>
        <v>521897623050715.5</v>
      </c>
      <c r="AG3">
        <f>Calculations!AI27</f>
        <v>525070243453319.88</v>
      </c>
      <c r="AH3">
        <f>Calculations!AJ27</f>
        <v>528242863855924.38</v>
      </c>
      <c r="AI3">
        <f>Calculations!AK27</f>
        <v>531415484258528.88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128766642654719.78</v>
      </c>
      <c r="C7">
        <f>Calculations!E87</f>
        <v>134200037061251.75</v>
      </c>
      <c r="D7">
        <f>Calculations!F87</f>
        <v>139633431467783.72</v>
      </c>
      <c r="E7">
        <f>Calculations!G87</f>
        <v>145066825874315.69</v>
      </c>
      <c r="F7">
        <f>Calculations!H87</f>
        <v>150500220280847.69</v>
      </c>
      <c r="G7">
        <f>Calculations!I87</f>
        <v>155933614687379.66</v>
      </c>
      <c r="H7">
        <f>Calculations!J87</f>
        <v>160465119863462.31</v>
      </c>
      <c r="I7">
        <f>Calculations!K87</f>
        <v>164996625039544.91</v>
      </c>
      <c r="J7">
        <f>Calculations!L87</f>
        <v>169528130215627.53</v>
      </c>
      <c r="K7">
        <f>Calculations!M87</f>
        <v>174059635391710.16</v>
      </c>
      <c r="L7">
        <f>Calculations!N87</f>
        <v>178591140567792.78</v>
      </c>
      <c r="M7">
        <f>Calculations!O87</f>
        <v>182259509558120</v>
      </c>
      <c r="N7">
        <f>Calculations!P87</f>
        <v>185927878548447.22</v>
      </c>
      <c r="O7">
        <f>Calculations!Q87</f>
        <v>189596247538774.41</v>
      </c>
      <c r="P7">
        <f>Calculations!R87</f>
        <v>193264616529101.66</v>
      </c>
      <c r="Q7">
        <f>Calculations!S87</f>
        <v>196932985519428.84</v>
      </c>
      <c r="R7">
        <f>Calculations!T87</f>
        <v>200643768460133.63</v>
      </c>
      <c r="S7">
        <f>Calculations!U87</f>
        <v>204354551400838.38</v>
      </c>
      <c r="T7">
        <f>Calculations!V87</f>
        <v>208065334341543.13</v>
      </c>
      <c r="U7">
        <f>Calculations!W87</f>
        <v>211776117282247.91</v>
      </c>
      <c r="V7">
        <f>Calculations!X87</f>
        <v>215486900222952.69</v>
      </c>
      <c r="W7">
        <f>Calculations!Y87</f>
        <v>219118602485388.53</v>
      </c>
      <c r="X7">
        <f>Calculations!Z87</f>
        <v>222750304747824.38</v>
      </c>
      <c r="Y7">
        <f>Calculations!AA87</f>
        <v>226382007010260.22</v>
      </c>
      <c r="Z7">
        <f>Calculations!AB87</f>
        <v>230013709272696.06</v>
      </c>
      <c r="AA7">
        <f>Calculations!AC87</f>
        <v>233645411535131.88</v>
      </c>
      <c r="AB7">
        <f>Calculations!AD87</f>
        <v>235110268513843.94</v>
      </c>
      <c r="AC7">
        <f>Calculations!AE87</f>
        <v>236575125492556</v>
      </c>
      <c r="AD7">
        <f>Calculations!AF87</f>
        <v>238039982471268</v>
      </c>
      <c r="AE7">
        <f>Calculations!AG87</f>
        <v>239504839449980.06</v>
      </c>
      <c r="AF7">
        <f>Calculations!AH87</f>
        <v>240969696428692.13</v>
      </c>
      <c r="AG7">
        <f>Calculations!AI87</f>
        <v>242434553407404.19</v>
      </c>
      <c r="AH7">
        <f>Calculations!AJ87</f>
        <v>243899410386116.25</v>
      </c>
      <c r="AI7">
        <f>Calculations!AK87</f>
        <v>245364267364828.28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Calculations!D135</f>
        <v>93462295881150</v>
      </c>
      <c r="C10">
        <f>Calculations!E135</f>
        <v>97405999818698.172</v>
      </c>
      <c r="D10">
        <f>Calculations!F135</f>
        <v>101349703756246.33</v>
      </c>
      <c r="E10">
        <f>Calculations!G135</f>
        <v>105293407693794.52</v>
      </c>
      <c r="F10">
        <f>Calculations!H135</f>
        <v>109237111631342.67</v>
      </c>
      <c r="G10">
        <f>Calculations!I135</f>
        <v>113180815568890.88</v>
      </c>
      <c r="H10">
        <f>Calculations!J135</f>
        <v>116469904022409.5</v>
      </c>
      <c r="I10">
        <f>Calculations!K135</f>
        <v>119758992475928.11</v>
      </c>
      <c r="J10">
        <f>Calculations!L135</f>
        <v>123048080929446.72</v>
      </c>
      <c r="K10">
        <f>Calculations!M135</f>
        <v>126337169382965.34</v>
      </c>
      <c r="L10">
        <f>Calculations!N135</f>
        <v>129626257836483.97</v>
      </c>
      <c r="M10">
        <f>Calculations!O135</f>
        <v>132288858809117.38</v>
      </c>
      <c r="N10">
        <f>Calculations!P135</f>
        <v>134951459781750.83</v>
      </c>
      <c r="O10">
        <f>Calculations!Q135</f>
        <v>137614060754384.22</v>
      </c>
      <c r="P10">
        <f>Calculations!R135</f>
        <v>140276661727017.67</v>
      </c>
      <c r="Q10">
        <f>Calculations!S135</f>
        <v>142939262699651.09</v>
      </c>
      <c r="R10">
        <f>Calculations!T135</f>
        <v>145632648859332.56</v>
      </c>
      <c r="S10">
        <f>Calculations!U135</f>
        <v>148326035019014.06</v>
      </c>
      <c r="T10">
        <f>Calculations!V135</f>
        <v>151019421178695.5</v>
      </c>
      <c r="U10">
        <f>Calculations!W135</f>
        <v>153712807338376.97</v>
      </c>
      <c r="V10">
        <f>Calculations!X135</f>
        <v>156406193498058.47</v>
      </c>
      <c r="W10">
        <f>Calculations!Y135</f>
        <v>159042180772450.44</v>
      </c>
      <c r="X10">
        <f>Calculations!Z135</f>
        <v>161678168046842.41</v>
      </c>
      <c r="Y10">
        <f>Calculations!AA135</f>
        <v>164314155321234.41</v>
      </c>
      <c r="Z10">
        <f>Calculations!AB135</f>
        <v>166950142595626.38</v>
      </c>
      <c r="AA10">
        <f>Calculations!AC135</f>
        <v>169586129870018.34</v>
      </c>
      <c r="AB10">
        <f>Calculations!AD135</f>
        <v>170649362501896.97</v>
      </c>
      <c r="AC10">
        <f>Calculations!AE135</f>
        <v>171712595133775.63</v>
      </c>
      <c r="AD10">
        <f>Calculations!AF135</f>
        <v>172775827765654.25</v>
      </c>
      <c r="AE10">
        <f>Calculations!AG135</f>
        <v>173839060397532.91</v>
      </c>
      <c r="AF10">
        <f>Calculations!AH135</f>
        <v>174902293029411.5</v>
      </c>
      <c r="AG10">
        <f>Calculations!AI135</f>
        <v>175965525661290.13</v>
      </c>
      <c r="AH10">
        <f>Calculations!AJ135</f>
        <v>177028758293168.78</v>
      </c>
      <c r="AI10">
        <f>Calculations!AK135</f>
        <v>178091990925047.41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2020-07-06T23:26:46Z</dcterms:modified>
  <cp:category/>
  <cp:contentStatus/>
</cp:coreProperties>
</file>