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bldgs\BASoBC\"/>
    </mc:Choice>
  </mc:AlternateContent>
  <bookViews>
    <workbookView xWindow="-120" yWindow="-120" windowWidth="20730" windowHeight="11160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2" l="1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B27" i="22"/>
  <c r="B28" i="22" s="1"/>
  <c r="D3" i="20" l="1"/>
  <c r="D4" i="20"/>
  <c r="D5" i="20"/>
  <c r="D6" i="20"/>
  <c r="D7" i="20"/>
  <c r="D2" i="20"/>
  <c r="C3" i="20"/>
  <c r="C4" i="20"/>
  <c r="C5" i="20"/>
  <c r="C6" i="20"/>
  <c r="C7" i="20"/>
  <c r="C2" i="20"/>
  <c r="B3" i="20"/>
  <c r="B4" i="20"/>
  <c r="B5" i="20"/>
  <c r="B6" i="20"/>
  <c r="B7" i="20"/>
  <c r="B2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E3" i="20"/>
  <c r="E4" i="20"/>
  <c r="E5" i="20"/>
  <c r="E6" i="20"/>
  <c r="E7" i="20"/>
  <c r="E2" i="20"/>
  <c r="D3" i="17"/>
  <c r="D4" i="17"/>
  <c r="D5" i="17"/>
  <c r="D6" i="17"/>
  <c r="D7" i="17"/>
  <c r="D2" i="17"/>
  <c r="C3" i="17"/>
  <c r="C4" i="17"/>
  <c r="C5" i="17"/>
  <c r="C6" i="17"/>
  <c r="C7" i="17"/>
  <c r="C2" i="17"/>
  <c r="B3" i="17"/>
  <c r="B4" i="17"/>
  <c r="B5" i="17"/>
  <c r="B6" i="17"/>
  <c r="B7" i="17"/>
  <c r="B2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E3" i="17"/>
  <c r="E4" i="17"/>
  <c r="E5" i="17"/>
  <c r="E6" i="17"/>
  <c r="E7" i="17"/>
  <c r="E2" i="17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B54" i="24"/>
  <c r="B55" i="24"/>
  <c r="B56" i="24"/>
  <c r="B57" i="24"/>
  <c r="B53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B52" i="24"/>
  <c r="A40" i="27" l="1"/>
  <c r="C8" i="26" s="1"/>
  <c r="C40" i="26" s="1"/>
  <c r="D40" i="26" s="1"/>
  <c r="D6" i="26"/>
  <c r="D7" i="26"/>
  <c r="C7" i="26"/>
  <c r="C39" i="26" s="1"/>
  <c r="D39" i="26" s="1"/>
  <c r="C6" i="26"/>
  <c r="C38" i="26" s="1"/>
  <c r="D38" i="26" s="1"/>
  <c r="A27" i="27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G18" i="25"/>
  <c r="D23" i="26" s="1"/>
  <c r="F18" i="25"/>
  <c r="C23" i="26" s="1"/>
  <c r="C55" i="26" s="1"/>
  <c r="D55" i="26" s="1"/>
  <c r="G16" i="25"/>
  <c r="D22" i="26" s="1"/>
  <c r="F16" i="25"/>
  <c r="C22" i="26" s="1"/>
  <c r="C54" i="26" s="1"/>
  <c r="D54" i="26" s="1"/>
  <c r="G13" i="25"/>
  <c r="D20" i="26" s="1"/>
  <c r="F13" i="25"/>
  <c r="C20" i="26" s="1"/>
  <c r="C52" i="26" s="1"/>
  <c r="D52" i="26" s="1"/>
  <c r="G11" i="25"/>
  <c r="D18" i="26" s="1"/>
  <c r="F11" i="25"/>
  <c r="C18" i="26" s="1"/>
  <c r="C50" i="26" s="1"/>
  <c r="D50" i="26" s="1"/>
  <c r="G8" i="25"/>
  <c r="D17" i="26" s="1"/>
  <c r="F8" i="25"/>
  <c r="C17" i="26" s="1"/>
  <c r="C49" i="26" s="1"/>
  <c r="D49" i="26" s="1"/>
  <c r="G6" i="25"/>
  <c r="D10" i="26" s="1"/>
  <c r="F6" i="25"/>
  <c r="C10" i="26" s="1"/>
  <c r="C42" i="26" s="1"/>
  <c r="D42" i="26" s="1"/>
  <c r="G4" i="25"/>
  <c r="D14" i="26" s="1"/>
  <c r="F4" i="25"/>
  <c r="C14" i="26" s="1"/>
  <c r="C46" i="26" s="1"/>
  <c r="D46" i="26" s="1"/>
  <c r="F5" i="25" l="1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G5" i="25"/>
  <c r="D15" i="26" s="1"/>
  <c r="G7" i="25"/>
  <c r="D16" i="26" s="1"/>
  <c r="G10" i="25"/>
  <c r="D9" i="26" s="1"/>
  <c r="G12" i="25"/>
  <c r="D19" i="26" s="1"/>
  <c r="G14" i="25"/>
  <c r="D21" i="26" s="1"/>
  <c r="G17" i="25"/>
  <c r="D4" i="26" s="1"/>
  <c r="F4" i="26" s="1"/>
  <c r="E8" i="26"/>
  <c r="A43" i="27"/>
  <c r="D8" i="26" s="1"/>
  <c r="A18" i="27"/>
  <c r="A26" i="27" s="1"/>
  <c r="E38" i="26"/>
  <c r="E3" i="26"/>
  <c r="B35" i="26"/>
  <c r="E36" i="26"/>
  <c r="B16" i="26"/>
  <c r="F6" i="26"/>
  <c r="E41" i="26"/>
  <c r="E39" i="26"/>
  <c r="B37" i="26"/>
  <c r="F8" i="26"/>
  <c r="B42" i="26"/>
  <c r="E42" i="26" s="1"/>
  <c r="C35" i="26"/>
  <c r="D35" i="26" s="1"/>
  <c r="E4" i="26"/>
  <c r="B21" i="26"/>
  <c r="E21" i="26" s="1"/>
  <c r="B40" i="26"/>
  <c r="E40" i="26" s="1"/>
  <c r="E6" i="26"/>
  <c r="F19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E52" i="26" s="1"/>
  <c r="E9" i="26"/>
  <c r="B17" i="26"/>
  <c r="B49" i="26" s="1"/>
  <c r="E49" i="26" s="1"/>
  <c r="F9" i="26"/>
  <c r="B14" i="26"/>
  <c r="B46" i="26" s="1"/>
  <c r="E46" i="26" s="1"/>
  <c r="B22" i="26"/>
  <c r="B54" i="26" s="1"/>
  <c r="E54" i="26" s="1"/>
  <c r="E19" i="26" l="1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J29" i="22" l="1"/>
  <c r="R29" i="22"/>
  <c r="Z29" i="22"/>
  <c r="AH29" i="22"/>
  <c r="H29" i="22"/>
  <c r="P29" i="22"/>
  <c r="X29" i="22"/>
  <c r="S67" i="24" s="1"/>
  <c r="S76" i="24" s="1"/>
  <c r="S85" i="24" s="1"/>
  <c r="V7" i="18" s="1"/>
  <c r="AF29" i="22"/>
  <c r="AA65" i="24" s="1"/>
  <c r="AA74" i="24" s="1"/>
  <c r="AA83" i="24" s="1"/>
  <c r="AD5" i="18" s="1"/>
  <c r="AN29" i="22"/>
  <c r="C11" i="22"/>
  <c r="G11" i="22"/>
  <c r="K11" i="22"/>
  <c r="O11" i="22"/>
  <c r="W11" i="22"/>
  <c r="AE11" i="22"/>
  <c r="E29" i="22"/>
  <c r="M29" i="22"/>
  <c r="AC29" i="22"/>
  <c r="AK29" i="22"/>
  <c r="AF67" i="24" s="1"/>
  <c r="AF76" i="24" s="1"/>
  <c r="AF85" i="24" s="1"/>
  <c r="AI7" i="18" s="1"/>
  <c r="AF62" i="24"/>
  <c r="AF71" i="24" s="1"/>
  <c r="AF80" i="24" s="1"/>
  <c r="AI2" i="18" s="1"/>
  <c r="AF63" i="24"/>
  <c r="AF72" i="24" s="1"/>
  <c r="AF81" i="24" s="1"/>
  <c r="AI3" i="18" s="1"/>
  <c r="AF64" i="24"/>
  <c r="AF73" i="24" s="1"/>
  <c r="AF82" i="24" s="1"/>
  <c r="AI4" i="18" s="1"/>
  <c r="AF65" i="24"/>
  <c r="AF74" i="24" s="1"/>
  <c r="AF83" i="24" s="1"/>
  <c r="AI5" i="18" s="1"/>
  <c r="AF66" i="24"/>
  <c r="AF75" i="24" s="1"/>
  <c r="AF84" i="24" s="1"/>
  <c r="AI6" i="18" s="1"/>
  <c r="X62" i="24"/>
  <c r="X71" i="24" s="1"/>
  <c r="X80" i="24" s="1"/>
  <c r="AA2" i="18" s="1"/>
  <c r="X66" i="24"/>
  <c r="X75" i="24" s="1"/>
  <c r="X84" i="24" s="1"/>
  <c r="AA6" i="18" s="1"/>
  <c r="X67" i="24"/>
  <c r="X76" i="24" s="1"/>
  <c r="X85" i="24" s="1"/>
  <c r="AA7" i="18" s="1"/>
  <c r="X63" i="24"/>
  <c r="X72" i="24" s="1"/>
  <c r="X81" i="24" s="1"/>
  <c r="AA3" i="18" s="1"/>
  <c r="X64" i="24"/>
  <c r="X73" i="24" s="1"/>
  <c r="X82" i="24" s="1"/>
  <c r="AA4" i="18" s="1"/>
  <c r="X65" i="24"/>
  <c r="X74" i="24" s="1"/>
  <c r="X83" i="24" s="1"/>
  <c r="AA5" i="18" s="1"/>
  <c r="H62" i="24"/>
  <c r="H71" i="24" s="1"/>
  <c r="H80" i="24" s="1"/>
  <c r="K2" i="18" s="1"/>
  <c r="H67" i="24"/>
  <c r="H76" i="24" s="1"/>
  <c r="H85" i="24" s="1"/>
  <c r="K7" i="18" s="1"/>
  <c r="H63" i="24"/>
  <c r="H72" i="24" s="1"/>
  <c r="H81" i="24" s="1"/>
  <c r="K3" i="18" s="1"/>
  <c r="H66" i="24"/>
  <c r="H75" i="24" s="1"/>
  <c r="H84" i="24" s="1"/>
  <c r="K6" i="18" s="1"/>
  <c r="H64" i="24"/>
  <c r="H73" i="24" s="1"/>
  <c r="H82" i="24" s="1"/>
  <c r="K4" i="18" s="1"/>
  <c r="H65" i="24"/>
  <c r="H74" i="24" s="1"/>
  <c r="H83" i="24" s="1"/>
  <c r="K5" i="18" s="1"/>
  <c r="D11" i="22"/>
  <c r="E11" i="22"/>
  <c r="C65" i="24"/>
  <c r="C74" i="24" s="1"/>
  <c r="C83" i="24" s="1"/>
  <c r="F5" i="18" s="1"/>
  <c r="C67" i="24"/>
  <c r="C76" i="24" s="1"/>
  <c r="C85" i="24" s="1"/>
  <c r="F7" i="18" s="1"/>
  <c r="C66" i="24"/>
  <c r="C75" i="24" s="1"/>
  <c r="C84" i="24" s="1"/>
  <c r="F6" i="18" s="1"/>
  <c r="C63" i="24"/>
  <c r="C72" i="24" s="1"/>
  <c r="C81" i="24" s="1"/>
  <c r="F3" i="18" s="1"/>
  <c r="C64" i="24"/>
  <c r="C73" i="24" s="1"/>
  <c r="C82" i="24" s="1"/>
  <c r="F4" i="18" s="1"/>
  <c r="C62" i="24"/>
  <c r="C71" i="24" s="1"/>
  <c r="C80" i="24" s="1"/>
  <c r="F2" i="18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6" i="24"/>
  <c r="AA75" i="24" s="1"/>
  <c r="AA84" i="24" s="1"/>
  <c r="AD6" i="18" s="1"/>
  <c r="AA67" i="24"/>
  <c r="AA76" i="24" s="1"/>
  <c r="AA85" i="24" s="1"/>
  <c r="AD7" i="18" s="1"/>
  <c r="AA64" i="24"/>
  <c r="AA73" i="24" s="1"/>
  <c r="AA82" i="24" s="1"/>
  <c r="AD4" i="18" s="1"/>
  <c r="AA62" i="24"/>
  <c r="AA71" i="24" s="1"/>
  <c r="AA80" i="24" s="1"/>
  <c r="AD2" i="18" s="1"/>
  <c r="F6" i="24"/>
  <c r="F15" i="24" s="1"/>
  <c r="F7" i="24"/>
  <c r="F16" i="24" s="1"/>
  <c r="F9" i="24"/>
  <c r="F18" i="24" s="1"/>
  <c r="F8" i="24"/>
  <c r="F17" i="24" s="1"/>
  <c r="F10" i="24"/>
  <c r="F19" i="24" s="1"/>
  <c r="F11" i="24"/>
  <c r="F20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83" i="24" s="1"/>
  <c r="N5" i="18" s="1"/>
  <c r="K64" i="24"/>
  <c r="K73" i="24" s="1"/>
  <c r="K82" i="24" s="1"/>
  <c r="N4" i="18" s="1"/>
  <c r="K66" i="24"/>
  <c r="K75" i="24" s="1"/>
  <c r="K84" i="24" s="1"/>
  <c r="N6" i="18" s="1"/>
  <c r="K67" i="24"/>
  <c r="K76" i="24" s="1"/>
  <c r="K85" i="24" s="1"/>
  <c r="N7" i="18" s="1"/>
  <c r="K63" i="24"/>
  <c r="K72" i="24" s="1"/>
  <c r="K81" i="24" s="1"/>
  <c r="N3" i="18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81" i="24" s="1"/>
  <c r="H3" i="18" s="1"/>
  <c r="E66" i="24"/>
  <c r="E75" i="24" s="1"/>
  <c r="E84" i="24" s="1"/>
  <c r="H6" i="18" s="1"/>
  <c r="E64" i="24"/>
  <c r="E73" i="24" s="1"/>
  <c r="E82" i="24" s="1"/>
  <c r="H4" i="18" s="1"/>
  <c r="E65" i="24"/>
  <c r="E74" i="24" s="1"/>
  <c r="E83" i="24" s="1"/>
  <c r="H5" i="18" s="1"/>
  <c r="E67" i="24"/>
  <c r="E76" i="24" s="1"/>
  <c r="E85" i="24" s="1"/>
  <c r="H7" i="18" s="1"/>
  <c r="E62" i="24"/>
  <c r="E71" i="24" s="1"/>
  <c r="E80" i="24" s="1"/>
  <c r="H2" i="18" s="1"/>
  <c r="M63" i="24"/>
  <c r="M72" i="24" s="1"/>
  <c r="M81" i="24" s="1"/>
  <c r="P3" i="18" s="1"/>
  <c r="M65" i="24"/>
  <c r="M74" i="24" s="1"/>
  <c r="M83" i="24" s="1"/>
  <c r="P5" i="18" s="1"/>
  <c r="M64" i="24"/>
  <c r="M73" i="24" s="1"/>
  <c r="M82" i="24" s="1"/>
  <c r="P4" i="18" s="1"/>
  <c r="M66" i="24"/>
  <c r="M75" i="24" s="1"/>
  <c r="M84" i="24" s="1"/>
  <c r="P6" i="18" s="1"/>
  <c r="M62" i="24"/>
  <c r="M71" i="24" s="1"/>
  <c r="M80" i="24" s="1"/>
  <c r="P2" i="18" s="1"/>
  <c r="M67" i="24"/>
  <c r="M76" i="24" s="1"/>
  <c r="M85" i="24" s="1"/>
  <c r="P7" i="18" s="1"/>
  <c r="U63" i="24"/>
  <c r="U72" i="24" s="1"/>
  <c r="U81" i="24" s="1"/>
  <c r="X3" i="18" s="1"/>
  <c r="U62" i="24"/>
  <c r="U64" i="24"/>
  <c r="U73" i="24" s="1"/>
  <c r="U82" i="24" s="1"/>
  <c r="X4" i="18" s="1"/>
  <c r="U65" i="24"/>
  <c r="U74" i="24" s="1"/>
  <c r="U83" i="24" s="1"/>
  <c r="X5" i="18" s="1"/>
  <c r="U66" i="24"/>
  <c r="U75" i="24" s="1"/>
  <c r="U84" i="24" s="1"/>
  <c r="X6" i="18" s="1"/>
  <c r="U67" i="24"/>
  <c r="U76" i="24" s="1"/>
  <c r="U85" i="24" s="1"/>
  <c r="X7" i="18" s="1"/>
  <c r="AC63" i="24"/>
  <c r="AC72" i="24" s="1"/>
  <c r="AC81" i="24" s="1"/>
  <c r="AF3" i="18" s="1"/>
  <c r="AC64" i="24"/>
  <c r="AC73" i="24" s="1"/>
  <c r="AC82" i="24" s="1"/>
  <c r="AF4" i="18" s="1"/>
  <c r="AC65" i="24"/>
  <c r="AC74" i="24" s="1"/>
  <c r="AC83" i="24" s="1"/>
  <c r="AF5" i="18" s="1"/>
  <c r="AC66" i="24"/>
  <c r="AC75" i="24" s="1"/>
  <c r="AC84" i="24" s="1"/>
  <c r="AF6" i="18" s="1"/>
  <c r="AC67" i="24"/>
  <c r="AC76" i="24" s="1"/>
  <c r="AC85" i="24" s="1"/>
  <c r="AF7" i="18" s="1"/>
  <c r="AC62" i="24"/>
  <c r="AC71" i="24" s="1"/>
  <c r="AC80" i="24" s="1"/>
  <c r="AF2" i="18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6" i="24"/>
  <c r="S75" i="24" s="1"/>
  <c r="S84" i="24" s="1"/>
  <c r="V6" i="18" s="1"/>
  <c r="S64" i="24"/>
  <c r="S73" i="24" s="1"/>
  <c r="S82" i="24" s="1"/>
  <c r="V4" i="18" s="1"/>
  <c r="S63" i="24"/>
  <c r="S72" i="24" s="1"/>
  <c r="S81" i="24" s="1"/>
  <c r="V3" i="18" s="1"/>
  <c r="B10" i="24"/>
  <c r="B19" i="24" s="1"/>
  <c r="B7" i="24"/>
  <c r="B16" i="24" s="1"/>
  <c r="B11" i="24"/>
  <c r="B20" i="24" s="1"/>
  <c r="B6" i="24"/>
  <c r="B15" i="24" s="1"/>
  <c r="B8" i="24"/>
  <c r="B17" i="24" s="1"/>
  <c r="B9" i="24"/>
  <c r="B18" i="24" s="1"/>
  <c r="Z8" i="24"/>
  <c r="Z17" i="24" s="1"/>
  <c r="Z9" i="24"/>
  <c r="Z18" i="24" s="1"/>
  <c r="Z10" i="24"/>
  <c r="Z19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83" i="24" s="1"/>
  <c r="AL5" i="18" s="1"/>
  <c r="AI66" i="24"/>
  <c r="AI75" i="24" s="1"/>
  <c r="AI84" i="24" s="1"/>
  <c r="AL6" i="18" s="1"/>
  <c r="AI67" i="24"/>
  <c r="AI76" i="24" s="1"/>
  <c r="AI85" i="24" s="1"/>
  <c r="AL7" i="18" s="1"/>
  <c r="AI63" i="24"/>
  <c r="AI72" i="24" s="1"/>
  <c r="AI81" i="24" s="1"/>
  <c r="AL3" i="18" s="1"/>
  <c r="AI64" i="24"/>
  <c r="AI73" i="24" s="1"/>
  <c r="AI82" i="24" s="1"/>
  <c r="AL4" i="18" s="1"/>
  <c r="AI62" i="24"/>
  <c r="AI71" i="24" s="1"/>
  <c r="AI80" i="24" s="1"/>
  <c r="AL2" i="18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AG15" i="22"/>
  <c r="C15" i="22"/>
  <c r="AI15" i="22"/>
  <c r="T15" i="22"/>
  <c r="AB15" i="22"/>
  <c r="S65" i="24" l="1"/>
  <c r="S74" i="24" s="1"/>
  <c r="S83" i="24" s="1"/>
  <c r="V5" i="18" s="1"/>
  <c r="AA63" i="24"/>
  <c r="AA72" i="24" s="1"/>
  <c r="AA81" i="24" s="1"/>
  <c r="AD3" i="18" s="1"/>
  <c r="S62" i="24"/>
  <c r="J29" i="24"/>
  <c r="Z28" i="24"/>
  <c r="B28" i="24"/>
  <c r="W28" i="24"/>
  <c r="W27" i="24"/>
  <c r="R26" i="24"/>
  <c r="AE27" i="24"/>
  <c r="O29" i="24"/>
  <c r="J28" i="24"/>
  <c r="Z27" i="24"/>
  <c r="B24" i="24"/>
  <c r="W26" i="24"/>
  <c r="AE29" i="24"/>
  <c r="F27" i="24"/>
  <c r="J25" i="24"/>
  <c r="Z24" i="24"/>
  <c r="Z26" i="24"/>
  <c r="B29" i="24"/>
  <c r="W25" i="24"/>
  <c r="R28" i="24"/>
  <c r="AE25" i="24"/>
  <c r="F29" i="24"/>
  <c r="F25" i="24"/>
  <c r="O25" i="24"/>
  <c r="B26" i="24"/>
  <c r="R24" i="24"/>
  <c r="AE28" i="24"/>
  <c r="F26" i="24"/>
  <c r="O27" i="24"/>
  <c r="Z25" i="24"/>
  <c r="W29" i="24"/>
  <c r="R29" i="24"/>
  <c r="AE26" i="24"/>
  <c r="O26" i="24"/>
  <c r="J27" i="24"/>
  <c r="J24" i="24"/>
  <c r="J26" i="24"/>
  <c r="Z29" i="24"/>
  <c r="B27" i="24"/>
  <c r="B25" i="24"/>
  <c r="W24" i="24"/>
  <c r="R25" i="24"/>
  <c r="R27" i="24"/>
  <c r="AE24" i="24"/>
  <c r="F28" i="24"/>
  <c r="F24" i="24"/>
  <c r="O28" i="24"/>
  <c r="O24" i="24"/>
  <c r="Q67" i="24"/>
  <c r="Q76" i="24" s="1"/>
  <c r="Q85" i="24" s="1"/>
  <c r="T7" i="18" s="1"/>
  <c r="Q62" i="24"/>
  <c r="Q65" i="24"/>
  <c r="Q74" i="24" s="1"/>
  <c r="Q83" i="24" s="1"/>
  <c r="T5" i="18" s="1"/>
  <c r="Q66" i="24"/>
  <c r="Q75" i="24" s="1"/>
  <c r="Q84" i="24" s="1"/>
  <c r="T6" i="18" s="1"/>
  <c r="Q63" i="24"/>
  <c r="Q72" i="24" s="1"/>
  <c r="Q81" i="24" s="1"/>
  <c r="T3" i="18" s="1"/>
  <c r="Q64" i="24"/>
  <c r="Q73" i="24" s="1"/>
  <c r="Q82" i="24" s="1"/>
  <c r="T4" i="18" s="1"/>
  <c r="S71" i="24"/>
  <c r="S80" i="24" s="1"/>
  <c r="V2" i="18" s="1"/>
  <c r="N62" i="24"/>
  <c r="N63" i="24"/>
  <c r="N72" i="24" s="1"/>
  <c r="N81" i="24" s="1"/>
  <c r="Q3" i="18" s="1"/>
  <c r="N64" i="24"/>
  <c r="N73" i="24" s="1"/>
  <c r="N82" i="24" s="1"/>
  <c r="Q4" i="18" s="1"/>
  <c r="N65" i="24"/>
  <c r="N74" i="24" s="1"/>
  <c r="N83" i="24" s="1"/>
  <c r="Q5" i="18" s="1"/>
  <c r="N66" i="24"/>
  <c r="N75" i="24" s="1"/>
  <c r="N84" i="24" s="1"/>
  <c r="Q6" i="18" s="1"/>
  <c r="N67" i="24"/>
  <c r="N76" i="24" s="1"/>
  <c r="N85" i="24" s="1"/>
  <c r="Q7" i="18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84" i="24" s="1"/>
  <c r="AK6" i="18" s="1"/>
  <c r="AH65" i="24"/>
  <c r="AH74" i="24" s="1"/>
  <c r="AH83" i="24" s="1"/>
  <c r="AK5" i="18" s="1"/>
  <c r="AH67" i="24"/>
  <c r="AH76" i="24" s="1"/>
  <c r="AH85" i="24" s="1"/>
  <c r="AK7" i="18" s="1"/>
  <c r="AH64" i="24"/>
  <c r="AH73" i="24" s="1"/>
  <c r="AH82" i="24" s="1"/>
  <c r="AK4" i="18" s="1"/>
  <c r="AH62" i="24"/>
  <c r="AH71" i="24" s="1"/>
  <c r="AH80" i="24" s="1"/>
  <c r="AK2" i="18" s="1"/>
  <c r="AH63" i="24"/>
  <c r="AH72" i="24" s="1"/>
  <c r="AH81" i="24" s="1"/>
  <c r="AK3" i="18" s="1"/>
  <c r="P67" i="24"/>
  <c r="P76" i="24" s="1"/>
  <c r="P85" i="24" s="1"/>
  <c r="S7" i="18" s="1"/>
  <c r="P62" i="24"/>
  <c r="P71" i="24" s="1"/>
  <c r="P80" i="24" s="1"/>
  <c r="S2" i="18" s="1"/>
  <c r="P66" i="24"/>
  <c r="P75" i="24" s="1"/>
  <c r="P84" i="24" s="1"/>
  <c r="S6" i="18" s="1"/>
  <c r="P63" i="24"/>
  <c r="P72" i="24" s="1"/>
  <c r="P81" i="24" s="1"/>
  <c r="S3" i="18" s="1"/>
  <c r="P65" i="24"/>
  <c r="P74" i="24" s="1"/>
  <c r="P83" i="24" s="1"/>
  <c r="S5" i="18" s="1"/>
  <c r="P64" i="24"/>
  <c r="P73" i="24" s="1"/>
  <c r="P82" i="24" s="1"/>
  <c r="S4" i="18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80" i="24" s="1"/>
  <c r="Z2" i="18" s="1"/>
  <c r="W63" i="24"/>
  <c r="W72" i="24" s="1"/>
  <c r="W81" i="24" s="1"/>
  <c r="Z3" i="18" s="1"/>
  <c r="W66" i="24"/>
  <c r="W75" i="24" s="1"/>
  <c r="W84" i="24" s="1"/>
  <c r="Z6" i="18" s="1"/>
  <c r="W64" i="24"/>
  <c r="W73" i="24" s="1"/>
  <c r="W82" i="24" s="1"/>
  <c r="Z4" i="18" s="1"/>
  <c r="W65" i="24"/>
  <c r="W74" i="24" s="1"/>
  <c r="W83" i="24" s="1"/>
  <c r="Z5" i="18" s="1"/>
  <c r="W67" i="24"/>
  <c r="W76" i="24" s="1"/>
  <c r="W85" i="24" s="1"/>
  <c r="Z7" i="18" s="1"/>
  <c r="AB64" i="24"/>
  <c r="AB73" i="24" s="1"/>
  <c r="AB82" i="24" s="1"/>
  <c r="AE4" i="18" s="1"/>
  <c r="AB65" i="24"/>
  <c r="AB74" i="24" s="1"/>
  <c r="AB83" i="24" s="1"/>
  <c r="AE5" i="18" s="1"/>
  <c r="AB66" i="24"/>
  <c r="AB75" i="24" s="1"/>
  <c r="AB84" i="24" s="1"/>
  <c r="AE6" i="18" s="1"/>
  <c r="AB67" i="24"/>
  <c r="AB76" i="24" s="1"/>
  <c r="AB85" i="24" s="1"/>
  <c r="AE7" i="18" s="1"/>
  <c r="AB62" i="24"/>
  <c r="AB63" i="24"/>
  <c r="AB72" i="24" s="1"/>
  <c r="AB81" i="24" s="1"/>
  <c r="AE3" i="18" s="1"/>
  <c r="F62" i="24"/>
  <c r="F71" i="24" s="1"/>
  <c r="F80" i="24" s="1"/>
  <c r="I2" i="18" s="1"/>
  <c r="F63" i="24"/>
  <c r="F72" i="24" s="1"/>
  <c r="F81" i="24" s="1"/>
  <c r="I3" i="18" s="1"/>
  <c r="F64" i="24"/>
  <c r="F73" i="24" s="1"/>
  <c r="F82" i="24" s="1"/>
  <c r="I4" i="18" s="1"/>
  <c r="F65" i="24"/>
  <c r="F74" i="24" s="1"/>
  <c r="F83" i="24" s="1"/>
  <c r="I5" i="18" s="1"/>
  <c r="F67" i="24"/>
  <c r="F76" i="24" s="1"/>
  <c r="F85" i="24" s="1"/>
  <c r="I7" i="18" s="1"/>
  <c r="F66" i="24"/>
  <c r="F75" i="24" s="1"/>
  <c r="F84" i="24" s="1"/>
  <c r="I6" i="18" s="1"/>
  <c r="AD62" i="24"/>
  <c r="AD63" i="24"/>
  <c r="AD72" i="24" s="1"/>
  <c r="AD81" i="24" s="1"/>
  <c r="AG3" i="18" s="1"/>
  <c r="AD64" i="24"/>
  <c r="AD73" i="24" s="1"/>
  <c r="AD82" i="24" s="1"/>
  <c r="AG4" i="18" s="1"/>
  <c r="AD67" i="24"/>
  <c r="AD76" i="24" s="1"/>
  <c r="AD85" i="24" s="1"/>
  <c r="AG7" i="18" s="1"/>
  <c r="AD65" i="24"/>
  <c r="AD74" i="24" s="1"/>
  <c r="AD83" i="24" s="1"/>
  <c r="AG5" i="18" s="1"/>
  <c r="AD66" i="24"/>
  <c r="AD75" i="24" s="1"/>
  <c r="AD84" i="24" s="1"/>
  <c r="AG6" i="18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82" i="24" s="1"/>
  <c r="W4" i="18" s="1"/>
  <c r="T65" i="24"/>
  <c r="T74" i="24" s="1"/>
  <c r="T83" i="24" s="1"/>
  <c r="W5" i="18" s="1"/>
  <c r="T66" i="24"/>
  <c r="T75" i="24" s="1"/>
  <c r="T84" i="24" s="1"/>
  <c r="W6" i="18" s="1"/>
  <c r="T67" i="24"/>
  <c r="T76" i="24" s="1"/>
  <c r="T85" i="24" s="1"/>
  <c r="W7" i="18" s="1"/>
  <c r="T63" i="24"/>
  <c r="T72" i="24" s="1"/>
  <c r="T81" i="24" s="1"/>
  <c r="W3" i="18" s="1"/>
  <c r="T62" i="24"/>
  <c r="V62" i="24"/>
  <c r="V63" i="24"/>
  <c r="V72" i="24" s="1"/>
  <c r="V81" i="24" s="1"/>
  <c r="Y3" i="18" s="1"/>
  <c r="V64" i="24"/>
  <c r="V73" i="24" s="1"/>
  <c r="V82" i="24" s="1"/>
  <c r="Y4" i="18" s="1"/>
  <c r="V67" i="24"/>
  <c r="V76" i="24" s="1"/>
  <c r="V85" i="24" s="1"/>
  <c r="Y7" i="18" s="1"/>
  <c r="V65" i="24"/>
  <c r="V74" i="24" s="1"/>
  <c r="V83" i="24" s="1"/>
  <c r="Y5" i="18" s="1"/>
  <c r="V66" i="24"/>
  <c r="V75" i="24" s="1"/>
  <c r="V84" i="24" s="1"/>
  <c r="Y6" i="18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84" i="24" s="1"/>
  <c r="U6" i="18" s="1"/>
  <c r="R67" i="24"/>
  <c r="R76" i="24" s="1"/>
  <c r="R85" i="24" s="1"/>
  <c r="U7" i="18" s="1"/>
  <c r="R62" i="24"/>
  <c r="R71" i="24" s="1"/>
  <c r="R80" i="24" s="1"/>
  <c r="U2" i="18" s="1"/>
  <c r="R64" i="24"/>
  <c r="R73" i="24" s="1"/>
  <c r="R82" i="24" s="1"/>
  <c r="U4" i="18" s="1"/>
  <c r="R65" i="24"/>
  <c r="R74" i="24" s="1"/>
  <c r="R83" i="24" s="1"/>
  <c r="U5" i="18" s="1"/>
  <c r="R63" i="24"/>
  <c r="R72" i="24" s="1"/>
  <c r="R81" i="24" s="1"/>
  <c r="U3" i="18" s="1"/>
  <c r="Z66" i="24"/>
  <c r="Z75" i="24" s="1"/>
  <c r="Z84" i="24" s="1"/>
  <c r="AC6" i="18" s="1"/>
  <c r="Z67" i="24"/>
  <c r="Z76" i="24" s="1"/>
  <c r="Z85" i="24" s="1"/>
  <c r="AC7" i="18" s="1"/>
  <c r="Z65" i="24"/>
  <c r="Z74" i="24" s="1"/>
  <c r="Z83" i="24" s="1"/>
  <c r="AC5" i="18" s="1"/>
  <c r="Z64" i="24"/>
  <c r="Z73" i="24" s="1"/>
  <c r="Z82" i="24" s="1"/>
  <c r="AC4" i="18" s="1"/>
  <c r="Z62" i="24"/>
  <c r="Z71" i="24" s="1"/>
  <c r="Z80" i="24" s="1"/>
  <c r="AC2" i="18" s="1"/>
  <c r="Z63" i="24"/>
  <c r="Z72" i="24" s="1"/>
  <c r="Z81" i="24" s="1"/>
  <c r="AC3" i="18" s="1"/>
  <c r="I67" i="24"/>
  <c r="I76" i="24" s="1"/>
  <c r="I85" i="24" s="1"/>
  <c r="L7" i="18" s="1"/>
  <c r="I66" i="24"/>
  <c r="I75" i="24" s="1"/>
  <c r="I84" i="24" s="1"/>
  <c r="L6" i="18" s="1"/>
  <c r="I62" i="24"/>
  <c r="I63" i="24"/>
  <c r="I72" i="24" s="1"/>
  <c r="I81" i="24" s="1"/>
  <c r="L3" i="18" s="1"/>
  <c r="I65" i="24"/>
  <c r="I74" i="24" s="1"/>
  <c r="I83" i="24" s="1"/>
  <c r="L5" i="18" s="1"/>
  <c r="I64" i="24"/>
  <c r="I73" i="24" s="1"/>
  <c r="I82" i="24" s="1"/>
  <c r="L4" i="18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84" i="24" s="1"/>
  <c r="R6" i="18" s="1"/>
  <c r="O62" i="24"/>
  <c r="O71" i="24" s="1"/>
  <c r="O80" i="24" s="1"/>
  <c r="R2" i="18" s="1"/>
  <c r="O63" i="24"/>
  <c r="O72" i="24" s="1"/>
  <c r="O81" i="24" s="1"/>
  <c r="R3" i="18" s="1"/>
  <c r="O67" i="24"/>
  <c r="O76" i="24" s="1"/>
  <c r="O85" i="24" s="1"/>
  <c r="R7" i="18" s="1"/>
  <c r="O64" i="24"/>
  <c r="O73" i="24" s="1"/>
  <c r="O82" i="24" s="1"/>
  <c r="R4" i="18" s="1"/>
  <c r="O65" i="24"/>
  <c r="O74" i="24" s="1"/>
  <c r="O83" i="24" s="1"/>
  <c r="R5" i="18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83" i="24" s="1"/>
  <c r="E5" i="18" s="1"/>
  <c r="B5" i="18" s="1"/>
  <c r="C5" i="18" s="1"/>
  <c r="D5" i="18" s="1"/>
  <c r="B64" i="24"/>
  <c r="B73" i="24" s="1"/>
  <c r="B82" i="24" s="1"/>
  <c r="E4" i="18" s="1"/>
  <c r="B4" i="18" s="1"/>
  <c r="C4" i="18" s="1"/>
  <c r="D4" i="18" s="1"/>
  <c r="B63" i="24"/>
  <c r="B72" i="24" s="1"/>
  <c r="B81" i="24" s="1"/>
  <c r="E3" i="18" s="1"/>
  <c r="B3" i="18" s="1"/>
  <c r="C3" i="18" s="1"/>
  <c r="D3" i="18" s="1"/>
  <c r="B66" i="24"/>
  <c r="B75" i="24" s="1"/>
  <c r="B84" i="24" s="1"/>
  <c r="E6" i="18" s="1"/>
  <c r="B6" i="18" s="1"/>
  <c r="C6" i="18" s="1"/>
  <c r="D6" i="18" s="1"/>
  <c r="B67" i="24"/>
  <c r="B76" i="24" s="1"/>
  <c r="B85" i="24" s="1"/>
  <c r="E7" i="18" s="1"/>
  <c r="B7" i="18" s="1"/>
  <c r="C7" i="18" s="1"/>
  <c r="D7" i="18" s="1"/>
  <c r="L64" i="24"/>
  <c r="L73" i="24" s="1"/>
  <c r="L82" i="24" s="1"/>
  <c r="O4" i="18" s="1"/>
  <c r="L65" i="24"/>
  <c r="L74" i="24" s="1"/>
  <c r="L83" i="24" s="1"/>
  <c r="O5" i="18" s="1"/>
  <c r="L63" i="24"/>
  <c r="L72" i="24" s="1"/>
  <c r="L81" i="24" s="1"/>
  <c r="O3" i="18" s="1"/>
  <c r="L66" i="24"/>
  <c r="L75" i="24" s="1"/>
  <c r="L84" i="24" s="1"/>
  <c r="O6" i="18" s="1"/>
  <c r="L67" i="24"/>
  <c r="L76" i="24" s="1"/>
  <c r="L85" i="24" s="1"/>
  <c r="O7" i="18" s="1"/>
  <c r="L62" i="24"/>
  <c r="AG67" i="24"/>
  <c r="AG76" i="24" s="1"/>
  <c r="AG85" i="24" s="1"/>
  <c r="AJ7" i="18" s="1"/>
  <c r="AG62" i="24"/>
  <c r="AG63" i="24"/>
  <c r="AG72" i="24" s="1"/>
  <c r="AG81" i="24" s="1"/>
  <c r="AJ3" i="18" s="1"/>
  <c r="AG65" i="24"/>
  <c r="AG74" i="24" s="1"/>
  <c r="AG83" i="24" s="1"/>
  <c r="AJ5" i="18" s="1"/>
  <c r="AG64" i="24"/>
  <c r="AG73" i="24" s="1"/>
  <c r="AG82" i="24" s="1"/>
  <c r="AJ4" i="18" s="1"/>
  <c r="AG66" i="24"/>
  <c r="AG75" i="24" s="1"/>
  <c r="AG84" i="24" s="1"/>
  <c r="AJ6" i="18" s="1"/>
  <c r="AE67" i="24"/>
  <c r="AE76" i="24" s="1"/>
  <c r="AE85" i="24" s="1"/>
  <c r="AH7" i="18" s="1"/>
  <c r="AE62" i="24"/>
  <c r="AE71" i="24" s="1"/>
  <c r="AE80" i="24" s="1"/>
  <c r="AH2" i="18" s="1"/>
  <c r="AE63" i="24"/>
  <c r="AE72" i="24" s="1"/>
  <c r="AE81" i="24" s="1"/>
  <c r="AH3" i="18" s="1"/>
  <c r="AE64" i="24"/>
  <c r="AE73" i="24" s="1"/>
  <c r="AE82" i="24" s="1"/>
  <c r="AH4" i="18" s="1"/>
  <c r="AE65" i="24"/>
  <c r="AE74" i="24" s="1"/>
  <c r="AE83" i="24" s="1"/>
  <c r="AH5" i="18" s="1"/>
  <c r="AE66" i="24"/>
  <c r="AE75" i="24" s="1"/>
  <c r="AE84" i="24" s="1"/>
  <c r="AH6" i="18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80" i="24" s="1"/>
  <c r="J2" i="18" s="1"/>
  <c r="G63" i="24"/>
  <c r="G72" i="24" s="1"/>
  <c r="G81" i="24" s="1"/>
  <c r="J3" i="18" s="1"/>
  <c r="G66" i="24"/>
  <c r="G75" i="24" s="1"/>
  <c r="G84" i="24" s="1"/>
  <c r="J6" i="18" s="1"/>
  <c r="G64" i="24"/>
  <c r="G73" i="24" s="1"/>
  <c r="G82" i="24" s="1"/>
  <c r="J4" i="18" s="1"/>
  <c r="G67" i="24"/>
  <c r="G76" i="24" s="1"/>
  <c r="G85" i="24" s="1"/>
  <c r="J7" i="18" s="1"/>
  <c r="G65" i="24"/>
  <c r="G74" i="24" s="1"/>
  <c r="G83" i="24" s="1"/>
  <c r="J5" i="18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K80" i="24" s="1"/>
  <c r="N2" i="18" s="1"/>
  <c r="J66" i="24"/>
  <c r="J75" i="24" s="1"/>
  <c r="J84" i="24" s="1"/>
  <c r="M6" i="18" s="1"/>
  <c r="J67" i="24"/>
  <c r="J76" i="24" s="1"/>
  <c r="J85" i="24" s="1"/>
  <c r="M7" i="18" s="1"/>
  <c r="J64" i="24"/>
  <c r="J73" i="24" s="1"/>
  <c r="J82" i="24" s="1"/>
  <c r="M4" i="18" s="1"/>
  <c r="J62" i="24"/>
  <c r="J71" i="24" s="1"/>
  <c r="J80" i="24" s="1"/>
  <c r="M2" i="18" s="1"/>
  <c r="J63" i="24"/>
  <c r="J72" i="24" s="1"/>
  <c r="J81" i="24" s="1"/>
  <c r="M3" i="18" s="1"/>
  <c r="J65" i="24"/>
  <c r="J74" i="24" s="1"/>
  <c r="J83" i="24" s="1"/>
  <c r="M5" i="18" s="1"/>
  <c r="D64" i="24"/>
  <c r="D73" i="24" s="1"/>
  <c r="D82" i="24" s="1"/>
  <c r="G4" i="18" s="1"/>
  <c r="D67" i="24"/>
  <c r="D76" i="24" s="1"/>
  <c r="D85" i="24" s="1"/>
  <c r="G7" i="18" s="1"/>
  <c r="D65" i="24"/>
  <c r="D74" i="24" s="1"/>
  <c r="D83" i="24" s="1"/>
  <c r="G5" i="18" s="1"/>
  <c r="D66" i="24"/>
  <c r="D75" i="24" s="1"/>
  <c r="D84" i="24" s="1"/>
  <c r="G6" i="18" s="1"/>
  <c r="D62" i="24"/>
  <c r="D63" i="24"/>
  <c r="D72" i="24" s="1"/>
  <c r="D81" i="24" s="1"/>
  <c r="G3" i="18" s="1"/>
  <c r="Y67" i="24"/>
  <c r="Y76" i="24" s="1"/>
  <c r="Y85" i="24" s="1"/>
  <c r="AB7" i="18" s="1"/>
  <c r="Y65" i="24"/>
  <c r="Y74" i="24" s="1"/>
  <c r="Y83" i="24" s="1"/>
  <c r="AB5" i="18" s="1"/>
  <c r="Y62" i="24"/>
  <c r="Y63" i="24"/>
  <c r="Y72" i="24" s="1"/>
  <c r="Y81" i="24" s="1"/>
  <c r="AB3" i="18" s="1"/>
  <c r="Y66" i="24"/>
  <c r="Y75" i="24" s="1"/>
  <c r="Y84" i="24" s="1"/>
  <c r="AB6" i="18" s="1"/>
  <c r="Y64" i="24"/>
  <c r="Y73" i="24" s="1"/>
  <c r="Y82" i="24" s="1"/>
  <c r="AB4" i="18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U80" i="24" s="1"/>
  <c r="X2" i="18" s="1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36" i="24"/>
  <c r="F45" i="24" s="1"/>
  <c r="AE15" i="22"/>
  <c r="Z35" i="24" s="1"/>
  <c r="Z44" i="24" s="1"/>
  <c r="AN15" i="22"/>
  <c r="AI35" i="24" s="1"/>
  <c r="AI44" i="24" s="1"/>
  <c r="S15" i="22"/>
  <c r="N36" i="24" s="1"/>
  <c r="N45" i="24" s="1"/>
  <c r="H15" i="22"/>
  <c r="F38" i="24"/>
  <c r="F47" i="24" s="1"/>
  <c r="N15" i="22"/>
  <c r="I34" i="24" s="1"/>
  <c r="I43" i="24" s="1"/>
  <c r="V15" i="22"/>
  <c r="Q34" i="24" s="1"/>
  <c r="Q43" i="24" s="1"/>
  <c r="L39" i="24"/>
  <c r="L48" i="24" s="1"/>
  <c r="L38" i="24"/>
  <c r="L47" i="24" s="1"/>
  <c r="L37" i="24"/>
  <c r="L46" i="24" s="1"/>
  <c r="L36" i="24"/>
  <c r="L45" i="24" s="1"/>
  <c r="C35" i="24"/>
  <c r="C44" i="24" s="1"/>
  <c r="L35" i="24"/>
  <c r="L44" i="24" s="1"/>
  <c r="X15" i="22"/>
  <c r="S36" i="24" s="1"/>
  <c r="S45" i="24" s="1"/>
  <c r="Y15" i="22"/>
  <c r="T34" i="24" s="1"/>
  <c r="T43" i="24" s="1"/>
  <c r="F15" i="22"/>
  <c r="Z34" i="24"/>
  <c r="Z43" i="24" s="1"/>
  <c r="Z15" i="22"/>
  <c r="AA15" i="22"/>
  <c r="V34" i="24" s="1"/>
  <c r="V43" i="24" s="1"/>
  <c r="W15" i="22"/>
  <c r="R34" i="24" s="1"/>
  <c r="R43" i="24" s="1"/>
  <c r="AJ15" i="22"/>
  <c r="AE37" i="24" s="1"/>
  <c r="AE46" i="24" s="1"/>
  <c r="AF15" i="22"/>
  <c r="I15" i="22"/>
  <c r="Z37" i="24"/>
  <c r="Z46" i="24" s="1"/>
  <c r="O15" i="22"/>
  <c r="AL15" i="22"/>
  <c r="AC15" i="22"/>
  <c r="Z36" i="24"/>
  <c r="Z45" i="24" s="1"/>
  <c r="P15" i="22"/>
  <c r="D15" i="22"/>
  <c r="J15" i="22"/>
  <c r="AM15" i="22"/>
  <c r="G15" i="22"/>
  <c r="AD15" i="22"/>
  <c r="R15" i="22"/>
  <c r="AB34" i="24"/>
  <c r="AB43" i="24" s="1"/>
  <c r="AB35" i="24"/>
  <c r="AB44" i="24" s="1"/>
  <c r="AB36" i="24"/>
  <c r="AB45" i="24" s="1"/>
  <c r="AB37" i="24"/>
  <c r="AB46" i="24" s="1"/>
  <c r="AB38" i="24"/>
  <c r="AB47" i="24" s="1"/>
  <c r="AB39" i="24"/>
  <c r="AB48" i="24" s="1"/>
  <c r="O38" i="24"/>
  <c r="O47" i="24" s="1"/>
  <c r="O34" i="24"/>
  <c r="O43" i="24" s="1"/>
  <c r="O36" i="24"/>
  <c r="O45" i="24" s="1"/>
  <c r="O35" i="24"/>
  <c r="O44" i="24" s="1"/>
  <c r="O39" i="24"/>
  <c r="O48" i="24" s="1"/>
  <c r="O37" i="24"/>
  <c r="O46" i="24" s="1"/>
  <c r="E15" i="22"/>
  <c r="L15" i="22"/>
  <c r="M15" i="22"/>
  <c r="U15" i="22"/>
  <c r="AD39" i="24"/>
  <c r="AD48" i="24" s="1"/>
  <c r="AD34" i="24"/>
  <c r="AD43" i="24" s="1"/>
  <c r="AD35" i="24"/>
  <c r="AD44" i="24" s="1"/>
  <c r="AD36" i="24"/>
  <c r="AD45" i="24" s="1"/>
  <c r="AD37" i="24"/>
  <c r="AD46" i="24" s="1"/>
  <c r="AD38" i="24"/>
  <c r="AD47" i="24" s="1"/>
  <c r="W38" i="24"/>
  <c r="W47" i="24" s="1"/>
  <c r="W39" i="24"/>
  <c r="W48" i="24" s="1"/>
  <c r="W34" i="24"/>
  <c r="W43" i="24" s="1"/>
  <c r="W35" i="24"/>
  <c r="W44" i="24" s="1"/>
  <c r="W36" i="24"/>
  <c r="W45" i="24" s="1"/>
  <c r="W37" i="24"/>
  <c r="W46" i="24" s="1"/>
  <c r="AK15" i="22"/>
  <c r="AB28" i="24" l="1"/>
  <c r="AC26" i="24"/>
  <c r="P25" i="24"/>
  <c r="H25" i="24"/>
  <c r="M26" i="24"/>
  <c r="D25" i="24"/>
  <c r="AF29" i="24"/>
  <c r="AG25" i="24"/>
  <c r="I25" i="24"/>
  <c r="K25" i="24"/>
  <c r="L24" i="24"/>
  <c r="C27" i="24"/>
  <c r="S29" i="24"/>
  <c r="S25" i="24"/>
  <c r="AB27" i="24"/>
  <c r="N28" i="24"/>
  <c r="N25" i="24"/>
  <c r="AC28" i="24"/>
  <c r="P24" i="24"/>
  <c r="AA29" i="24"/>
  <c r="AA25" i="24"/>
  <c r="H24" i="24"/>
  <c r="G26" i="24"/>
  <c r="G29" i="24"/>
  <c r="M25" i="24"/>
  <c r="D28" i="24"/>
  <c r="AD26" i="24"/>
  <c r="T26" i="24"/>
  <c r="AI27" i="24"/>
  <c r="AF28" i="24"/>
  <c r="V25" i="24"/>
  <c r="Q26" i="24"/>
  <c r="Q28" i="24"/>
  <c r="E27" i="24"/>
  <c r="E28" i="24"/>
  <c r="I24" i="24"/>
  <c r="U28" i="24"/>
  <c r="U29" i="24"/>
  <c r="K28" i="24"/>
  <c r="Y26" i="24"/>
  <c r="L27" i="24"/>
  <c r="AH27" i="24"/>
  <c r="X24" i="24"/>
  <c r="C26" i="24"/>
  <c r="S28" i="24"/>
  <c r="AB26" i="24"/>
  <c r="N29" i="24"/>
  <c r="N24" i="24"/>
  <c r="AC29" i="24"/>
  <c r="AC25" i="24"/>
  <c r="P27" i="24"/>
  <c r="P29" i="24"/>
  <c r="AA28" i="24"/>
  <c r="H27" i="24"/>
  <c r="H29" i="24"/>
  <c r="G25" i="24"/>
  <c r="M29" i="24"/>
  <c r="M24" i="24"/>
  <c r="D27" i="24"/>
  <c r="AD29" i="24"/>
  <c r="AD25" i="24"/>
  <c r="T29" i="24"/>
  <c r="T25" i="24"/>
  <c r="AI24" i="24"/>
  <c r="AI26" i="24"/>
  <c r="AF26" i="24"/>
  <c r="V27" i="24"/>
  <c r="V24" i="24"/>
  <c r="Q25" i="24"/>
  <c r="Q27" i="24"/>
  <c r="AG29" i="24"/>
  <c r="E29" i="24"/>
  <c r="E24" i="24"/>
  <c r="I29" i="24"/>
  <c r="U27" i="24"/>
  <c r="U24" i="24"/>
  <c r="K27" i="24"/>
  <c r="Y25" i="24"/>
  <c r="Y27" i="24"/>
  <c r="L26" i="24"/>
  <c r="AH24" i="24"/>
  <c r="AH26" i="24"/>
  <c r="X29" i="24"/>
  <c r="C29" i="24"/>
  <c r="C25" i="24"/>
  <c r="S24" i="24"/>
  <c r="S26" i="24"/>
  <c r="AB24" i="24"/>
  <c r="N26" i="24"/>
  <c r="AA24" i="24"/>
  <c r="AA26" i="24"/>
  <c r="G28" i="24"/>
  <c r="G24" i="24"/>
  <c r="D29" i="24"/>
  <c r="AD27" i="24"/>
  <c r="T27" i="24"/>
  <c r="AI28" i="24"/>
  <c r="AF27" i="24"/>
  <c r="V26" i="24"/>
  <c r="Q29" i="24"/>
  <c r="AG27" i="24"/>
  <c r="E25" i="24"/>
  <c r="I27" i="24"/>
  <c r="U25" i="24"/>
  <c r="K29" i="24"/>
  <c r="Y29" i="24"/>
  <c r="L29" i="24"/>
  <c r="AH28" i="24"/>
  <c r="X25" i="24"/>
  <c r="X28" i="24"/>
  <c r="D24" i="24"/>
  <c r="AF25" i="24"/>
  <c r="AG24" i="24"/>
  <c r="Y28" i="24"/>
  <c r="AH25" i="24"/>
  <c r="C24" i="24"/>
  <c r="S27" i="24"/>
  <c r="AB29" i="24"/>
  <c r="AB25" i="24"/>
  <c r="N27" i="24"/>
  <c r="AC27" i="24"/>
  <c r="AC24" i="24"/>
  <c r="P26" i="24"/>
  <c r="P28" i="24"/>
  <c r="AA27" i="24"/>
  <c r="H26" i="24"/>
  <c r="H28" i="24"/>
  <c r="G27" i="24"/>
  <c r="M27" i="24"/>
  <c r="M28" i="24"/>
  <c r="D26" i="24"/>
  <c r="AD28" i="24"/>
  <c r="AD24" i="24"/>
  <c r="T28" i="24"/>
  <c r="T24" i="24"/>
  <c r="AI29" i="24"/>
  <c r="AI25" i="24"/>
  <c r="AF24" i="24"/>
  <c r="V29" i="24"/>
  <c r="V28" i="24"/>
  <c r="Q24" i="24"/>
  <c r="AG26" i="24"/>
  <c r="AG28" i="24"/>
  <c r="E26" i="24"/>
  <c r="I26" i="24"/>
  <c r="I28" i="24"/>
  <c r="U26" i="24"/>
  <c r="K24" i="24"/>
  <c r="K26" i="24"/>
  <c r="Y24" i="24"/>
  <c r="L28" i="24"/>
  <c r="L25" i="24"/>
  <c r="AH29" i="24"/>
  <c r="X27" i="24"/>
  <c r="X26" i="24"/>
  <c r="C28" i="24"/>
  <c r="S38" i="24"/>
  <c r="S47" i="24" s="1"/>
  <c r="F35" i="24"/>
  <c r="F44" i="24" s="1"/>
  <c r="B71" i="24"/>
  <c r="B80" i="24" s="1"/>
  <c r="E2" i="18" s="1"/>
  <c r="B2" i="18" s="1"/>
  <c r="C2" i="18" s="1"/>
  <c r="D2" i="18" s="1"/>
  <c r="AG71" i="24"/>
  <c r="AG80" i="24" s="1"/>
  <c r="AJ2" i="18" s="1"/>
  <c r="T71" i="24"/>
  <c r="T80" i="24" s="1"/>
  <c r="W2" i="18" s="1"/>
  <c r="I71" i="24"/>
  <c r="I80" i="24" s="1"/>
  <c r="L2" i="18" s="1"/>
  <c r="V71" i="24"/>
  <c r="V80" i="24" s="1"/>
  <c r="Y2" i="18" s="1"/>
  <c r="AE39" i="24"/>
  <c r="AE48" i="24" s="1"/>
  <c r="L71" i="24"/>
  <c r="L80" i="24" s="1"/>
  <c r="O2" i="18" s="1"/>
  <c r="Q71" i="24"/>
  <c r="Q80" i="24" s="1"/>
  <c r="T2" i="18" s="1"/>
  <c r="D71" i="24"/>
  <c r="D80" i="24" s="1"/>
  <c r="G2" i="18" s="1"/>
  <c r="V38" i="24"/>
  <c r="V47" i="24" s="1"/>
  <c r="Y71" i="24"/>
  <c r="Y80" i="24" s="1"/>
  <c r="AB2" i="18" s="1"/>
  <c r="AD71" i="24"/>
  <c r="AD80" i="24" s="1"/>
  <c r="AG2" i="18" s="1"/>
  <c r="AB71" i="24"/>
  <c r="AB80" i="24" s="1"/>
  <c r="AE2" i="18" s="1"/>
  <c r="N71" i="24"/>
  <c r="N80" i="24" s="1"/>
  <c r="Q2" i="18" s="1"/>
  <c r="Z39" i="24"/>
  <c r="Z48" i="24" s="1"/>
  <c r="S35" i="24"/>
  <c r="S44" i="24" s="1"/>
  <c r="R35" i="24"/>
  <c r="R44" i="24" s="1"/>
  <c r="Q38" i="24"/>
  <c r="Q47" i="24" s="1"/>
  <c r="Q37" i="24"/>
  <c r="Q46" i="24" s="1"/>
  <c r="AI37" i="24"/>
  <c r="AI46" i="24" s="1"/>
  <c r="F39" i="24"/>
  <c r="F48" i="24" s="1"/>
  <c r="F37" i="24"/>
  <c r="F46" i="24" s="1"/>
  <c r="AC34" i="24"/>
  <c r="AC43" i="24" s="1"/>
  <c r="AC35" i="24"/>
  <c r="AC44" i="24" s="1"/>
  <c r="AC36" i="24"/>
  <c r="AC45" i="24" s="1"/>
  <c r="AC37" i="24"/>
  <c r="AC46" i="24" s="1"/>
  <c r="AC38" i="24"/>
  <c r="AC47" i="24" s="1"/>
  <c r="AC39" i="24"/>
  <c r="AC48" i="24" s="1"/>
  <c r="Q39" i="24"/>
  <c r="Q48" i="24" s="1"/>
  <c r="I35" i="24"/>
  <c r="I44" i="24" s="1"/>
  <c r="S37" i="24"/>
  <c r="S46" i="24" s="1"/>
  <c r="C39" i="24"/>
  <c r="C48" i="24" s="1"/>
  <c r="C36" i="24"/>
  <c r="C45" i="24" s="1"/>
  <c r="C37" i="24"/>
  <c r="C46" i="24" s="1"/>
  <c r="C38" i="24"/>
  <c r="C47" i="24" s="1"/>
  <c r="C34" i="24"/>
  <c r="C43" i="24" s="1"/>
  <c r="Q35" i="24"/>
  <c r="Q44" i="24" s="1"/>
  <c r="T39" i="24"/>
  <c r="T48" i="24" s="1"/>
  <c r="I37" i="24"/>
  <c r="I46" i="24" s="1"/>
  <c r="T37" i="24"/>
  <c r="T46" i="24" s="1"/>
  <c r="Z38" i="24"/>
  <c r="Z47" i="24" s="1"/>
  <c r="Q36" i="24"/>
  <c r="Q45" i="24" s="1"/>
  <c r="N35" i="24"/>
  <c r="N44" i="24" s="1"/>
  <c r="N39" i="24"/>
  <c r="N48" i="24" s="1"/>
  <c r="N34" i="24"/>
  <c r="N43" i="24" s="1"/>
  <c r="N38" i="24"/>
  <c r="N47" i="24" s="1"/>
  <c r="AI34" i="24"/>
  <c r="AI43" i="24" s="1"/>
  <c r="AI36" i="24"/>
  <c r="AI45" i="24" s="1"/>
  <c r="AI38" i="24"/>
  <c r="AI47" i="24" s="1"/>
  <c r="AI39" i="24"/>
  <c r="AI48" i="24" s="1"/>
  <c r="T38" i="24"/>
  <c r="T47" i="24" s="1"/>
  <c r="I36" i="24"/>
  <c r="I45" i="24" s="1"/>
  <c r="V39" i="24"/>
  <c r="V48" i="24" s="1"/>
  <c r="R36" i="24"/>
  <c r="R45" i="24" s="1"/>
  <c r="I39" i="24"/>
  <c r="I48" i="24" s="1"/>
  <c r="I38" i="24"/>
  <c r="I47" i="24" s="1"/>
  <c r="N37" i="24"/>
  <c r="N46" i="24" s="1"/>
  <c r="AE35" i="24"/>
  <c r="AE44" i="24" s="1"/>
  <c r="AE36" i="24"/>
  <c r="AE45" i="24" s="1"/>
  <c r="AE34" i="24"/>
  <c r="AE43" i="24" s="1"/>
  <c r="V37" i="24"/>
  <c r="V46" i="24" s="1"/>
  <c r="R39" i="24"/>
  <c r="R48" i="24" s="1"/>
  <c r="AE38" i="24"/>
  <c r="AE47" i="24" s="1"/>
  <c r="V35" i="24"/>
  <c r="V44" i="24" s="1"/>
  <c r="R38" i="24"/>
  <c r="R47" i="24" s="1"/>
  <c r="T36" i="24"/>
  <c r="T45" i="24" s="1"/>
  <c r="T35" i="24"/>
  <c r="T44" i="24" s="1"/>
  <c r="V36" i="24"/>
  <c r="V45" i="24" s="1"/>
  <c r="R37" i="24"/>
  <c r="R46" i="24" s="1"/>
  <c r="S34" i="24"/>
  <c r="S43" i="24" s="1"/>
  <c r="S39" i="24"/>
  <c r="S48" i="24" s="1"/>
  <c r="AH37" i="24"/>
  <c r="AH46" i="24" s="1"/>
  <c r="AH35" i="24"/>
  <c r="AH44" i="24" s="1"/>
  <c r="AH38" i="24"/>
  <c r="AH47" i="24" s="1"/>
  <c r="AH36" i="24"/>
  <c r="AH45" i="24" s="1"/>
  <c r="AH39" i="24"/>
  <c r="AH48" i="24" s="1"/>
  <c r="AH34" i="24"/>
  <c r="AH43" i="24" s="1"/>
  <c r="J39" i="24"/>
  <c r="J48" i="24" s="1"/>
  <c r="J35" i="24"/>
  <c r="J44" i="24" s="1"/>
  <c r="J36" i="24"/>
  <c r="J45" i="24" s="1"/>
  <c r="J37" i="24"/>
  <c r="J46" i="24" s="1"/>
  <c r="J38" i="24"/>
  <c r="J47" i="24" s="1"/>
  <c r="J34" i="24"/>
  <c r="J43" i="24" s="1"/>
  <c r="E36" i="24"/>
  <c r="E45" i="24" s="1"/>
  <c r="E34" i="24"/>
  <c r="E43" i="24" s="1"/>
  <c r="E38" i="24"/>
  <c r="E47" i="24" s="1"/>
  <c r="E37" i="24"/>
  <c r="E46" i="24" s="1"/>
  <c r="E39" i="24"/>
  <c r="E48" i="24" s="1"/>
  <c r="E35" i="24"/>
  <c r="E44" i="24" s="1"/>
  <c r="K38" i="24"/>
  <c r="K47" i="24" s="1"/>
  <c r="K34" i="24"/>
  <c r="K43" i="24" s="1"/>
  <c r="K39" i="24"/>
  <c r="K48" i="24" s="1"/>
  <c r="K35" i="24"/>
  <c r="K44" i="24" s="1"/>
  <c r="K36" i="24"/>
  <c r="K45" i="24" s="1"/>
  <c r="K37" i="24"/>
  <c r="K46" i="24" s="1"/>
  <c r="AG38" i="24"/>
  <c r="AG47" i="24" s="1"/>
  <c r="AG36" i="24"/>
  <c r="AG45" i="24" s="1"/>
  <c r="AG39" i="24"/>
  <c r="AG48" i="24" s="1"/>
  <c r="AG34" i="24"/>
  <c r="AG43" i="24" s="1"/>
  <c r="AG35" i="24"/>
  <c r="AG44" i="24" s="1"/>
  <c r="AG37" i="24"/>
  <c r="AG46" i="24" s="1"/>
  <c r="M37" i="24"/>
  <c r="M46" i="24" s="1"/>
  <c r="M36" i="24"/>
  <c r="M45" i="24" s="1"/>
  <c r="M38" i="24"/>
  <c r="M47" i="24" s="1"/>
  <c r="M39" i="24"/>
  <c r="M48" i="24" s="1"/>
  <c r="M35" i="24"/>
  <c r="M44" i="24" s="1"/>
  <c r="M34" i="24"/>
  <c r="M43" i="24" s="1"/>
  <c r="X39" i="24"/>
  <c r="X48" i="24" s="1"/>
  <c r="X37" i="24"/>
  <c r="X46" i="24" s="1"/>
  <c r="X34" i="24"/>
  <c r="X43" i="24" s="1"/>
  <c r="X35" i="24"/>
  <c r="X44" i="24" s="1"/>
  <c r="X36" i="24"/>
  <c r="X45" i="24" s="1"/>
  <c r="X38" i="24"/>
  <c r="X47" i="24" s="1"/>
  <c r="Y36" i="24"/>
  <c r="Y45" i="24" s="1"/>
  <c r="Y37" i="24"/>
  <c r="Y46" i="24" s="1"/>
  <c r="Y38" i="24"/>
  <c r="Y47" i="24" s="1"/>
  <c r="Y39" i="24"/>
  <c r="Y48" i="24" s="1"/>
  <c r="Y34" i="24"/>
  <c r="Y43" i="24" s="1"/>
  <c r="Y35" i="24"/>
  <c r="Y44" i="24" s="1"/>
  <c r="D34" i="24"/>
  <c r="D43" i="24" s="1"/>
  <c r="D35" i="24"/>
  <c r="D44" i="24" s="1"/>
  <c r="D36" i="24"/>
  <c r="D45" i="24" s="1"/>
  <c r="D37" i="24"/>
  <c r="D46" i="24" s="1"/>
  <c r="D39" i="24"/>
  <c r="D48" i="24" s="1"/>
  <c r="D38" i="24"/>
  <c r="D47" i="24" s="1"/>
  <c r="B37" i="24"/>
  <c r="B46" i="24" s="1"/>
  <c r="B38" i="24"/>
  <c r="B47" i="24" s="1"/>
  <c r="B39" i="24"/>
  <c r="B48" i="24" s="1"/>
  <c r="B36" i="24"/>
  <c r="B45" i="24" s="1"/>
  <c r="B34" i="24"/>
  <c r="B43" i="24" s="1"/>
  <c r="B35" i="24"/>
  <c r="B44" i="24" s="1"/>
  <c r="AA34" i="24"/>
  <c r="AA43" i="24" s="1"/>
  <c r="AA35" i="24"/>
  <c r="AA44" i="24" s="1"/>
  <c r="AA36" i="24"/>
  <c r="AA45" i="24" s="1"/>
  <c r="AA38" i="24"/>
  <c r="AA47" i="24" s="1"/>
  <c r="AA39" i="24"/>
  <c r="AA48" i="24" s="1"/>
  <c r="AA37" i="24"/>
  <c r="AA46" i="24" s="1"/>
  <c r="U37" i="24"/>
  <c r="U46" i="24" s="1"/>
  <c r="U38" i="24"/>
  <c r="U47" i="24" s="1"/>
  <c r="U39" i="24"/>
  <c r="U48" i="24" s="1"/>
  <c r="U36" i="24"/>
  <c r="U45" i="24" s="1"/>
  <c r="U34" i="24"/>
  <c r="U43" i="24" s="1"/>
  <c r="U35" i="24"/>
  <c r="U44" i="24" s="1"/>
  <c r="AF37" i="24"/>
  <c r="AF46" i="24" s="1"/>
  <c r="AF39" i="24"/>
  <c r="AF48" i="24" s="1"/>
  <c r="AF35" i="24"/>
  <c r="AF44" i="24" s="1"/>
  <c r="AF34" i="24"/>
  <c r="AF43" i="24" s="1"/>
  <c r="AF38" i="24"/>
  <c r="AF47" i="24" s="1"/>
  <c r="AF36" i="24"/>
  <c r="AF45" i="24" s="1"/>
  <c r="P37" i="24"/>
  <c r="P46" i="24" s="1"/>
  <c r="P38" i="24"/>
  <c r="P47" i="24" s="1"/>
  <c r="P39" i="24"/>
  <c r="P48" i="24" s="1"/>
  <c r="P35" i="24"/>
  <c r="P44" i="24" s="1"/>
  <c r="P34" i="24"/>
  <c r="P43" i="24" s="1"/>
  <c r="P36" i="24"/>
  <c r="P45" i="24" s="1"/>
  <c r="H37" i="24"/>
  <c r="H46" i="24" s="1"/>
  <c r="H38" i="24"/>
  <c r="H47" i="24" s="1"/>
  <c r="H39" i="24"/>
  <c r="H48" i="24" s="1"/>
  <c r="H34" i="24"/>
  <c r="H43" i="24" s="1"/>
  <c r="H35" i="24"/>
  <c r="H44" i="24" s="1"/>
  <c r="H36" i="24"/>
  <c r="H45" i="24" s="1"/>
  <c r="G38" i="24"/>
  <c r="G47" i="24" s="1"/>
  <c r="G39" i="24"/>
  <c r="G48" i="24" s="1"/>
  <c r="G34" i="24"/>
  <c r="G43" i="24" s="1"/>
  <c r="G35" i="24"/>
  <c r="G44" i="24" s="1"/>
  <c r="G36" i="24"/>
  <c r="G45" i="24" s="1"/>
  <c r="G37" i="24"/>
  <c r="G46" i="24" s="1"/>
</calcChain>
</file>

<file path=xl/sharedStrings.xml><?xml version="1.0" encoding="utf-8"?>
<sst xmlns="http://schemas.openxmlformats.org/spreadsheetml/2006/main" count="349" uniqueCount="169">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</sst>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165" fontId="13" fillId="4" borderId="0" xfId="1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2">
    <cellStyle name="A - bold" xfId="8"/>
    <cellStyle name="A - bottom border" xfId="11"/>
    <cellStyle name="A - header 2 2" xfId="10"/>
    <cellStyle name="A - normal" xfId="9"/>
    <cellStyle name="Body: normal cell" xfId="4"/>
    <cellStyle name="Font: Calibri, 9pt regular" xfId="2"/>
    <cellStyle name="Footnotes: top row" xfId="6"/>
    <cellStyle name="Header: bottom row" xfId="3"/>
    <cellStyle name="Hyperlink" xfId="7" builtinId="8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'Building Projections'!$G$19:$N$19</c:f>
              <c:numCache>
                <c:formatCode>0</c:formatCode>
                <c:ptCount val="8"/>
                <c:pt idx="0">
                  <c:v>2012</c:v>
                </c:pt>
                <c:pt idx="1">
                  <c:v>2017</c:v>
                </c:pt>
                <c:pt idx="2">
                  <c:v>2022</c:v>
                </c:pt>
                <c:pt idx="3">
                  <c:v>2027</c:v>
                </c:pt>
                <c:pt idx="4">
                  <c:v>2032</c:v>
                </c:pt>
                <c:pt idx="5">
                  <c:v>2037</c:v>
                </c:pt>
                <c:pt idx="6">
                  <c:v>2042</c:v>
                </c:pt>
                <c:pt idx="7">
                  <c:v>2047</c:v>
                </c:pt>
              </c:numCache>
            </c:numRef>
          </c:xVal>
          <c:yVal>
            <c:numRef>
              <c:f>'Building Projections'!$G$23:$N$23</c:f>
              <c:numCache>
                <c:formatCode>General</c:formatCode>
                <c:ptCount val="8"/>
                <c:pt idx="0">
                  <c:v>7.5035115580063982E-2</c:v>
                </c:pt>
                <c:pt idx="1">
                  <c:v>9.3970251998047552E-2</c:v>
                </c:pt>
                <c:pt idx="2">
                  <c:v>0.12684881276416166</c:v>
                </c:pt>
                <c:pt idx="3">
                  <c:v>0.18421484485167577</c:v>
                </c:pt>
                <c:pt idx="4">
                  <c:v>0.2872774933779334</c:v>
                </c:pt>
                <c:pt idx="5">
                  <c:v>0.47047821933449213</c:v>
                </c:pt>
                <c:pt idx="6">
                  <c:v>0.70671885782441357</c:v>
                </c:pt>
                <c:pt idx="7">
                  <c:v>1.0007772995698385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5-4765-AF0C-37F13784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09368"/>
        <c:axId val="1613216256"/>
      </c:scatterChart>
      <c:valAx>
        <c:axId val="16132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6256"/>
        <c:crosses val="autoZero"/>
        <c:crossBetween val="midCat"/>
      </c:valAx>
      <c:valAx>
        <c:axId val="161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454818</xdr:colOff>
      <xdr:row>33</xdr:row>
      <xdr:rowOff>159543</xdr:rowOff>
    </xdr:from>
    <xdr:to>
      <xdr:col>7</xdr:col>
      <xdr:colOff>735805</xdr:colOff>
      <xdr:row>49</xdr:row>
      <xdr:rowOff>7143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/>
  </sheetViews>
  <sheetFormatPr defaultRowHeight="14.25" x14ac:dyDescent="0.45"/>
  <cols>
    <col min="2" max="2" width="83.59765625" customWidth="1"/>
    <col min="4" max="4" width="69.86328125" customWidth="1"/>
  </cols>
  <sheetData>
    <row r="1" spans="1:6" x14ac:dyDescent="0.45">
      <c r="A1" s="4" t="s">
        <v>0</v>
      </c>
      <c r="B1" s="7"/>
      <c r="C1" s="7"/>
      <c r="D1" s="7"/>
      <c r="E1" s="7"/>
      <c r="F1" s="7"/>
    </row>
    <row r="3" spans="1:6" x14ac:dyDescent="0.45">
      <c r="A3" s="2" t="s">
        <v>1</v>
      </c>
      <c r="B3" s="3" t="s">
        <v>37</v>
      </c>
      <c r="E3" s="7"/>
      <c r="F3" s="7"/>
    </row>
    <row r="4" spans="1:6" x14ac:dyDescent="0.45">
      <c r="A4" s="7"/>
      <c r="B4" s="7" t="s">
        <v>39</v>
      </c>
      <c r="E4" s="7"/>
      <c r="F4" s="7"/>
    </row>
    <row r="5" spans="1:6" x14ac:dyDescent="0.45">
      <c r="A5" s="7"/>
      <c r="B5" s="5">
        <v>2015</v>
      </c>
      <c r="E5" s="7"/>
      <c r="F5" s="7"/>
    </row>
    <row r="6" spans="1:6" x14ac:dyDescent="0.45">
      <c r="A6" s="7"/>
      <c r="B6" t="s">
        <v>38</v>
      </c>
      <c r="E6" s="7"/>
      <c r="F6" s="7"/>
    </row>
    <row r="7" spans="1:6" s="7" customFormat="1" x14ac:dyDescent="0.45">
      <c r="B7" s="10" t="s">
        <v>3</v>
      </c>
    </row>
    <row r="8" spans="1:6" s="7" customFormat="1" x14ac:dyDescent="0.45">
      <c r="B8" t="s">
        <v>25</v>
      </c>
    </row>
    <row r="9" spans="1:6" s="7" customFormat="1" x14ac:dyDescent="0.45"/>
    <row r="10" spans="1:6" s="7" customFormat="1" x14ac:dyDescent="0.45">
      <c r="B10" s="3" t="s">
        <v>40</v>
      </c>
    </row>
    <row r="11" spans="1:6" s="7" customFormat="1" x14ac:dyDescent="0.45">
      <c r="B11" s="7" t="s">
        <v>39</v>
      </c>
    </row>
    <row r="12" spans="1:6" s="7" customFormat="1" x14ac:dyDescent="0.45">
      <c r="B12" s="5">
        <v>2015</v>
      </c>
    </row>
    <row r="13" spans="1:6" s="7" customFormat="1" x14ac:dyDescent="0.45">
      <c r="B13" t="s">
        <v>41</v>
      </c>
    </row>
    <row r="14" spans="1:6" x14ac:dyDescent="0.45">
      <c r="A14" s="7"/>
      <c r="B14" s="10" t="s">
        <v>35</v>
      </c>
      <c r="E14" s="7"/>
      <c r="F14" s="7"/>
    </row>
    <row r="15" spans="1:6" x14ac:dyDescent="0.45">
      <c r="B15" s="7" t="s">
        <v>36</v>
      </c>
      <c r="C15" s="7"/>
      <c r="D15" s="7"/>
      <c r="E15" s="7"/>
      <c r="F15" s="7"/>
    </row>
    <row r="16" spans="1:6" x14ac:dyDescent="0.45">
      <c r="A16" s="7"/>
      <c r="B16" s="7"/>
      <c r="C16" s="7"/>
      <c r="D16" s="7"/>
    </row>
    <row r="17" spans="1:4" x14ac:dyDescent="0.45">
      <c r="A17" s="7"/>
      <c r="B17" s="3" t="s">
        <v>56</v>
      </c>
      <c r="C17" s="7"/>
      <c r="D17" s="7"/>
    </row>
    <row r="18" spans="1:4" x14ac:dyDescent="0.45">
      <c r="A18" s="7"/>
      <c r="B18" s="7" t="s">
        <v>39</v>
      </c>
      <c r="C18" s="7"/>
      <c r="D18" s="11"/>
    </row>
    <row r="19" spans="1:4" x14ac:dyDescent="0.45">
      <c r="A19" s="7"/>
      <c r="B19" s="5">
        <v>2015</v>
      </c>
      <c r="C19" s="7"/>
      <c r="D19" s="7"/>
    </row>
    <row r="20" spans="1:4" x14ac:dyDescent="0.45">
      <c r="A20" s="7"/>
      <c r="B20" s="7" t="s">
        <v>57</v>
      </c>
      <c r="C20" s="7"/>
      <c r="D20" s="7"/>
    </row>
    <row r="21" spans="1:4" x14ac:dyDescent="0.45">
      <c r="A21" s="7"/>
      <c r="B21" s="10" t="s">
        <v>58</v>
      </c>
      <c r="C21" s="7"/>
      <c r="D21" s="7"/>
    </row>
    <row r="22" spans="1:4" x14ac:dyDescent="0.45">
      <c r="A22" s="7"/>
      <c r="B22" s="7" t="s">
        <v>59</v>
      </c>
      <c r="C22" s="7"/>
      <c r="D22" s="7"/>
    </row>
    <row r="24" spans="1:4" x14ac:dyDescent="0.45">
      <c r="A24" s="7"/>
      <c r="B24" s="3" t="s">
        <v>69</v>
      </c>
      <c r="C24" s="7"/>
      <c r="D24" s="7"/>
    </row>
    <row r="25" spans="1:4" x14ac:dyDescent="0.45">
      <c r="B25" s="48" t="s">
        <v>70</v>
      </c>
    </row>
    <row r="27" spans="1:4" x14ac:dyDescent="0.45">
      <c r="B27" s="3" t="s">
        <v>107</v>
      </c>
    </row>
    <row r="28" spans="1:4" x14ac:dyDescent="0.45">
      <c r="B28" t="s">
        <v>109</v>
      </c>
    </row>
    <row r="29" spans="1:4" x14ac:dyDescent="0.45">
      <c r="B29" s="5">
        <v>2008</v>
      </c>
    </row>
    <row r="30" spans="1:4" x14ac:dyDescent="0.45">
      <c r="B30" t="s">
        <v>108</v>
      </c>
    </row>
    <row r="31" spans="1:4" x14ac:dyDescent="0.45">
      <c r="B31" s="10" t="s">
        <v>97</v>
      </c>
    </row>
    <row r="32" spans="1:4" x14ac:dyDescent="0.45">
      <c r="B32" t="s">
        <v>110</v>
      </c>
    </row>
    <row r="34" spans="1:2" x14ac:dyDescent="0.45">
      <c r="B34" s="3" t="s">
        <v>112</v>
      </c>
    </row>
    <row r="35" spans="1:2" x14ac:dyDescent="0.45">
      <c r="B35" t="s">
        <v>115</v>
      </c>
    </row>
    <row r="36" spans="1:2" x14ac:dyDescent="0.45">
      <c r="B36" s="5">
        <v>2014</v>
      </c>
    </row>
    <row r="37" spans="1:2" x14ac:dyDescent="0.45">
      <c r="B37" t="s">
        <v>116</v>
      </c>
    </row>
    <row r="38" spans="1:2" x14ac:dyDescent="0.45">
      <c r="B38" s="10" t="s">
        <v>2</v>
      </c>
    </row>
    <row r="39" spans="1:2" x14ac:dyDescent="0.45">
      <c r="B39" t="s">
        <v>114</v>
      </c>
    </row>
    <row r="41" spans="1:2" x14ac:dyDescent="0.45">
      <c r="A41" s="2" t="s">
        <v>4</v>
      </c>
    </row>
    <row r="42" spans="1:2" x14ac:dyDescent="0.45">
      <c r="A42" t="s">
        <v>74</v>
      </c>
    </row>
    <row r="43" spans="1:2" x14ac:dyDescent="0.45">
      <c r="A43" t="s">
        <v>75</v>
      </c>
    </row>
    <row r="45" spans="1:2" x14ac:dyDescent="0.45">
      <c r="A45" t="s">
        <v>158</v>
      </c>
    </row>
    <row r="46" spans="1:2" x14ac:dyDescent="0.45">
      <c r="A46" t="s">
        <v>159</v>
      </c>
    </row>
    <row r="47" spans="1:2" x14ac:dyDescent="0.45">
      <c r="A47" t="s">
        <v>160</v>
      </c>
    </row>
    <row r="48" spans="1:2" x14ac:dyDescent="0.45">
      <c r="A48" t="s">
        <v>76</v>
      </c>
    </row>
    <row r="49" spans="1:1" x14ac:dyDescent="0.45">
      <c r="A49" t="s">
        <v>77</v>
      </c>
    </row>
    <row r="51" spans="1:1" x14ac:dyDescent="0.45">
      <c r="A51" t="s">
        <v>161</v>
      </c>
    </row>
  </sheetData>
  <hyperlinks>
    <hyperlink ref="B7" r:id="rId1"/>
    <hyperlink ref="B14" r:id="rId2"/>
    <hyperlink ref="B21" r:id="rId3"/>
    <hyperlink ref="B31" r:id="rId4"/>
    <hyperlink ref="B38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selection activeCell="D11" sqref="D11"/>
    </sheetView>
  </sheetViews>
  <sheetFormatPr defaultColWidth="9.1328125" defaultRowHeight="14.25" x14ac:dyDescent="0.45"/>
  <cols>
    <col min="1" max="1" width="24.86328125" style="7" customWidth="1"/>
    <col min="2" max="4" width="8.59765625" style="57" bestFit="1" customWidth="1"/>
    <col min="5" max="16384" width="9.1328125" style="7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45">
      <c r="A3" s="7" t="s">
        <v>12</v>
      </c>
      <c r="B3" s="6">
        <f t="shared" ref="B3:B7" si="0">E3</f>
        <v>579402422.60138893</v>
      </c>
      <c r="C3" s="6">
        <f t="shared" ref="C3:D7" si="1">B3</f>
        <v>579402422.60138893</v>
      </c>
      <c r="D3" s="6">
        <f t="shared" si="1"/>
        <v>579402422.60138893</v>
      </c>
      <c r="E3" s="9">
        <f>'Calculations 2'!B53</f>
        <v>579402422.60138893</v>
      </c>
      <c r="F3" s="9">
        <f>'Calculations 2'!C53</f>
        <v>596076898.00716627</v>
      </c>
      <c r="G3" s="9">
        <f>'Calculations 2'!D53</f>
        <v>601802601.03449667</v>
      </c>
      <c r="H3" s="9">
        <f>'Calculations 2'!E53</f>
        <v>607528304.06182814</v>
      </c>
      <c r="I3" s="9">
        <f>'Calculations 2'!F53</f>
        <v>613254007.08920038</v>
      </c>
      <c r="J3" s="9">
        <f>'Calculations 2'!G53</f>
        <v>618979710.11649525</v>
      </c>
      <c r="K3" s="9">
        <f>'Calculations 2'!H53</f>
        <v>596128757.6970185</v>
      </c>
      <c r="L3" s="9">
        <f>'Calculations 2'!I53</f>
        <v>600049619.32773042</v>
      </c>
      <c r="M3" s="9">
        <f>'Calculations 2'!J53</f>
        <v>603970480.95844257</v>
      </c>
      <c r="N3" s="9">
        <f>'Calculations 2'!K53</f>
        <v>607891342.58911526</v>
      </c>
      <c r="O3" s="9">
        <f>'Calculations 2'!L53</f>
        <v>611812204.21980894</v>
      </c>
      <c r="P3" s="9">
        <f>'Calculations 2'!M53</f>
        <v>624293825.03448331</v>
      </c>
      <c r="Q3" s="9">
        <f>'Calculations 2'!N53</f>
        <v>628755366.19254589</v>
      </c>
      <c r="R3" s="9">
        <f>'Calculations 2'!O53</f>
        <v>633216907.35064399</v>
      </c>
      <c r="S3" s="9">
        <f>'Calculations 2'!P53</f>
        <v>637678448.50874448</v>
      </c>
      <c r="T3" s="9">
        <f>'Calculations 2'!Q53</f>
        <v>642139989.66686344</v>
      </c>
      <c r="U3" s="9">
        <f>'Calculations 2'!R53</f>
        <v>615656105.66266072</v>
      </c>
      <c r="V3" s="9">
        <f>'Calculations 2'!S53</f>
        <v>618163198.91579449</v>
      </c>
      <c r="W3" s="9">
        <f>'Calculations 2'!T53</f>
        <v>620670292.16891801</v>
      </c>
      <c r="X3" s="9">
        <f>'Calculations 2'!U53</f>
        <v>623177385.42202377</v>
      </c>
      <c r="Y3" s="9">
        <f>'Calculations 2'!V53</f>
        <v>625684478.67514729</v>
      </c>
      <c r="Z3" s="9">
        <f>'Calculations 2'!W53</f>
        <v>634213746.56682217</v>
      </c>
      <c r="AA3" s="9">
        <f>'Calculations 2'!X53</f>
        <v>637101187.69182634</v>
      </c>
      <c r="AB3" s="9">
        <f>'Calculations 2'!Y53</f>
        <v>639988628.81686878</v>
      </c>
      <c r="AC3" s="9">
        <f>'Calculations 2'!Z53</f>
        <v>642876069.94187295</v>
      </c>
      <c r="AD3" s="9">
        <f>'Calculations 2'!AA53</f>
        <v>645763511.06691539</v>
      </c>
      <c r="AE3" s="9">
        <f>'Calculations 2'!AB53</f>
        <v>617324742.38121808</v>
      </c>
      <c r="AF3" s="9">
        <f>'Calculations 2'!AC53</f>
        <v>618233686.04451752</v>
      </c>
      <c r="AG3" s="9">
        <f>'Calculations 2'!AD53</f>
        <v>619142629.70780671</v>
      </c>
      <c r="AH3" s="9">
        <f>'Calculations 2'!AE53</f>
        <v>620051573.37110484</v>
      </c>
      <c r="AI3" s="9">
        <f>'Calculations 2'!AF53</f>
        <v>620960517.03439546</v>
      </c>
      <c r="AJ3" s="9">
        <f>'Calculations 2'!AG53</f>
        <v>621869460.69769478</v>
      </c>
      <c r="AK3" s="9">
        <f>'Calculations 2'!AH53</f>
        <v>622778404.36098933</v>
      </c>
      <c r="AL3" s="9">
        <f>'Calculations 2'!AI53</f>
        <v>623687348.02427864</v>
      </c>
    </row>
    <row r="4" spans="1:38" x14ac:dyDescent="0.45">
      <c r="A4" s="7" t="s">
        <v>13</v>
      </c>
      <c r="B4" s="6">
        <f t="shared" si="0"/>
        <v>10715659161.443731</v>
      </c>
      <c r="C4" s="6">
        <f t="shared" si="1"/>
        <v>10715659161.443731</v>
      </c>
      <c r="D4" s="6">
        <f t="shared" si="1"/>
        <v>10715659161.443731</v>
      </c>
      <c r="E4" s="9">
        <f>'Calculations 2'!B54</f>
        <v>10715659161.443731</v>
      </c>
      <c r="F4" s="9">
        <f>'Calculations 2'!C54</f>
        <v>11326161436.261013</v>
      </c>
      <c r="G4" s="9">
        <f>'Calculations 2'!D54</f>
        <v>11407010441.858749</v>
      </c>
      <c r="H4" s="9">
        <f>'Calculations 2'!E54</f>
        <v>11487859447.456543</v>
      </c>
      <c r="I4" s="9">
        <f>'Calculations 2'!F54</f>
        <v>11568708453.056213</v>
      </c>
      <c r="J4" s="9">
        <f>'Calculations 2'!G54</f>
        <v>11649557458.652225</v>
      </c>
      <c r="K4" s="9">
        <f>'Calculations 2'!H54</f>
        <v>10409819281.321047</v>
      </c>
      <c r="L4" s="9">
        <f>'Calculations 2'!I54</f>
        <v>10465183271.108898</v>
      </c>
      <c r="M4" s="9">
        <f>'Calculations 2'!J54</f>
        <v>10520547260.896711</v>
      </c>
      <c r="N4" s="9">
        <f>'Calculations 2'!K54</f>
        <v>10575911250.682663</v>
      </c>
      <c r="O4" s="9">
        <f>'Calculations 2'!L54</f>
        <v>10631275240.469624</v>
      </c>
      <c r="P4" s="9">
        <f>'Calculations 2'!M54</f>
        <v>11082249866.901928</v>
      </c>
      <c r="Q4" s="9">
        <f>'Calculations 2'!N54</f>
        <v>11145248447.920527</v>
      </c>
      <c r="R4" s="9">
        <f>'Calculations 2'!O54</f>
        <v>11208247028.940842</v>
      </c>
      <c r="S4" s="9">
        <f>'Calculations 2'!P54</f>
        <v>11271245609.961275</v>
      </c>
      <c r="T4" s="9">
        <f>'Calculations 2'!Q54</f>
        <v>11334244190.982561</v>
      </c>
      <c r="U4" s="9">
        <f>'Calculations 2'!R54</f>
        <v>9967189772.424593</v>
      </c>
      <c r="V4" s="9">
        <f>'Calculations 2'!S54</f>
        <v>10002590839.419001</v>
      </c>
      <c r="W4" s="9">
        <f>'Calculations 2'!T54</f>
        <v>10037991906.412886</v>
      </c>
      <c r="X4" s="9">
        <f>'Calculations 2'!U54</f>
        <v>10073392973.405933</v>
      </c>
      <c r="Y4" s="9">
        <f>'Calculations 2'!V54</f>
        <v>10108794040.399818</v>
      </c>
      <c r="Z4" s="9">
        <f>'Calculations 2'!W54</f>
        <v>10422492427.940308</v>
      </c>
      <c r="AA4" s="9">
        <f>'Calculations 2'!X54</f>
        <v>10463264144.978514</v>
      </c>
      <c r="AB4" s="9">
        <f>'Calculations 2'!Y54</f>
        <v>10504035862.018518</v>
      </c>
      <c r="AC4" s="9">
        <f>'Calculations 2'!Z54</f>
        <v>10544807579.056726</v>
      </c>
      <c r="AD4" s="9">
        <f>'Calculations 2'!AA54</f>
        <v>10585579296.096727</v>
      </c>
      <c r="AE4" s="9">
        <f>'Calculations 2'!AB54</f>
        <v>9178701156.3222847</v>
      </c>
      <c r="AF4" s="9">
        <f>'Calculations 2'!AC54</f>
        <v>9191535770.8617306</v>
      </c>
      <c r="AG4" s="9">
        <f>'Calculations 2'!AD54</f>
        <v>9204370385.4006977</v>
      </c>
      <c r="AH4" s="9">
        <f>'Calculations 2'!AE54</f>
        <v>9217204999.9400826</v>
      </c>
      <c r="AI4" s="9">
        <f>'Calculations 2'!AF54</f>
        <v>9230039614.4791088</v>
      </c>
      <c r="AJ4" s="9">
        <f>'Calculations 2'!AG54</f>
        <v>9242874229.0185528</v>
      </c>
      <c r="AK4" s="9">
        <f>'Calculations 2'!AH54</f>
        <v>9255708843.5577621</v>
      </c>
      <c r="AL4" s="9">
        <f>'Calculations 2'!AI54</f>
        <v>9268543458.0967274</v>
      </c>
    </row>
    <row r="5" spans="1:38" x14ac:dyDescent="0.45">
      <c r="A5" s="7" t="s">
        <v>14</v>
      </c>
      <c r="B5" s="6">
        <f t="shared" si="0"/>
        <v>1196735657.7906473</v>
      </c>
      <c r="C5" s="6">
        <f t="shared" si="1"/>
        <v>1196735657.7906473</v>
      </c>
      <c r="D5" s="6">
        <f t="shared" si="1"/>
        <v>1196735657.7906473</v>
      </c>
      <c r="E5" s="9">
        <f>'Calculations 2'!B55</f>
        <v>1196735657.7906473</v>
      </c>
      <c r="F5" s="9">
        <f>'Calculations 2'!C55</f>
        <v>1222443134.6352427</v>
      </c>
      <c r="G5" s="9">
        <f>'Calculations 2'!D55</f>
        <v>1234993300.7596233</v>
      </c>
      <c r="H5" s="9">
        <f>'Calculations 2'!E55</f>
        <v>1247543466.8840053</v>
      </c>
      <c r="I5" s="9">
        <f>'Calculations 2'!F55</f>
        <v>1260093633.0084388</v>
      </c>
      <c r="J5" s="9">
        <f>'Calculations 2'!G55</f>
        <v>1272643799.132777</v>
      </c>
      <c r="K5" s="9">
        <f>'Calculations 2'!H55</f>
        <v>1249065827.1813498</v>
      </c>
      <c r="L5" s="9">
        <f>'Calculations 2'!I55</f>
        <v>1257659962.1864574</v>
      </c>
      <c r="M5" s="9">
        <f>'Calculations 2'!J55</f>
        <v>1266254097.191566</v>
      </c>
      <c r="N5" s="9">
        <f>'Calculations 2'!K55</f>
        <v>1274848232.1966267</v>
      </c>
      <c r="O5" s="9">
        <f>'Calculations 2'!L55</f>
        <v>1283442367.2017121</v>
      </c>
      <c r="P5" s="9">
        <f>'Calculations 2'!M55</f>
        <v>1302859472.3898654</v>
      </c>
      <c r="Q5" s="9">
        <f>'Calculations 2'!N55</f>
        <v>1312638722.6299458</v>
      </c>
      <c r="R5" s="9">
        <f>'Calculations 2'!O55</f>
        <v>1322417972.870069</v>
      </c>
      <c r="S5" s="9">
        <f>'Calculations 2'!P55</f>
        <v>1332197223.1101954</v>
      </c>
      <c r="T5" s="9">
        <f>'Calculations 2'!Q55</f>
        <v>1341976473.3503449</v>
      </c>
      <c r="U5" s="9">
        <f>'Calculations 2'!R55</f>
        <v>1312632859.9943686</v>
      </c>
      <c r="V5" s="9">
        <f>'Calculations 2'!S55</f>
        <v>1318128156.6707492</v>
      </c>
      <c r="W5" s="9">
        <f>'Calculations 2'!T55</f>
        <v>1323623453.3471177</v>
      </c>
      <c r="X5" s="9">
        <f>'Calculations 2'!U55</f>
        <v>1329118750.0234644</v>
      </c>
      <c r="Y5" s="9">
        <f>'Calculations 2'!V55</f>
        <v>1334614046.6998332</v>
      </c>
      <c r="Z5" s="9">
        <f>'Calculations 2'!W55</f>
        <v>1347722899.0375078</v>
      </c>
      <c r="AA5" s="9">
        <f>'Calculations 2'!X55</f>
        <v>1354051880.0587552</v>
      </c>
      <c r="AB5" s="9">
        <f>'Calculations 2'!Y55</f>
        <v>1360380861.0800498</v>
      </c>
      <c r="AC5" s="9">
        <f>'Calculations 2'!Z55</f>
        <v>1366709842.1012974</v>
      </c>
      <c r="AD5" s="9">
        <f>'Calculations 2'!AA55</f>
        <v>1373038823.122592</v>
      </c>
      <c r="AE5" s="9">
        <f>'Calculations 2'!AB55</f>
        <v>1339763532.2044785</v>
      </c>
      <c r="AF5" s="9">
        <f>'Calculations 2'!AC55</f>
        <v>1341755845.448395</v>
      </c>
      <c r="AG5" s="9">
        <f>'Calculations 2'!AD55</f>
        <v>1343748158.6922989</v>
      </c>
      <c r="AH5" s="9">
        <f>'Calculations 2'!AE55</f>
        <v>1345740471.9362135</v>
      </c>
      <c r="AI5" s="9">
        <f>'Calculations 2'!AF55</f>
        <v>1347732785.1801188</v>
      </c>
      <c r="AJ5" s="9">
        <f>'Calculations 2'!AG55</f>
        <v>1349725098.4240351</v>
      </c>
      <c r="AK5" s="9">
        <f>'Calculations 2'!AH55</f>
        <v>1351717411.6679454</v>
      </c>
      <c r="AL5" s="9">
        <f>'Calculations 2'!AI55</f>
        <v>1353709724.9118495</v>
      </c>
    </row>
    <row r="6" spans="1:38" x14ac:dyDescent="0.45">
      <c r="A6" s="7" t="s">
        <v>15</v>
      </c>
      <c r="B6" s="6">
        <f t="shared" si="0"/>
        <v>2141961135.1543877</v>
      </c>
      <c r="C6" s="6">
        <f t="shared" si="1"/>
        <v>2141961135.1543877</v>
      </c>
      <c r="D6" s="6">
        <f t="shared" si="1"/>
        <v>2141961135.1543877</v>
      </c>
      <c r="E6" s="9">
        <f>'Calculations 2'!B56</f>
        <v>2141961135.1543877</v>
      </c>
      <c r="F6" s="9">
        <f>'Calculations 2'!C56</f>
        <v>2198446387.5730567</v>
      </c>
      <c r="G6" s="9">
        <f>'Calculations 2'!D56</f>
        <v>2220040971.73558</v>
      </c>
      <c r="H6" s="9">
        <f>'Calculations 2'!E56</f>
        <v>2241635555.8981071</v>
      </c>
      <c r="I6" s="9">
        <f>'Calculations 2'!F56</f>
        <v>2263230140.0607653</v>
      </c>
      <c r="J6" s="9">
        <f>'Calculations 2'!G56</f>
        <v>2284824724.2231755</v>
      </c>
      <c r="K6" s="9">
        <f>'Calculations 2'!H56</f>
        <v>2214298052.7249813</v>
      </c>
      <c r="L6" s="9">
        <f>'Calculations 2'!I56</f>
        <v>2229085647.55304</v>
      </c>
      <c r="M6" s="9">
        <f>'Calculations 2'!J56</f>
        <v>2243873242.3810997</v>
      </c>
      <c r="N6" s="9">
        <f>'Calculations 2'!K56</f>
        <v>2258660837.209033</v>
      </c>
      <c r="O6" s="9">
        <f>'Calculations 2'!L56</f>
        <v>2273448432.0370331</v>
      </c>
      <c r="P6" s="9">
        <f>'Calculations 2'!M56</f>
        <v>2315832954.2558293</v>
      </c>
      <c r="Q6" s="9">
        <f>'Calculations 2'!N56</f>
        <v>2332659730.9106054</v>
      </c>
      <c r="R6" s="9">
        <f>'Calculations 2'!O56</f>
        <v>2349486507.565495</v>
      </c>
      <c r="S6" s="9">
        <f>'Calculations 2'!P56</f>
        <v>2366313284.2203922</v>
      </c>
      <c r="T6" s="9">
        <f>'Calculations 2'!Q56</f>
        <v>2383140060.8753486</v>
      </c>
      <c r="U6" s="9">
        <f>'Calculations 2'!R56</f>
        <v>2300209487.401834</v>
      </c>
      <c r="V6" s="9">
        <f>'Calculations 2'!S56</f>
        <v>2309665031.2886901</v>
      </c>
      <c r="W6" s="9">
        <f>'Calculations 2'!T56</f>
        <v>2319120575.1755133</v>
      </c>
      <c r="X6" s="9">
        <f>'Calculations 2'!U56</f>
        <v>2328576119.0622797</v>
      </c>
      <c r="Y6" s="9">
        <f>'Calculations 2'!V56</f>
        <v>2338031662.9491029</v>
      </c>
      <c r="Z6" s="9">
        <f>'Calculations 2'!W56</f>
        <v>2366900615.4674625</v>
      </c>
      <c r="AA6" s="9">
        <f>'Calculations 2'!X56</f>
        <v>2377790647.676724</v>
      </c>
      <c r="AB6" s="9">
        <f>'Calculations 2'!Y56</f>
        <v>2388680679.8861079</v>
      </c>
      <c r="AC6" s="9">
        <f>'Calculations 2'!Z56</f>
        <v>2399570712.0953708</v>
      </c>
      <c r="AD6" s="9">
        <f>'Calculations 2'!AA56</f>
        <v>2410460744.3047543</v>
      </c>
      <c r="AE6" s="9">
        <f>'Calculations 2'!AB56</f>
        <v>2320365908.350399</v>
      </c>
      <c r="AF6" s="9">
        <f>'Calculations 2'!AC56</f>
        <v>2323794004.488533</v>
      </c>
      <c r="AG6" s="9">
        <f>'Calculations 2'!AD56</f>
        <v>2327222100.6266351</v>
      </c>
      <c r="AH6" s="9">
        <f>'Calculations 2'!AE56</f>
        <v>2330650196.7647648</v>
      </c>
      <c r="AI6" s="9">
        <f>'Calculations 2'!AF56</f>
        <v>2334078292.9028702</v>
      </c>
      <c r="AJ6" s="9">
        <f>'Calculations 2'!AG56</f>
        <v>2337506389.0410042</v>
      </c>
      <c r="AK6" s="9">
        <f>'Calculations 2'!AH56</f>
        <v>2340934485.1791229</v>
      </c>
      <c r="AL6" s="9">
        <f>'Calculations 2'!AI56</f>
        <v>2344362581.3172245</v>
      </c>
    </row>
    <row r="7" spans="1:38" x14ac:dyDescent="0.45">
      <c r="A7" s="7" t="s">
        <v>16</v>
      </c>
      <c r="B7" s="6">
        <f t="shared" si="0"/>
        <v>58853779.750241444</v>
      </c>
      <c r="C7" s="6">
        <f t="shared" si="1"/>
        <v>58853779.750241444</v>
      </c>
      <c r="D7" s="6">
        <f t="shared" si="1"/>
        <v>58853779.750241444</v>
      </c>
      <c r="E7" s="6">
        <f>'Calculations 2'!B57</f>
        <v>58853779.750241444</v>
      </c>
      <c r="F7" s="6">
        <f>'Calculations 2'!C57</f>
        <v>60521248.25903172</v>
      </c>
      <c r="G7" s="6">
        <f>'Calculations 2'!D57</f>
        <v>61105023.814230815</v>
      </c>
      <c r="H7" s="6">
        <f>'Calculations 2'!E57</f>
        <v>61688799.369430013</v>
      </c>
      <c r="I7" s="6">
        <f>'Calculations 2'!F57</f>
        <v>62272574.924633242</v>
      </c>
      <c r="J7" s="6">
        <f>'Calculations 2'!G57</f>
        <v>62856350.479828812</v>
      </c>
      <c r="K7" s="6">
        <f>'Calculations 2'!H57</f>
        <v>60606276.084471807</v>
      </c>
      <c r="L7" s="6">
        <f>'Calculations 2'!I57</f>
        <v>61006035.409117498</v>
      </c>
      <c r="M7" s="6">
        <f>'Calculations 2'!J57</f>
        <v>61405794.733763196</v>
      </c>
      <c r="N7" s="6">
        <f>'Calculations 2'!K57</f>
        <v>61805554.05840499</v>
      </c>
      <c r="O7" s="6">
        <f>'Calculations 2'!L57</f>
        <v>62205313.383048862</v>
      </c>
      <c r="P7" s="6">
        <f>'Calculations 2'!M57</f>
        <v>63454014.146462709</v>
      </c>
      <c r="Q7" s="6">
        <f>'Calculations 2'!N57</f>
        <v>63908899.538555183</v>
      </c>
      <c r="R7" s="6">
        <f>'Calculations 2'!O57</f>
        <v>64363784.930651143</v>
      </c>
      <c r="S7" s="6">
        <f>'Calculations 2'!P57</f>
        <v>64818670.322747372</v>
      </c>
      <c r="T7" s="6">
        <f>'Calculations 2'!Q57</f>
        <v>65273555.714845419</v>
      </c>
      <c r="U7" s="6">
        <f>'Calculations 2'!R57</f>
        <v>62659688.301723883</v>
      </c>
      <c r="V7" s="6">
        <f>'Calculations 2'!S57</f>
        <v>62915304.031145707</v>
      </c>
      <c r="W7" s="6">
        <f>'Calculations 2'!T57</f>
        <v>63170919.760566503</v>
      </c>
      <c r="X7" s="6">
        <f>'Calculations 2'!U57</f>
        <v>63426535.489985526</v>
      </c>
      <c r="Y7" s="6">
        <f>'Calculations 2'!V57</f>
        <v>63682151.219406329</v>
      </c>
      <c r="Z7" s="6">
        <f>'Calculations 2'!W57</f>
        <v>64534965.572489202</v>
      </c>
      <c r="AA7" s="6">
        <f>'Calculations 2'!X57</f>
        <v>64829360.433313884</v>
      </c>
      <c r="AB7" s="6">
        <f>'Calculations 2'!Y57</f>
        <v>65123755.294142328</v>
      </c>
      <c r="AC7" s="6">
        <f>'Calculations 2'!Z57</f>
        <v>65418150.154967003</v>
      </c>
      <c r="AD7" s="6">
        <f>'Calculations 2'!AA57</f>
        <v>65712545.015795462</v>
      </c>
      <c r="AE7" s="6">
        <f>'Calculations 2'!AB57</f>
        <v>62900425.949949779</v>
      </c>
      <c r="AF7" s="6">
        <f>'Calculations 2'!AC57</f>
        <v>62993099.127226777</v>
      </c>
      <c r="AG7" s="6">
        <f>'Calculations 2'!AD57</f>
        <v>63085772.30450277</v>
      </c>
      <c r="AH7" s="6">
        <f>'Calculations 2'!AE57</f>
        <v>63178445.481779635</v>
      </c>
      <c r="AI7" s="6">
        <f>'Calculations 2'!AF57</f>
        <v>63271118.659055747</v>
      </c>
      <c r="AJ7" s="6">
        <f>'Calculations 2'!AG57</f>
        <v>63363791.836332746</v>
      </c>
      <c r="AK7" s="6">
        <f>'Calculations 2'!AH57</f>
        <v>63456465.013609253</v>
      </c>
      <c r="AL7" s="6">
        <f>'Calculations 2'!AI57</f>
        <v>63549138.190885253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opLeftCell="Q1" workbookViewId="0">
      <selection activeCell="B3" sqref="B3:AL3"/>
    </sheetView>
  </sheetViews>
  <sheetFormatPr defaultRowHeight="14.25" x14ac:dyDescent="0.45"/>
  <cols>
    <col min="1" max="1" width="24.86328125" customWidth="1"/>
    <col min="2" max="4" width="8.59765625" style="57" bestFit="1" customWidth="1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45">
      <c r="A3" s="7" t="s">
        <v>12</v>
      </c>
      <c r="B3" s="6">
        <f t="shared" ref="B3:B7" si="0">E3</f>
        <v>198343402.37690645</v>
      </c>
      <c r="C3" s="6">
        <f t="shared" ref="C3:D7" si="1">B3</f>
        <v>198343402.37690645</v>
      </c>
      <c r="D3" s="6">
        <f t="shared" si="1"/>
        <v>198343402.37690645</v>
      </c>
      <c r="E3" s="9">
        <f>'Calculations 2'!B81</f>
        <v>198343402.37690645</v>
      </c>
      <c r="F3" s="9">
        <f>'Calculations 2'!C81</f>
        <v>288397774.2138322</v>
      </c>
      <c r="G3" s="9">
        <f>'Calculations 2'!D81</f>
        <v>384224844.37301129</v>
      </c>
      <c r="H3" s="9">
        <f>'Calculations 2'!E81</f>
        <v>485824612.81797314</v>
      </c>
      <c r="I3" s="9">
        <f>'Calculations 2'!F81</f>
        <v>593197079.38437831</v>
      </c>
      <c r="J3" s="9">
        <f>'Calculations 2'!G81</f>
        <v>706342244.27303731</v>
      </c>
      <c r="K3" s="9">
        <f>'Calculations 2'!H81</f>
        <v>825260107.40573585</v>
      </c>
      <c r="L3" s="9">
        <f>'Calculations 2'!I81</f>
        <v>949950668.76160002</v>
      </c>
      <c r="M3" s="9">
        <f>'Calculations 2'!J81</f>
        <v>1080413928.3810577</v>
      </c>
      <c r="N3" s="9">
        <f>'Calculations 2'!K81</f>
        <v>1216649886.2028105</v>
      </c>
      <c r="O3" s="9">
        <f>'Calculations 2'!L81</f>
        <v>1358658542.2659645</v>
      </c>
      <c r="P3" s="9">
        <f>'Calculations 2'!M81</f>
        <v>1506439896.6540098</v>
      </c>
      <c r="Q3" s="9">
        <f>'Calculations 2'!N81</f>
        <v>1659993949.2052426</v>
      </c>
      <c r="R3" s="9">
        <f>'Calculations 2'!O81</f>
        <v>1819320700.0187471</v>
      </c>
      <c r="S3" s="9">
        <f>'Calculations 2'!P81</f>
        <v>1984420149.0749762</v>
      </c>
      <c r="T3" s="9">
        <f>'Calculations 2'!Q81</f>
        <v>2155292296.3739238</v>
      </c>
      <c r="U3" s="9">
        <f>'Calculations 2'!R81</f>
        <v>2331937141.957335</v>
      </c>
      <c r="V3" s="9">
        <f>'Calculations 2'!S81</f>
        <v>2514354685.7443619</v>
      </c>
      <c r="W3" s="9">
        <f>'Calculations 2'!T81</f>
        <v>2702544927.7323632</v>
      </c>
      <c r="X3" s="9">
        <f>'Calculations 2'!U81</f>
        <v>2896507868.085681</v>
      </c>
      <c r="Y3" s="9">
        <f>'Calculations 2'!V81</f>
        <v>3096243506.5200167</v>
      </c>
      <c r="Z3" s="9">
        <f>'Calculations 2'!W81</f>
        <v>3301751843.3170309</v>
      </c>
      <c r="AA3" s="9">
        <f>'Calculations 2'!X81</f>
        <v>3513032878.3594069</v>
      </c>
      <c r="AB3" s="9">
        <f>'Calculations 2'!Y81</f>
        <v>3730086611.6053891</v>
      </c>
      <c r="AC3" s="9">
        <f>'Calculations 2'!Z81</f>
        <v>3952913043.0106072</v>
      </c>
      <c r="AD3" s="9">
        <f>'Calculations 2'!AA81</f>
        <v>4181512172.8202496</v>
      </c>
      <c r="AE3" s="9">
        <f>'Calculations 2'!AB81</f>
        <v>4415884000.7943983</v>
      </c>
      <c r="AF3" s="9">
        <f>'Calculations 2'!AC81</f>
        <v>4656028526.9277782</v>
      </c>
      <c r="AG3" s="9">
        <f>'Calculations 2'!AD81</f>
        <v>4901945751.5073261</v>
      </c>
      <c r="AH3" s="9">
        <f>'Calculations 2'!AE81</f>
        <v>5153635674.1705198</v>
      </c>
      <c r="AI3" s="9">
        <f>'Calculations 2'!AF81</f>
        <v>5411098295.0738153</v>
      </c>
      <c r="AJ3" s="9">
        <f>'Calculations 2'!AG81</f>
        <v>5674333614.3424091</v>
      </c>
      <c r="AK3" s="9">
        <f>'Calculations 2'!AH81</f>
        <v>5943341631.7755213</v>
      </c>
      <c r="AL3" s="9">
        <f>'Calculations 2'!AI81</f>
        <v>6218122347.367857</v>
      </c>
    </row>
    <row r="4" spans="1:38" x14ac:dyDescent="0.45">
      <c r="A4" s="7" t="s">
        <v>13</v>
      </c>
      <c r="B4" s="6">
        <f t="shared" si="0"/>
        <v>191085394.83042541</v>
      </c>
      <c r="C4" s="6">
        <f t="shared" si="1"/>
        <v>191085394.83042541</v>
      </c>
      <c r="D4" s="6">
        <f t="shared" si="1"/>
        <v>191085394.83042541</v>
      </c>
      <c r="E4" s="9">
        <f>'Calculations 2'!B82</f>
        <v>191085394.83042541</v>
      </c>
      <c r="F4" s="9">
        <f>'Calculations 2'!C82</f>
        <v>570728895.50225139</v>
      </c>
      <c r="G4" s="9">
        <f>'Calculations 2'!D82</f>
        <v>957731982.82981169</v>
      </c>
      <c r="H4" s="9">
        <f>'Calculations 2'!E82</f>
        <v>1352094656.6456592</v>
      </c>
      <c r="I4" s="9">
        <f>'Calculations 2'!F82</f>
        <v>1753816916.2564676</v>
      </c>
      <c r="J4" s="9">
        <f>'Calculations 2'!G82</f>
        <v>2162898762.5230122</v>
      </c>
      <c r="K4" s="9">
        <f>'Calculations 2'!H82</f>
        <v>2579340195.1036744</v>
      </c>
      <c r="L4" s="9">
        <f>'Calculations 2'!I82</f>
        <v>3003141213.9113607</v>
      </c>
      <c r="M4" s="9">
        <f>'Calculations 2'!J82</f>
        <v>3434301819.1185727</v>
      </c>
      <c r="N4" s="9">
        <f>'Calculations 2'!K82</f>
        <v>3872822010.4657278</v>
      </c>
      <c r="O4" s="9">
        <f>'Calculations 2'!L82</f>
        <v>4318701788.1236324</v>
      </c>
      <c r="P4" s="9">
        <f>'Calculations 2'!M82</f>
        <v>4771941152.4406395</v>
      </c>
      <c r="Q4" s="9">
        <f>'Calculations 2'!N82</f>
        <v>5232540102.726778</v>
      </c>
      <c r="R4" s="9">
        <f>'Calculations 2'!O82</f>
        <v>5700498639.4107466</v>
      </c>
      <c r="S4" s="9">
        <f>'Calculations 2'!P82</f>
        <v>6175816762.4071674</v>
      </c>
      <c r="T4" s="9">
        <f>'Calculations 2'!Q82</f>
        <v>6658494471.716013</v>
      </c>
      <c r="U4" s="9">
        <f>'Calculations 2'!R82</f>
        <v>7148531767.5114622</v>
      </c>
      <c r="V4" s="9">
        <f>'Calculations 2'!S82</f>
        <v>7645928649.4485483</v>
      </c>
      <c r="W4" s="9">
        <f>'Calculations 2'!T82</f>
        <v>8150685117.5238819</v>
      </c>
      <c r="X4" s="9">
        <f>'Calculations 2'!U82</f>
        <v>8662801172.430809</v>
      </c>
      <c r="Y4" s="9">
        <f>'Calculations 2'!V82</f>
        <v>9182276812.960207</v>
      </c>
      <c r="Z4" s="9">
        <f>'Calculations 2'!W82</f>
        <v>9709112040.3178291</v>
      </c>
      <c r="AA4" s="9">
        <f>'Calculations 2'!X82</f>
        <v>10243306853.991264</v>
      </c>
      <c r="AB4" s="9">
        <f>'Calculations 2'!Y82</f>
        <v>10784861253.806299</v>
      </c>
      <c r="AC4" s="9">
        <f>'Calculations 2'!Z82</f>
        <v>11333775239.585436</v>
      </c>
      <c r="AD4" s="9">
        <f>'Calculations 2'!AA82</f>
        <v>11890048812.36697</v>
      </c>
      <c r="AE4" s="9">
        <f>'Calculations 2'!AB82</f>
        <v>12453681971.119328</v>
      </c>
      <c r="AF4" s="9">
        <f>'Calculations 2'!AC82</f>
        <v>13024674715.835768</v>
      </c>
      <c r="AG4" s="9">
        <f>'Calculations 2'!AD82</f>
        <v>13603027047.728785</v>
      </c>
      <c r="AH4" s="9">
        <f>'Calculations 2'!AE82</f>
        <v>14188738965.247595</v>
      </c>
      <c r="AI4" s="9">
        <f>'Calculations 2'!AF82</f>
        <v>14781810469.075548</v>
      </c>
      <c r="AJ4" s="9">
        <f>'Calculations 2'!AG82</f>
        <v>15382241559.735016</v>
      </c>
      <c r="AK4" s="9">
        <f>'Calculations 2'!AH82</f>
        <v>15990032236.365362</v>
      </c>
      <c r="AL4" s="9">
        <f>'Calculations 2'!AI82</f>
        <v>16605182498.959753</v>
      </c>
    </row>
    <row r="5" spans="1:38" x14ac:dyDescent="0.45">
      <c r="A5" s="7" t="s">
        <v>14</v>
      </c>
      <c r="B5" s="6">
        <f t="shared" si="0"/>
        <v>82076691.708378464</v>
      </c>
      <c r="C5" s="6">
        <f t="shared" si="1"/>
        <v>82076691.708378464</v>
      </c>
      <c r="D5" s="6">
        <f t="shared" si="1"/>
        <v>82076691.708378464</v>
      </c>
      <c r="E5" s="9">
        <f>'Calculations 2'!B83</f>
        <v>82076691.708378464</v>
      </c>
      <c r="F5" s="9">
        <f>'Calculations 2'!C83</f>
        <v>102409903.87468652</v>
      </c>
      <c r="G5" s="9">
        <f>'Calculations 2'!D83</f>
        <v>125027968.67095701</v>
      </c>
      <c r="H5" s="9">
        <f>'Calculations 2'!E83</f>
        <v>149930886.08974716</v>
      </c>
      <c r="I5" s="9">
        <f>'Calculations 2'!F83</f>
        <v>177118656.09398109</v>
      </c>
      <c r="J5" s="9">
        <f>'Calculations 2'!G83</f>
        <v>206591278.72817755</v>
      </c>
      <c r="K5" s="9">
        <f>'Calculations 2'!H83</f>
        <v>238348753.97536394</v>
      </c>
      <c r="L5" s="9">
        <f>'Calculations 2'!I83</f>
        <v>272391081.83077502</v>
      </c>
      <c r="M5" s="9">
        <f>'Calculations 2'!J83</f>
        <v>308718262.30341929</v>
      </c>
      <c r="N5" s="9">
        <f>'Calculations 2'!K83</f>
        <v>347330295.37952358</v>
      </c>
      <c r="O5" s="9">
        <f>'Calculations 2'!L83</f>
        <v>388227181.06757396</v>
      </c>
      <c r="P5" s="9">
        <f>'Calculations 2'!M83</f>
        <v>431408919.38663059</v>
      </c>
      <c r="Q5" s="9">
        <f>'Calculations 2'!N83</f>
        <v>476875510.30066079</v>
      </c>
      <c r="R5" s="9">
        <f>'Calculations 2'!O83</f>
        <v>524626953.83140177</v>
      </c>
      <c r="S5" s="9">
        <f>'Calculations 2'!P83</f>
        <v>574663249.97461176</v>
      </c>
      <c r="T5" s="9">
        <f>'Calculations 2'!Q83</f>
        <v>626984398.7302891</v>
      </c>
      <c r="U5" s="9">
        <f>'Calculations 2'!R83</f>
        <v>681590400.10796428</v>
      </c>
      <c r="V5" s="9">
        <f>'Calculations 2'!S83</f>
        <v>738481254.08962214</v>
      </c>
      <c r="W5" s="9">
        <f>'Calculations 2'!T83</f>
        <v>797656960.67421722</v>
      </c>
      <c r="X5" s="9">
        <f>'Calculations 2'!U83</f>
        <v>859117519.89882684</v>
      </c>
      <c r="Y5" s="9">
        <f>'Calculations 2'!V83</f>
        <v>922862931.6998719</v>
      </c>
      <c r="Z5" s="9">
        <f>'Calculations 2'!W83</f>
        <v>988893196.13988757</v>
      </c>
      <c r="AA5" s="9">
        <f>'Calculations 2'!X83</f>
        <v>1057208313.1934156</v>
      </c>
      <c r="AB5" s="9">
        <f>'Calculations 2'!Y83</f>
        <v>1127808282.8509243</v>
      </c>
      <c r="AC5" s="9">
        <f>'Calculations 2'!Z83</f>
        <v>1200693105.1018417</v>
      </c>
      <c r="AD5" s="9">
        <f>'Calculations 2'!AA83</f>
        <v>1275862780.0012596</v>
      </c>
      <c r="AE5" s="9">
        <f>'Calculations 2'!AB83</f>
        <v>1353317307.4961736</v>
      </c>
      <c r="AF5" s="9">
        <f>'Calculations 2'!AC83</f>
        <v>1433056687.5844948</v>
      </c>
      <c r="AG5" s="9">
        <f>'Calculations 2'!AD83</f>
        <v>1515080920.3308475</v>
      </c>
      <c r="AH5" s="9">
        <f>'Calculations 2'!AE83</f>
        <v>1599390005.6546769</v>
      </c>
      <c r="AI5" s="9">
        <f>'Calculations 2'!AF83</f>
        <v>1685983943.5899348</v>
      </c>
      <c r="AJ5" s="9">
        <f>'Calculations 2'!AG83</f>
        <v>1774862734.1652031</v>
      </c>
      <c r="AK5" s="9">
        <f>'Calculations 2'!AH83</f>
        <v>1866026377.3359697</v>
      </c>
      <c r="AL5" s="9">
        <f>'Calculations 2'!AI83</f>
        <v>1959474873.1001425</v>
      </c>
    </row>
    <row r="6" spans="1:38" x14ac:dyDescent="0.45">
      <c r="A6" s="7" t="s">
        <v>15</v>
      </c>
      <c r="B6" s="6">
        <f t="shared" si="0"/>
        <v>228125723.427302</v>
      </c>
      <c r="C6" s="6">
        <f t="shared" si="1"/>
        <v>228125723.427302</v>
      </c>
      <c r="D6" s="6">
        <f t="shared" si="1"/>
        <v>228125723.427302</v>
      </c>
      <c r="E6" s="9">
        <f>'Calculations 2'!B84</f>
        <v>228125723.427302</v>
      </c>
      <c r="F6" s="9">
        <f>'Calculations 2'!C84</f>
        <v>315073594.52557069</v>
      </c>
      <c r="G6" s="9">
        <f>'Calculations 2'!D84</f>
        <v>408558875.83889914</v>
      </c>
      <c r="H6" s="9">
        <f>'Calculations 2'!E84</f>
        <v>508581567.33285242</v>
      </c>
      <c r="I6" s="9">
        <f>'Calculations 2'!F84</f>
        <v>615141668.84878969</v>
      </c>
      <c r="J6" s="9">
        <f>'Calculations 2'!G84</f>
        <v>728239180.57978714</v>
      </c>
      <c r="K6" s="9">
        <f>'Calculations 2'!H84</f>
        <v>847874102.45100343</v>
      </c>
      <c r="L6" s="9">
        <f>'Calculations 2'!I84</f>
        <v>974046434.4422338</v>
      </c>
      <c r="M6" s="9">
        <f>'Calculations 2'!J84</f>
        <v>1106756176.5923936</v>
      </c>
      <c r="N6" s="9">
        <f>'Calculations 2'!K84</f>
        <v>1246003328.842365</v>
      </c>
      <c r="O6" s="9">
        <f>'Calculations 2'!L84</f>
        <v>1391787891.2295682</v>
      </c>
      <c r="P6" s="9">
        <f>'Calculations 2'!M84</f>
        <v>1544109863.8348184</v>
      </c>
      <c r="Q6" s="9">
        <f>'Calculations 2'!N84</f>
        <v>1702969246.502459</v>
      </c>
      <c r="R6" s="9">
        <f>'Calculations 2'!O84</f>
        <v>1868366039.3275328</v>
      </c>
      <c r="S6" s="9">
        <f>'Calculations 2'!P84</f>
        <v>2040300242.2913363</v>
      </c>
      <c r="T6" s="9">
        <f>'Calculations 2'!Q84</f>
        <v>2218771855.3938632</v>
      </c>
      <c r="U6" s="9">
        <f>'Calculations 2'!R84</f>
        <v>2403780878.6755204</v>
      </c>
      <c r="V6" s="9">
        <f>'Calculations 2'!S84</f>
        <v>2595327312.0584869</v>
      </c>
      <c r="W6" s="9">
        <f>'Calculations 2'!T84</f>
        <v>2793411155.5397677</v>
      </c>
      <c r="X6" s="9">
        <f>'Calculations 2'!U84</f>
        <v>2998032409.2780094</v>
      </c>
      <c r="Y6" s="9">
        <f>'Calculations 2'!V84</f>
        <v>3209191072.999321</v>
      </c>
      <c r="Z6" s="9">
        <f>'Calculations 2'!W84</f>
        <v>3426887146.974606</v>
      </c>
      <c r="AA6" s="9">
        <f>'Calculations 2'!X84</f>
        <v>3651120631.0916066</v>
      </c>
      <c r="AB6" s="9">
        <f>'Calculations 2'!Y84</f>
        <v>3881891525.3099055</v>
      </c>
      <c r="AC6" s="9">
        <f>'Calculations 2'!Z84</f>
        <v>4119199829.5861197</v>
      </c>
      <c r="AD6" s="9">
        <f>'Calculations 2'!AA84</f>
        <v>4363045544.1567144</v>
      </c>
      <c r="AE6" s="9">
        <f>'Calculations 2'!AB84</f>
        <v>4613428668.791194</v>
      </c>
      <c r="AF6" s="9">
        <f>'Calculations 2'!AC84</f>
        <v>4870349203.4835844</v>
      </c>
      <c r="AG6" s="9">
        <f>'Calculations 2'!AD84</f>
        <v>5133807148.5107622</v>
      </c>
      <c r="AH6" s="9">
        <f>'Calculations 2'!AE84</f>
        <v>5403802503.5239878</v>
      </c>
      <c r="AI6" s="9">
        <f>'Calculations 2'!AF84</f>
        <v>5680335268.6729698</v>
      </c>
      <c r="AJ6" s="9">
        <f>'Calculations 2'!AG84</f>
        <v>5963405444.0788937</v>
      </c>
      <c r="AK6" s="9">
        <f>'Calculations 2'!AH84</f>
        <v>6253013029.5487156</v>
      </c>
      <c r="AL6" s="9">
        <f>'Calculations 2'!AI84</f>
        <v>6549158025.0764408</v>
      </c>
    </row>
    <row r="7" spans="1:38" x14ac:dyDescent="0.45">
      <c r="A7" s="7" t="s">
        <v>16</v>
      </c>
      <c r="B7" s="6">
        <f t="shared" si="0"/>
        <v>131795843.78363682</v>
      </c>
      <c r="C7" s="6">
        <f t="shared" si="1"/>
        <v>131795843.78363682</v>
      </c>
      <c r="D7" s="6">
        <f t="shared" si="1"/>
        <v>131795843.78363682</v>
      </c>
      <c r="E7" s="9">
        <f>'Calculations 2'!B85</f>
        <v>131795843.78363682</v>
      </c>
      <c r="F7" s="9">
        <f>'Calculations 2'!C85</f>
        <v>189802581.40597671</v>
      </c>
      <c r="G7" s="9">
        <f>'Calculations 2'!D85</f>
        <v>251633926.94378018</v>
      </c>
      <c r="H7" s="9">
        <f>'Calculations 2'!E85</f>
        <v>317289880.37364125</v>
      </c>
      <c r="I7" s="9">
        <f>'Calculations 2'!F85</f>
        <v>386770441.58970714</v>
      </c>
      <c r="J7" s="9">
        <f>'Calculations 2'!G85</f>
        <v>460075610.72123688</v>
      </c>
      <c r="K7" s="9">
        <f>'Calculations 2'!H85</f>
        <v>537205387.71792459</v>
      </c>
      <c r="L7" s="9">
        <f>'Calculations 2'!I85</f>
        <v>618159772.56631947</v>
      </c>
      <c r="M7" s="9">
        <f>'Calculations 2'!J85</f>
        <v>702938765.29244936</v>
      </c>
      <c r="N7" s="9">
        <f>'Calculations 2'!K85</f>
        <v>791542365.85683703</v>
      </c>
      <c r="O7" s="9">
        <f>'Calculations 2'!L85</f>
        <v>883970574.28463495</v>
      </c>
      <c r="P7" s="9">
        <f>'Calculations 2'!M85</f>
        <v>980223390.62964404</v>
      </c>
      <c r="Q7" s="9">
        <f>'Calculations 2'!N85</f>
        <v>1080300814.7877579</v>
      </c>
      <c r="R7" s="9">
        <f>'Calculations 2'!O85</f>
        <v>1184202846.822731</v>
      </c>
      <c r="S7" s="9">
        <f>'Calculations 2'!P85</f>
        <v>1291929486.7219911</v>
      </c>
      <c r="T7" s="9">
        <f>'Calculations 2'!Q85</f>
        <v>1403480734.4855344</v>
      </c>
      <c r="U7" s="9">
        <f>'Calculations 2'!R85</f>
        <v>1518856590.1402607</v>
      </c>
      <c r="V7" s="9">
        <f>'Calculations 2'!S85</f>
        <v>1638057053.6341207</v>
      </c>
      <c r="W7" s="9">
        <f>'Calculations 2'!T85</f>
        <v>1761082124.9653628</v>
      </c>
      <c r="X7" s="9">
        <f>'Calculations 2'!U85</f>
        <v>1887931804.2398429</v>
      </c>
      <c r="Y7" s="9">
        <f>'Calculations 2'!V85</f>
        <v>2018606091.2745011</v>
      </c>
      <c r="Z7" s="9">
        <f>'Calculations 2'!W85</f>
        <v>2153104986.250649</v>
      </c>
      <c r="AA7" s="9">
        <f>'Calculations 2'!X85</f>
        <v>2291428489.0928307</v>
      </c>
      <c r="AB7" s="9">
        <f>'Calculations 2'!Y85</f>
        <v>2433576599.7741408</v>
      </c>
      <c r="AC7" s="9">
        <f>'Calculations 2'!Z85</f>
        <v>2579549318.2659359</v>
      </c>
      <c r="AD7" s="9">
        <f>'Calculations 2'!AA85</f>
        <v>2729346644.7261224</v>
      </c>
      <c r="AE7" s="9">
        <f>'Calculations 2'!AB85</f>
        <v>2882968579.0002871</v>
      </c>
      <c r="AF7" s="9">
        <f>'Calculations 2'!AC85</f>
        <v>3040415121.0849357</v>
      </c>
      <c r="AG7" s="9">
        <f>'Calculations 2'!AD85</f>
        <v>3201686271.164876</v>
      </c>
      <c r="AH7" s="9">
        <f>'Calculations 2'!AE85</f>
        <v>3366782029.0067339</v>
      </c>
      <c r="AI7" s="9">
        <f>'Calculations 2'!AF85</f>
        <v>3535702394.7111421</v>
      </c>
      <c r="AJ7" s="9">
        <f>'Calculations 2'!AG85</f>
        <v>3708447368.3587751</v>
      </c>
      <c r="AK7" s="9">
        <f>'Calculations 2'!AH85</f>
        <v>3885016949.820395</v>
      </c>
      <c r="AL7" s="9">
        <f>'Calculations 2'!AI85</f>
        <v>4065411139.0924935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I36" sqref="I35:I36"/>
    </sheetView>
  </sheetViews>
  <sheetFormatPr defaultColWidth="9.1328125" defaultRowHeight="14.25" x14ac:dyDescent="0.45"/>
  <cols>
    <col min="1" max="1" width="23.86328125" style="1" customWidth="1"/>
    <col min="2" max="2" width="12" style="1" customWidth="1"/>
    <col min="3" max="6" width="9.265625" style="1" bestFit="1" customWidth="1"/>
    <col min="7" max="14" width="11" style="1" bestFit="1" customWidth="1"/>
    <col min="15" max="15" width="12" style="1" bestFit="1" customWidth="1"/>
    <col min="16" max="40" width="9.265625" style="1" bestFit="1" customWidth="1"/>
    <col min="41" max="16384" width="9.1328125" style="1"/>
  </cols>
  <sheetData>
    <row r="1" spans="1:40" x14ac:dyDescent="0.4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4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4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4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4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45">
      <c r="A7" s="2" t="s">
        <v>47</v>
      </c>
    </row>
    <row r="8" spans="1:40" x14ac:dyDescent="0.4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45">
      <c r="A9" s="1" t="s">
        <v>62</v>
      </c>
      <c r="B9" s="35">
        <f t="shared" ref="B9:G9" si="0">TREND($E4:$F4,$E$3:$F$3,B$8)</f>
        <v>74.294156627517623</v>
      </c>
      <c r="C9" s="35">
        <f t="shared" si="0"/>
        <v>77.398198516624689</v>
      </c>
      <c r="D9" s="35">
        <f t="shared" si="0"/>
        <v>80.502240405732664</v>
      </c>
      <c r="E9" s="35">
        <f t="shared" si="0"/>
        <v>83.606282294840639</v>
      </c>
      <c r="F9" s="35">
        <f t="shared" si="0"/>
        <v>86.710324183948615</v>
      </c>
      <c r="G9" s="35">
        <f t="shared" si="0"/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 t="shared" ref="AG9:AN9" si="1">TREND($K4:$L4,$K$3:$L$3,AG$8)</f>
        <v>206.26265383715327</v>
      </c>
      <c r="AH9" s="35">
        <f t="shared" si="1"/>
        <v>211.72639785954198</v>
      </c>
      <c r="AI9" s="35">
        <f t="shared" si="1"/>
        <v>217.19014188192887</v>
      </c>
      <c r="AJ9" s="35">
        <f t="shared" si="1"/>
        <v>222.65388590431758</v>
      </c>
      <c r="AK9" s="35">
        <f t="shared" si="1"/>
        <v>228.11762992670447</v>
      </c>
      <c r="AL9" s="35">
        <f t="shared" si="1"/>
        <v>233.58137394909318</v>
      </c>
      <c r="AM9" s="35">
        <f t="shared" si="1"/>
        <v>239.04511797148189</v>
      </c>
      <c r="AN9" s="35">
        <f t="shared" si="1"/>
        <v>244.50886199386878</v>
      </c>
    </row>
    <row r="10" spans="1:40" x14ac:dyDescent="0.45">
      <c r="A10" s="1" t="s">
        <v>104</v>
      </c>
      <c r="B10" s="47">
        <f>B9*10^6</f>
        <v>74294156.627517626</v>
      </c>
      <c r="C10" s="47">
        <f t="shared" ref="C10:AN10" si="2">C9*10^6</f>
        <v>77398198.516624689</v>
      </c>
      <c r="D10" s="47">
        <f t="shared" si="2"/>
        <v>80502240.405732661</v>
      </c>
      <c r="E10" s="47">
        <f t="shared" si="2"/>
        <v>83606282.294840634</v>
      </c>
      <c r="F10" s="47">
        <f t="shared" si="2"/>
        <v>86710324.183948621</v>
      </c>
      <c r="G10" s="47">
        <f t="shared" si="2"/>
        <v>89814366.073055685</v>
      </c>
      <c r="H10" s="47">
        <f t="shared" si="2"/>
        <v>93527909.287950933</v>
      </c>
      <c r="I10" s="47">
        <f t="shared" si="2"/>
        <v>97241452.502846181</v>
      </c>
      <c r="J10" s="47">
        <f t="shared" si="2"/>
        <v>100954995.71774144</v>
      </c>
      <c r="K10" s="47">
        <f t="shared" si="2"/>
        <v>104668538.93263669</v>
      </c>
      <c r="L10" s="47">
        <f t="shared" si="2"/>
        <v>108382082.14753103</v>
      </c>
      <c r="M10" s="47">
        <f t="shared" si="2"/>
        <v>112247762.13065434</v>
      </c>
      <c r="N10" s="47">
        <f t="shared" si="2"/>
        <v>116113442.11377673</v>
      </c>
      <c r="O10" s="47">
        <f t="shared" si="2"/>
        <v>119979122.09689821</v>
      </c>
      <c r="P10" s="47">
        <f t="shared" si="2"/>
        <v>123844802.08002061</v>
      </c>
      <c r="Q10" s="47">
        <f t="shared" si="2"/>
        <v>127710482.06314208</v>
      </c>
      <c r="R10" s="47">
        <f t="shared" si="2"/>
        <v>132263657.4420485</v>
      </c>
      <c r="S10" s="47">
        <f t="shared" si="2"/>
        <v>136816832.82095581</v>
      </c>
      <c r="T10" s="47">
        <f t="shared" si="2"/>
        <v>141370008.19986132</v>
      </c>
      <c r="U10" s="47">
        <f t="shared" si="2"/>
        <v>145923183.57876685</v>
      </c>
      <c r="V10" s="47">
        <f t="shared" si="2"/>
        <v>150476358.95767418</v>
      </c>
      <c r="W10" s="47">
        <f t="shared" si="2"/>
        <v>155124908.91219386</v>
      </c>
      <c r="X10" s="47">
        <f t="shared" si="2"/>
        <v>159773458.86671537</v>
      </c>
      <c r="Y10" s="47">
        <f t="shared" si="2"/>
        <v>164422008.8212387</v>
      </c>
      <c r="Z10" s="47">
        <f t="shared" si="2"/>
        <v>169070558.77576023</v>
      </c>
      <c r="AA10" s="47">
        <f t="shared" si="2"/>
        <v>173719108.73028174</v>
      </c>
      <c r="AB10" s="47">
        <f t="shared" si="2"/>
        <v>179135068.9471783</v>
      </c>
      <c r="AC10" s="47">
        <f t="shared" si="2"/>
        <v>184551029.16407487</v>
      </c>
      <c r="AD10" s="47">
        <f t="shared" si="2"/>
        <v>189966989.38097143</v>
      </c>
      <c r="AE10" s="47">
        <f t="shared" si="2"/>
        <v>195382949.59786981</v>
      </c>
      <c r="AF10" s="47">
        <f t="shared" si="2"/>
        <v>200798909.81476638</v>
      </c>
      <c r="AG10" s="47">
        <f t="shared" si="2"/>
        <v>206262653.83715326</v>
      </c>
      <c r="AH10" s="47">
        <f t="shared" si="2"/>
        <v>211726397.85954198</v>
      </c>
      <c r="AI10" s="47">
        <f t="shared" si="2"/>
        <v>217190141.88192886</v>
      </c>
      <c r="AJ10" s="47">
        <f t="shared" si="2"/>
        <v>222653885.90431759</v>
      </c>
      <c r="AK10" s="47">
        <f t="shared" si="2"/>
        <v>228117629.92670447</v>
      </c>
      <c r="AL10" s="47">
        <f t="shared" si="2"/>
        <v>233581373.94909316</v>
      </c>
      <c r="AM10" s="47">
        <f t="shared" si="2"/>
        <v>239045117.97148189</v>
      </c>
      <c r="AN10" s="47">
        <f t="shared" si="2"/>
        <v>244508861.99386877</v>
      </c>
    </row>
    <row r="11" spans="1:40" x14ac:dyDescent="0.45">
      <c r="A11" s="1" t="s">
        <v>65</v>
      </c>
      <c r="B11" s="35"/>
      <c r="C11" s="47">
        <f>C10-B10</f>
        <v>3104041.8891070634</v>
      </c>
      <c r="D11" s="47">
        <f t="shared" ref="D11" si="3">D10-C10</f>
        <v>3104041.8891079724</v>
      </c>
      <c r="E11" s="47">
        <f t="shared" ref="E11" si="4">E10-D10</f>
        <v>3104041.8891079724</v>
      </c>
      <c r="F11" s="47">
        <f t="shared" ref="F11" si="5">F10-E10</f>
        <v>3104041.8891079873</v>
      </c>
      <c r="G11" s="47">
        <f t="shared" ref="G11" si="6">G10-F10</f>
        <v>3104041.8891070634</v>
      </c>
      <c r="H11" s="47">
        <f t="shared" ref="H11" si="7">H10-G10</f>
        <v>3713543.2148952484</v>
      </c>
      <c r="I11" s="47">
        <f t="shared" ref="I11" si="8">I10-H10</f>
        <v>3713543.2148952484</v>
      </c>
      <c r="J11" s="47">
        <f t="shared" ref="J11" si="9">J10-I10</f>
        <v>3713543.2148952633</v>
      </c>
      <c r="K11" s="47">
        <f t="shared" ref="K11" si="10">K10-J10</f>
        <v>3713543.2148952484</v>
      </c>
      <c r="L11" s="47">
        <f t="shared" ref="L11" si="11">L10-K10</f>
        <v>3713543.2148943394</v>
      </c>
      <c r="M11" s="47">
        <f t="shared" ref="M11" si="12">M10-L10</f>
        <v>3865679.9831233025</v>
      </c>
      <c r="N11" s="47">
        <f t="shared" ref="N11" si="13">N10-M10</f>
        <v>3865679.9831223935</v>
      </c>
      <c r="O11" s="47">
        <f t="shared" ref="O11" si="14">O10-N10</f>
        <v>3865679.9831214845</v>
      </c>
      <c r="P11" s="47">
        <f t="shared" ref="P11" si="15">P10-O10</f>
        <v>3865679.9831223935</v>
      </c>
      <c r="Q11" s="47">
        <f t="shared" ref="Q11" si="16">Q10-P10</f>
        <v>3865679.9831214696</v>
      </c>
      <c r="R11" s="47">
        <f t="shared" ref="R11" si="17">R10-Q10</f>
        <v>4553175.3789064288</v>
      </c>
      <c r="S11" s="47">
        <f t="shared" ref="S11" si="18">S10-R10</f>
        <v>4553175.378907308</v>
      </c>
      <c r="T11" s="47">
        <f t="shared" ref="T11" si="19">T10-S10</f>
        <v>4553175.3789055049</v>
      </c>
      <c r="U11" s="47">
        <f t="shared" ref="U11" si="20">U10-T10</f>
        <v>4553175.3789055347</v>
      </c>
      <c r="V11" s="47">
        <f t="shared" ref="V11" si="21">V10-U10</f>
        <v>4553175.3789073229</v>
      </c>
      <c r="W11" s="47">
        <f t="shared" ref="W11" si="22">W10-V10</f>
        <v>4648549.9545196891</v>
      </c>
      <c r="X11" s="47">
        <f t="shared" ref="X11" si="23">X10-W10</f>
        <v>4648549.954521507</v>
      </c>
      <c r="Y11" s="47">
        <f t="shared" ref="Y11" si="24">Y10-X10</f>
        <v>4648549.954523325</v>
      </c>
      <c r="Z11" s="47">
        <f t="shared" ref="Z11" si="25">Z10-Y10</f>
        <v>4648549.9545215368</v>
      </c>
      <c r="AA11" s="47">
        <f t="shared" ref="AA11" si="26">AA10-Z10</f>
        <v>4648549.954521507</v>
      </c>
      <c r="AB11" s="47">
        <f t="shared" ref="AB11" si="27">AB10-AA10</f>
        <v>5415960.2168965638</v>
      </c>
      <c r="AC11" s="47">
        <f t="shared" ref="AC11" si="28">AC10-AB10</f>
        <v>5415960.2168965638</v>
      </c>
      <c r="AD11" s="47">
        <f t="shared" ref="AD11" si="29">AD10-AC10</f>
        <v>5415960.2168965638</v>
      </c>
      <c r="AE11" s="47">
        <f t="shared" ref="AE11" si="30">AE10-AD10</f>
        <v>5415960.2168983817</v>
      </c>
      <c r="AF11" s="47">
        <f t="shared" ref="AF11" si="31">AF10-AE10</f>
        <v>5415960.2168965638</v>
      </c>
      <c r="AG11" s="47">
        <f t="shared" ref="AG11" si="32">AG10-AF10</f>
        <v>5463744.0223868787</v>
      </c>
      <c r="AH11" s="47">
        <f t="shared" ref="AH11" si="33">AH10-AG10</f>
        <v>5463744.0223887265</v>
      </c>
      <c r="AI11" s="47">
        <f t="shared" ref="AI11" si="34">AI10-AH10</f>
        <v>5463744.0223868787</v>
      </c>
      <c r="AJ11" s="47">
        <f t="shared" ref="AJ11" si="35">AJ10-AI10</f>
        <v>5463744.0223887265</v>
      </c>
      <c r="AK11" s="47">
        <f t="shared" ref="AK11" si="36">AK10-AJ10</f>
        <v>5463744.0223868787</v>
      </c>
      <c r="AL11" s="47">
        <f t="shared" ref="AL11" si="37">AL10-AK10</f>
        <v>5463744.0223886967</v>
      </c>
      <c r="AM11" s="47">
        <f t="shared" ref="AM11" si="38">AM10-AL10</f>
        <v>5463744.0223887265</v>
      </c>
      <c r="AN11" s="47">
        <f t="shared" ref="AN11" si="39">AN10-AM10</f>
        <v>5463744.0223868787</v>
      </c>
    </row>
    <row r="12" spans="1:40" x14ac:dyDescent="0.4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45">
      <c r="A13" s="1" t="s">
        <v>63</v>
      </c>
      <c r="B13" s="35">
        <f t="shared" ref="B13:G13" si="40">TREND($E5:$F5,$E$3:$F$3,B$8)</f>
        <v>173.353032130874</v>
      </c>
      <c r="C13" s="35">
        <f t="shared" si="40"/>
        <v>175.15250162527354</v>
      </c>
      <c r="D13" s="35">
        <f t="shared" si="40"/>
        <v>176.95197111967309</v>
      </c>
      <c r="E13" s="35">
        <f t="shared" si="40"/>
        <v>178.75144061407264</v>
      </c>
      <c r="F13" s="35">
        <f t="shared" si="40"/>
        <v>180.55091010847218</v>
      </c>
      <c r="G13" s="35">
        <f t="shared" si="40"/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 t="shared" ref="AG13:AN13" si="41">TREND($K5:$L5,$K$3:$L$3,AG$8)</f>
        <v>217.86008994302574</v>
      </c>
      <c r="AH13" s="35">
        <f t="shared" si="41"/>
        <v>218.18802758672302</v>
      </c>
      <c r="AI13" s="35">
        <f t="shared" si="41"/>
        <v>218.51596523042019</v>
      </c>
      <c r="AJ13" s="35">
        <f t="shared" si="41"/>
        <v>218.84390287411748</v>
      </c>
      <c r="AK13" s="35">
        <f t="shared" si="41"/>
        <v>219.17184051781464</v>
      </c>
      <c r="AL13" s="35">
        <f t="shared" si="41"/>
        <v>219.49977816151193</v>
      </c>
      <c r="AM13" s="35">
        <f t="shared" si="41"/>
        <v>219.82771580520921</v>
      </c>
      <c r="AN13" s="35">
        <f t="shared" si="41"/>
        <v>220.15565344890638</v>
      </c>
    </row>
    <row r="14" spans="1:40" x14ac:dyDescent="0.45">
      <c r="A14" s="1" t="s">
        <v>105</v>
      </c>
      <c r="B14" s="47">
        <f>B13*10^6</f>
        <v>173353032.13087401</v>
      </c>
      <c r="C14" s="47">
        <f t="shared" ref="C14:AN14" si="42">C13*10^6</f>
        <v>175152501.62527356</v>
      </c>
      <c r="D14" s="47">
        <f t="shared" si="42"/>
        <v>176951971.1196731</v>
      </c>
      <c r="E14" s="47">
        <f t="shared" si="42"/>
        <v>178751440.61407262</v>
      </c>
      <c r="F14" s="47">
        <f t="shared" si="42"/>
        <v>180550910.10847217</v>
      </c>
      <c r="G14" s="47">
        <f t="shared" si="42"/>
        <v>182350379.60287172</v>
      </c>
      <c r="H14" s="47">
        <f t="shared" si="42"/>
        <v>184416155.11253077</v>
      </c>
      <c r="I14" s="47">
        <f t="shared" si="42"/>
        <v>186481930.62218979</v>
      </c>
      <c r="J14" s="47">
        <f t="shared" si="42"/>
        <v>188547706.13184881</v>
      </c>
      <c r="K14" s="47">
        <f t="shared" si="42"/>
        <v>190613481.64150876</v>
      </c>
      <c r="L14" s="47">
        <f t="shared" si="42"/>
        <v>192679257.15116781</v>
      </c>
      <c r="M14" s="47">
        <f t="shared" si="42"/>
        <v>194093864.21248063</v>
      </c>
      <c r="N14" s="47">
        <f t="shared" si="42"/>
        <v>195508471.27379394</v>
      </c>
      <c r="O14" s="47">
        <f t="shared" si="42"/>
        <v>196923078.33510768</v>
      </c>
      <c r="P14" s="47">
        <f t="shared" si="42"/>
        <v>198337685.39642096</v>
      </c>
      <c r="Q14" s="47">
        <f t="shared" si="42"/>
        <v>199752292.45773426</v>
      </c>
      <c r="R14" s="47">
        <f t="shared" si="42"/>
        <v>201361971.20211682</v>
      </c>
      <c r="S14" s="47">
        <f t="shared" si="42"/>
        <v>202971649.94649848</v>
      </c>
      <c r="T14" s="47">
        <f t="shared" si="42"/>
        <v>204581328.69088012</v>
      </c>
      <c r="U14" s="47">
        <f t="shared" si="42"/>
        <v>206191007.43526179</v>
      </c>
      <c r="V14" s="47">
        <f t="shared" si="42"/>
        <v>207800686.1796439</v>
      </c>
      <c r="W14" s="47">
        <f t="shared" si="42"/>
        <v>208705219.9666723</v>
      </c>
      <c r="X14" s="47">
        <f t="shared" si="42"/>
        <v>209609753.75370118</v>
      </c>
      <c r="Y14" s="47">
        <f t="shared" si="42"/>
        <v>210514287.54073027</v>
      </c>
      <c r="Z14" s="47">
        <f t="shared" si="42"/>
        <v>211418821.32775915</v>
      </c>
      <c r="AA14" s="47">
        <f t="shared" si="42"/>
        <v>212323355.11478823</v>
      </c>
      <c r="AB14" s="47">
        <f t="shared" si="42"/>
        <v>213365114.55169648</v>
      </c>
      <c r="AC14" s="47">
        <f t="shared" si="42"/>
        <v>214406873.98860428</v>
      </c>
      <c r="AD14" s="47">
        <f t="shared" si="42"/>
        <v>215448633.42551252</v>
      </c>
      <c r="AE14" s="47">
        <f t="shared" si="42"/>
        <v>216490392.86242032</v>
      </c>
      <c r="AF14" s="47">
        <f t="shared" si="42"/>
        <v>217532152.29932857</v>
      </c>
      <c r="AG14" s="47">
        <f t="shared" si="42"/>
        <v>217860089.94302574</v>
      </c>
      <c r="AH14" s="47">
        <f t="shared" si="42"/>
        <v>218188027.58672303</v>
      </c>
      <c r="AI14" s="47">
        <f t="shared" si="42"/>
        <v>218515965.2304202</v>
      </c>
      <c r="AJ14" s="47">
        <f t="shared" si="42"/>
        <v>218843902.87411746</v>
      </c>
      <c r="AK14" s="47">
        <f t="shared" si="42"/>
        <v>219171840.51781464</v>
      </c>
      <c r="AL14" s="47">
        <f t="shared" si="42"/>
        <v>219499778.16151193</v>
      </c>
      <c r="AM14" s="47">
        <f t="shared" si="42"/>
        <v>219827715.80520922</v>
      </c>
      <c r="AN14" s="47">
        <f t="shared" si="42"/>
        <v>220155653.44890639</v>
      </c>
    </row>
    <row r="15" spans="1:40" x14ac:dyDescent="0.45">
      <c r="A15" s="1" t="s">
        <v>65</v>
      </c>
      <c r="C15" s="47">
        <f>C14-B14</f>
        <v>1799469.4943995476</v>
      </c>
      <c r="D15" s="47">
        <f t="shared" ref="D15:AN15" si="43">D14-C14</f>
        <v>1799469.4943995476</v>
      </c>
      <c r="E15" s="47">
        <f t="shared" si="43"/>
        <v>1799469.4943995178</v>
      </c>
      <c r="F15" s="47">
        <f t="shared" si="43"/>
        <v>1799469.4943995476</v>
      </c>
      <c r="G15" s="47">
        <f t="shared" si="43"/>
        <v>1799469.4943995476</v>
      </c>
      <c r="H15" s="47">
        <f t="shared" si="43"/>
        <v>2065775.5096590519</v>
      </c>
      <c r="I15" s="47">
        <f t="shared" si="43"/>
        <v>2065775.5096590221</v>
      </c>
      <c r="J15" s="47">
        <f t="shared" si="43"/>
        <v>2065775.5096590221</v>
      </c>
      <c r="K15" s="47">
        <f t="shared" si="43"/>
        <v>2065775.509659946</v>
      </c>
      <c r="L15" s="47">
        <f t="shared" si="43"/>
        <v>2065775.5096590519</v>
      </c>
      <c r="M15" s="47">
        <f t="shared" si="43"/>
        <v>1414607.0613128245</v>
      </c>
      <c r="N15" s="47">
        <f t="shared" si="43"/>
        <v>1414607.0613133013</v>
      </c>
      <c r="O15" s="47">
        <f t="shared" si="43"/>
        <v>1414607.0613137484</v>
      </c>
      <c r="P15" s="47">
        <f t="shared" si="43"/>
        <v>1414607.0613132715</v>
      </c>
      <c r="Q15" s="47">
        <f t="shared" si="43"/>
        <v>1414607.0613133013</v>
      </c>
      <c r="R15" s="47">
        <f t="shared" si="43"/>
        <v>1609678.7443825603</v>
      </c>
      <c r="S15" s="47">
        <f t="shared" si="43"/>
        <v>1609678.7443816662</v>
      </c>
      <c r="T15" s="47">
        <f t="shared" si="43"/>
        <v>1609678.7443816364</v>
      </c>
      <c r="U15" s="47">
        <f t="shared" si="43"/>
        <v>1609678.7443816662</v>
      </c>
      <c r="V15" s="47">
        <f t="shared" si="43"/>
        <v>1609678.7443821132</v>
      </c>
      <c r="W15" s="47">
        <f t="shared" si="43"/>
        <v>904533.78702840209</v>
      </c>
      <c r="X15" s="47">
        <f t="shared" si="43"/>
        <v>904533.78702887893</v>
      </c>
      <c r="Y15" s="47">
        <f t="shared" si="43"/>
        <v>904533.78702908754</v>
      </c>
      <c r="Z15" s="47">
        <f t="shared" si="43"/>
        <v>904533.78702887893</v>
      </c>
      <c r="AA15" s="47">
        <f t="shared" si="43"/>
        <v>904533.78702908754</v>
      </c>
      <c r="AB15" s="47">
        <f t="shared" si="43"/>
        <v>1041759.4369082451</v>
      </c>
      <c r="AC15" s="47">
        <f t="shared" si="43"/>
        <v>1041759.4369077981</v>
      </c>
      <c r="AD15" s="47">
        <f t="shared" si="43"/>
        <v>1041759.4369082451</v>
      </c>
      <c r="AE15" s="47">
        <f t="shared" si="43"/>
        <v>1041759.4369077981</v>
      </c>
      <c r="AF15" s="47">
        <f t="shared" si="43"/>
        <v>1041759.4369082451</v>
      </c>
      <c r="AG15" s="47">
        <f t="shared" si="43"/>
        <v>327937.6436971724</v>
      </c>
      <c r="AH15" s="47">
        <f t="shared" si="43"/>
        <v>327937.64369729161</v>
      </c>
      <c r="AI15" s="47">
        <f t="shared" si="43"/>
        <v>327937.6436971724</v>
      </c>
      <c r="AJ15" s="47">
        <f t="shared" si="43"/>
        <v>327937.64369726181</v>
      </c>
      <c r="AK15" s="47">
        <f t="shared" si="43"/>
        <v>327937.6436971724</v>
      </c>
      <c r="AL15" s="47">
        <f t="shared" si="43"/>
        <v>327937.64369729161</v>
      </c>
      <c r="AM15" s="47">
        <f t="shared" si="43"/>
        <v>327937.64369729161</v>
      </c>
      <c r="AN15" s="47">
        <f t="shared" si="43"/>
        <v>327937.6436971724</v>
      </c>
    </row>
    <row r="18" spans="1:40" x14ac:dyDescent="0.4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4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45">
      <c r="A20" s="41" t="s">
        <v>52</v>
      </c>
      <c r="B20" s="41"/>
      <c r="C20" s="41"/>
      <c r="D20" s="41"/>
      <c r="E20" s="41"/>
      <c r="F20" s="41"/>
      <c r="G20" s="42">
        <v>0.61709163788298604</v>
      </c>
      <c r="H20" s="42">
        <v>0.72644671063087862</v>
      </c>
      <c r="I20" s="42">
        <v>0.91680800500124393</v>
      </c>
      <c r="J20" s="42">
        <v>1.2674168428745958</v>
      </c>
      <c r="K20" s="42">
        <v>1.8728108469644267</v>
      </c>
      <c r="L20" s="42">
        <v>2.9549878534997931</v>
      </c>
      <c r="M20" s="42">
        <v>4.2584222964583089</v>
      </c>
      <c r="N20" s="42">
        <v>5.8725104119963625</v>
      </c>
    </row>
    <row r="21" spans="1:40" x14ac:dyDescent="0.4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40" x14ac:dyDescent="0.45">
      <c r="A22" s="43" t="s">
        <v>53</v>
      </c>
      <c r="B22" s="44"/>
      <c r="C22" s="45"/>
      <c r="D22" s="44"/>
      <c r="E22" s="44"/>
      <c r="F22" s="44"/>
      <c r="G22" s="44">
        <v>1215947696.8037</v>
      </c>
      <c r="H22" s="44">
        <v>1293560155.5197299</v>
      </c>
      <c r="I22" s="44">
        <v>1383591897.89131</v>
      </c>
      <c r="J22" s="44">
        <v>1453466914.90909</v>
      </c>
      <c r="K22" s="44">
        <v>1533937577.53791</v>
      </c>
      <c r="L22" s="44">
        <v>1592149418.74388</v>
      </c>
      <c r="M22" s="44">
        <v>1659579084.9869099</v>
      </c>
      <c r="N22" s="44">
        <v>1704172882.39362</v>
      </c>
    </row>
    <row r="23" spans="1:40" x14ac:dyDescent="0.45">
      <c r="A23" s="43" t="s">
        <v>54</v>
      </c>
      <c r="B23" s="44"/>
      <c r="C23" s="45"/>
      <c r="D23" s="44" t="s">
        <v>55</v>
      </c>
      <c r="E23" s="44"/>
      <c r="F23" s="44"/>
      <c r="G23" s="44">
        <v>7.5035115580063982E-2</v>
      </c>
      <c r="H23" s="44">
        <v>9.3970251998047552E-2</v>
      </c>
      <c r="I23" s="44">
        <v>0.12684881276416166</v>
      </c>
      <c r="J23" s="44">
        <v>0.18421484485167577</v>
      </c>
      <c r="K23" s="44">
        <v>0.2872774933779334</v>
      </c>
      <c r="L23" s="44">
        <v>0.47047821933449213</v>
      </c>
      <c r="M23" s="44">
        <v>0.70671885782441357</v>
      </c>
      <c r="N23" s="44">
        <v>1.0007772995698385</v>
      </c>
      <c r="O23" s="47"/>
    </row>
    <row r="25" spans="1:40" x14ac:dyDescent="0.45">
      <c r="A25" s="2" t="s">
        <v>64</v>
      </c>
    </row>
    <row r="26" spans="1:40" x14ac:dyDescent="0.4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45">
      <c r="A27" s="1" t="s">
        <v>60</v>
      </c>
      <c r="B27" s="46">
        <f>0.0009956984*B26^2-4.0161162101*B26+4049.792860899</f>
        <v>9.7549947400693782E-2</v>
      </c>
      <c r="C27" s="46">
        <f t="shared" ref="C27:AN27" si="44">0.0009956984*C26^2-4.0161162101*C26+4049.792860899</f>
        <v>8.9119797300554637E-2</v>
      </c>
      <c r="D27" s="46">
        <f t="shared" si="44"/>
        <v>8.2681044000310067E-2</v>
      </c>
      <c r="E27" s="46">
        <f t="shared" si="44"/>
        <v>7.8233687500869564E-2</v>
      </c>
      <c r="F27" s="46">
        <f t="shared" si="44"/>
        <v>7.5777727800414141E-2</v>
      </c>
      <c r="G27" s="46">
        <f t="shared" si="44"/>
        <v>7.5313164901217533E-2</v>
      </c>
      <c r="H27" s="46">
        <f t="shared" si="44"/>
        <v>7.6839998800551257E-2</v>
      </c>
      <c r="I27" s="46">
        <f t="shared" si="44"/>
        <v>8.0358229500234302E-2</v>
      </c>
      <c r="J27" s="46">
        <f t="shared" si="44"/>
        <v>8.5867857001176162E-2</v>
      </c>
      <c r="K27" s="46">
        <f t="shared" si="44"/>
        <v>9.3368881300648354E-2</v>
      </c>
      <c r="L27" s="46">
        <f t="shared" si="44"/>
        <v>0.10286130240046987</v>
      </c>
      <c r="M27" s="46">
        <f t="shared" si="44"/>
        <v>0.1143451203006407</v>
      </c>
      <c r="N27" s="46">
        <f t="shared" si="44"/>
        <v>0.12782033500070611</v>
      </c>
      <c r="O27" s="46">
        <f t="shared" si="44"/>
        <v>0.14328694650112084</v>
      </c>
      <c r="P27" s="46">
        <f t="shared" si="44"/>
        <v>0.16074495480097539</v>
      </c>
      <c r="Q27" s="46">
        <f t="shared" si="44"/>
        <v>0.18019435990026977</v>
      </c>
      <c r="R27" s="46">
        <f t="shared" si="44"/>
        <v>0.20163516180082297</v>
      </c>
      <c r="S27" s="46">
        <f t="shared" si="44"/>
        <v>0.22506736050081599</v>
      </c>
      <c r="T27" s="46">
        <f t="shared" si="44"/>
        <v>0.25049095600070359</v>
      </c>
      <c r="U27" s="46">
        <f t="shared" si="44"/>
        <v>0.27790594830048576</v>
      </c>
      <c r="V27" s="46">
        <f t="shared" si="44"/>
        <v>0.30731233740016251</v>
      </c>
      <c r="W27" s="46">
        <f t="shared" si="44"/>
        <v>0.33871012330064332</v>
      </c>
      <c r="X27" s="46">
        <f t="shared" si="44"/>
        <v>0.3720993060010187</v>
      </c>
      <c r="Y27" s="46">
        <f t="shared" si="44"/>
        <v>0.40747988550037917</v>
      </c>
      <c r="Z27" s="46">
        <f t="shared" si="44"/>
        <v>0.4448518618014532</v>
      </c>
      <c r="AA27" s="46">
        <f t="shared" si="44"/>
        <v>0.48421523490060281</v>
      </c>
      <c r="AB27" s="46">
        <f t="shared" si="44"/>
        <v>0.52557000480055649</v>
      </c>
      <c r="AC27" s="46">
        <f t="shared" si="44"/>
        <v>0.56891617150131424</v>
      </c>
      <c r="AD27" s="46">
        <f t="shared" si="44"/>
        <v>0.61425373500196656</v>
      </c>
      <c r="AE27" s="46">
        <f t="shared" si="44"/>
        <v>0.66158269530069447</v>
      </c>
      <c r="AF27" s="46">
        <f t="shared" si="44"/>
        <v>0.71090305240113594</v>
      </c>
      <c r="AG27" s="46">
        <f t="shared" si="44"/>
        <v>0.76221480630147198</v>
      </c>
      <c r="AH27" s="46">
        <f t="shared" si="44"/>
        <v>0.81551795699988361</v>
      </c>
      <c r="AI27" s="46">
        <f t="shared" si="44"/>
        <v>0.87081250450091829</v>
      </c>
      <c r="AJ27" s="46">
        <f t="shared" si="44"/>
        <v>0.92809844880093806</v>
      </c>
      <c r="AK27" s="46">
        <f t="shared" si="44"/>
        <v>0.9873757898999429</v>
      </c>
      <c r="AL27" s="46">
        <f t="shared" si="44"/>
        <v>1.0486445278006613</v>
      </c>
      <c r="AM27" s="46">
        <f t="shared" si="44"/>
        <v>1.1119046625012743</v>
      </c>
      <c r="AN27" s="46">
        <f t="shared" si="44"/>
        <v>1.1771561939999629</v>
      </c>
    </row>
    <row r="28" spans="1:40" x14ac:dyDescent="0.45">
      <c r="A28" s="1" t="s">
        <v>61</v>
      </c>
      <c r="B28" s="47">
        <f>B27*10^10</f>
        <v>975499474.00693786</v>
      </c>
      <c r="C28" s="47">
        <f t="shared" ref="C28:AN28" si="45">C27*10^10</f>
        <v>891197973.00554633</v>
      </c>
      <c r="D28" s="47">
        <f t="shared" si="45"/>
        <v>826810440.00310063</v>
      </c>
      <c r="E28" s="47">
        <f t="shared" si="45"/>
        <v>782336875.0086956</v>
      </c>
      <c r="F28" s="47">
        <f t="shared" si="45"/>
        <v>757777278.00414145</v>
      </c>
      <c r="G28" s="47">
        <f t="shared" si="45"/>
        <v>753131649.01217532</v>
      </c>
      <c r="H28" s="47">
        <f t="shared" si="45"/>
        <v>768399988.0055126</v>
      </c>
      <c r="I28" s="47">
        <f t="shared" si="45"/>
        <v>803582295.00234306</v>
      </c>
      <c r="J28" s="47">
        <f t="shared" si="45"/>
        <v>858678570.01176167</v>
      </c>
      <c r="K28" s="47">
        <f t="shared" si="45"/>
        <v>933688813.00648355</v>
      </c>
      <c r="L28" s="47">
        <f t="shared" si="45"/>
        <v>1028613024.0046986</v>
      </c>
      <c r="M28" s="47">
        <f t="shared" si="45"/>
        <v>1143451203.006407</v>
      </c>
      <c r="N28" s="47">
        <f t="shared" si="45"/>
        <v>1278203350.007061</v>
      </c>
      <c r="O28" s="47">
        <f t="shared" si="45"/>
        <v>1432869465.0112083</v>
      </c>
      <c r="P28" s="47">
        <f t="shared" si="45"/>
        <v>1607449548.0097539</v>
      </c>
      <c r="Q28" s="47">
        <f t="shared" si="45"/>
        <v>1801943599.0026977</v>
      </c>
      <c r="R28" s="47">
        <f t="shared" si="45"/>
        <v>2016351618.0082297</v>
      </c>
      <c r="S28" s="47">
        <f t="shared" si="45"/>
        <v>2250673605.0081601</v>
      </c>
      <c r="T28" s="47">
        <f t="shared" si="45"/>
        <v>2504909560.0070357</v>
      </c>
      <c r="U28" s="47">
        <f t="shared" si="45"/>
        <v>2779059483.0048575</v>
      </c>
      <c r="V28" s="47">
        <f t="shared" si="45"/>
        <v>3073123374.0016251</v>
      </c>
      <c r="W28" s="47">
        <f t="shared" si="45"/>
        <v>3387101233.006433</v>
      </c>
      <c r="X28" s="47">
        <f t="shared" si="45"/>
        <v>3720993060.0101871</v>
      </c>
      <c r="Y28" s="47">
        <f t="shared" si="45"/>
        <v>4074798855.0037918</v>
      </c>
      <c r="Z28" s="47">
        <f t="shared" si="45"/>
        <v>4448518618.0145321</v>
      </c>
      <c r="AA28" s="47">
        <f t="shared" si="45"/>
        <v>4842152349.0060282</v>
      </c>
      <c r="AB28" s="47">
        <f t="shared" si="45"/>
        <v>5255700048.0055647</v>
      </c>
      <c r="AC28" s="47">
        <f t="shared" si="45"/>
        <v>5689161715.0131426</v>
      </c>
      <c r="AD28" s="47">
        <f t="shared" si="45"/>
        <v>6142537350.0196657</v>
      </c>
      <c r="AE28" s="47">
        <f t="shared" si="45"/>
        <v>6615826953.0069447</v>
      </c>
      <c r="AF28" s="47">
        <f t="shared" si="45"/>
        <v>7109030524.0113592</v>
      </c>
      <c r="AG28" s="47">
        <f t="shared" si="45"/>
        <v>7622148063.01472</v>
      </c>
      <c r="AH28" s="47">
        <f t="shared" si="45"/>
        <v>8155179569.9988365</v>
      </c>
      <c r="AI28" s="47">
        <f t="shared" si="45"/>
        <v>8708125045.0091839</v>
      </c>
      <c r="AJ28" s="47">
        <f t="shared" si="45"/>
        <v>9280984488.0093803</v>
      </c>
      <c r="AK28" s="47">
        <f t="shared" si="45"/>
        <v>9873757898.9994297</v>
      </c>
      <c r="AL28" s="47">
        <f t="shared" si="45"/>
        <v>10486445278.006613</v>
      </c>
      <c r="AM28" s="47">
        <f t="shared" si="45"/>
        <v>11119046625.012743</v>
      </c>
      <c r="AN28" s="47">
        <f t="shared" si="45"/>
        <v>11771561939.999628</v>
      </c>
    </row>
    <row r="29" spans="1:40" x14ac:dyDescent="0.45">
      <c r="A29" s="1" t="s">
        <v>66</v>
      </c>
      <c r="C29" s="47">
        <f>C28-B28</f>
        <v>-84301501.00139153</v>
      </c>
      <c r="D29" s="47">
        <f t="shared" ref="D29:AN29" si="46">D28-C28</f>
        <v>-64387533.002445698</v>
      </c>
      <c r="E29" s="47">
        <f t="shared" si="46"/>
        <v>-44473564.994405031</v>
      </c>
      <c r="F29" s="47">
        <f t="shared" si="46"/>
        <v>-24559597.004554152</v>
      </c>
      <c r="G29" s="47">
        <f t="shared" si="46"/>
        <v>-4645628.9919661283</v>
      </c>
      <c r="H29" s="47">
        <f t="shared" si="46"/>
        <v>15268338.993337274</v>
      </c>
      <c r="I29" s="47">
        <f t="shared" si="46"/>
        <v>35182306.996830463</v>
      </c>
      <c r="J29" s="47">
        <f t="shared" si="46"/>
        <v>55096275.009418607</v>
      </c>
      <c r="K29" s="47">
        <f t="shared" si="46"/>
        <v>75010242.994721889</v>
      </c>
      <c r="L29" s="47">
        <f t="shared" si="46"/>
        <v>94924210.998215079</v>
      </c>
      <c r="M29" s="47">
        <f t="shared" si="46"/>
        <v>114838179.00170839</v>
      </c>
      <c r="N29" s="47">
        <f t="shared" si="46"/>
        <v>134752147.00065398</v>
      </c>
      <c r="O29" s="47">
        <f t="shared" si="46"/>
        <v>154666115.00414729</v>
      </c>
      <c r="P29" s="47">
        <f t="shared" si="46"/>
        <v>174580082.99854565</v>
      </c>
      <c r="Q29" s="47">
        <f t="shared" si="46"/>
        <v>194494050.99294376</v>
      </c>
      <c r="R29" s="47">
        <f t="shared" si="46"/>
        <v>214408019.00553203</v>
      </c>
      <c r="S29" s="47">
        <f t="shared" si="46"/>
        <v>234321986.99993038</v>
      </c>
      <c r="T29" s="47">
        <f t="shared" si="46"/>
        <v>254235954.99887562</v>
      </c>
      <c r="U29" s="47">
        <f t="shared" si="46"/>
        <v>274149922.99782181</v>
      </c>
      <c r="V29" s="47">
        <f t="shared" si="46"/>
        <v>294063890.99676752</v>
      </c>
      <c r="W29" s="47">
        <f t="shared" si="46"/>
        <v>313977859.00480795</v>
      </c>
      <c r="X29" s="47">
        <f t="shared" si="46"/>
        <v>333891827.00375414</v>
      </c>
      <c r="Y29" s="47">
        <f t="shared" si="46"/>
        <v>353805794.99360466</v>
      </c>
      <c r="Z29" s="47">
        <f t="shared" si="46"/>
        <v>373719763.01074028</v>
      </c>
      <c r="AA29" s="47">
        <f t="shared" si="46"/>
        <v>393633730.99149609</v>
      </c>
      <c r="AB29" s="47">
        <f t="shared" si="46"/>
        <v>413547698.99953651</v>
      </c>
      <c r="AC29" s="47">
        <f t="shared" si="46"/>
        <v>433461667.0075779</v>
      </c>
      <c r="AD29" s="47">
        <f t="shared" si="46"/>
        <v>453375635.00652313</v>
      </c>
      <c r="AE29" s="47">
        <f t="shared" si="46"/>
        <v>473289602.98727894</v>
      </c>
      <c r="AF29" s="47">
        <f t="shared" si="46"/>
        <v>493203571.00441456</v>
      </c>
      <c r="AG29" s="47">
        <f t="shared" si="46"/>
        <v>513117539.00336075</v>
      </c>
      <c r="AH29" s="47">
        <f t="shared" si="46"/>
        <v>533031506.98411655</v>
      </c>
      <c r="AI29" s="47">
        <f t="shared" si="46"/>
        <v>552945475.01034737</v>
      </c>
      <c r="AJ29" s="47">
        <f t="shared" si="46"/>
        <v>572859443.00019646</v>
      </c>
      <c r="AK29" s="47">
        <f t="shared" si="46"/>
        <v>592773410.99004936</v>
      </c>
      <c r="AL29" s="47">
        <f t="shared" si="46"/>
        <v>612687379.00718307</v>
      </c>
      <c r="AM29" s="47">
        <f t="shared" si="46"/>
        <v>632601347.00613022</v>
      </c>
      <c r="AN29" s="47">
        <f t="shared" si="46"/>
        <v>652515314.98688507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25" x14ac:dyDescent="0.45"/>
  <cols>
    <col min="1" max="1" width="22.59765625" customWidth="1"/>
    <col min="2" max="7" width="15.3984375" customWidth="1"/>
  </cols>
  <sheetData>
    <row r="1" spans="1:7" x14ac:dyDescent="0.45">
      <c r="A1" s="3" t="s">
        <v>98</v>
      </c>
      <c r="B1" s="13"/>
      <c r="C1" s="13"/>
      <c r="D1" s="13"/>
      <c r="E1" s="13"/>
      <c r="F1" s="13"/>
      <c r="G1" s="13"/>
    </row>
    <row r="2" spans="1:7" x14ac:dyDescent="0.45">
      <c r="A2" s="53" t="s">
        <v>17</v>
      </c>
      <c r="B2" s="65" t="s">
        <v>78</v>
      </c>
      <c r="C2" s="65"/>
      <c r="D2" s="65" t="s">
        <v>79</v>
      </c>
      <c r="E2" s="65"/>
      <c r="F2" s="65" t="s">
        <v>80</v>
      </c>
      <c r="G2" s="65"/>
    </row>
    <row r="3" spans="1:7" x14ac:dyDescent="0.45">
      <c r="A3" s="53"/>
      <c r="B3" s="53" t="s">
        <v>81</v>
      </c>
      <c r="C3" s="53" t="s">
        <v>82</v>
      </c>
      <c r="D3" s="53" t="s">
        <v>81</v>
      </c>
      <c r="E3" s="53" t="s">
        <v>82</v>
      </c>
      <c r="F3" s="53" t="s">
        <v>81</v>
      </c>
      <c r="G3" s="53" t="s">
        <v>82</v>
      </c>
    </row>
    <row r="4" spans="1:7" x14ac:dyDescent="0.45">
      <c r="A4" s="57" t="s">
        <v>83</v>
      </c>
      <c r="B4" s="54">
        <v>31.1</v>
      </c>
      <c r="C4" s="54">
        <v>43.3</v>
      </c>
      <c r="D4" s="59">
        <f>'Building Projections'!E4</f>
        <v>74.294156627517296</v>
      </c>
      <c r="E4" s="59">
        <f>'Building Projections'!E5</f>
        <v>173.35303213087374</v>
      </c>
      <c r="F4" s="55">
        <f>B4/$D$4</f>
        <v>0.41860627284489677</v>
      </c>
      <c r="G4" s="55">
        <f>C4/$E$4</f>
        <v>0.2497793056616999</v>
      </c>
    </row>
    <row r="5" spans="1:7" x14ac:dyDescent="0.45">
      <c r="A5" s="57" t="s">
        <v>84</v>
      </c>
      <c r="B5" s="54">
        <v>32.6</v>
      </c>
      <c r="C5" s="54">
        <v>31.6</v>
      </c>
      <c r="D5" s="54"/>
      <c r="E5" s="54"/>
      <c r="F5" s="55">
        <f t="shared" ref="F5:F19" si="0">B5/$D$4</f>
        <v>0.43879628600461851</v>
      </c>
      <c r="G5" s="55">
        <f t="shared" ref="G5:G19" si="1">C5/$E$4</f>
        <v>0.18228697595634452</v>
      </c>
    </row>
    <row r="6" spans="1:7" x14ac:dyDescent="0.45">
      <c r="A6" s="57" t="s">
        <v>85</v>
      </c>
      <c r="B6" s="54">
        <v>66.900000000000006</v>
      </c>
      <c r="C6" s="54">
        <v>72.7</v>
      </c>
      <c r="D6" s="54"/>
      <c r="E6" s="54"/>
      <c r="F6" s="55">
        <f t="shared" si="0"/>
        <v>0.90047458692358828</v>
      </c>
      <c r="G6" s="55">
        <f t="shared" si="1"/>
        <v>0.41937541620336222</v>
      </c>
    </row>
    <row r="7" spans="1:7" x14ac:dyDescent="0.45">
      <c r="A7" s="57" t="s">
        <v>86</v>
      </c>
      <c r="B7" s="54">
        <v>5.5</v>
      </c>
      <c r="C7" s="54">
        <v>2.1</v>
      </c>
      <c r="D7" s="54"/>
      <c r="E7" s="54"/>
      <c r="F7" s="55">
        <f t="shared" si="0"/>
        <v>7.4030048252312936E-2</v>
      </c>
      <c r="G7" s="55">
        <f t="shared" si="1"/>
        <v>1.2114007895833022E-2</v>
      </c>
    </row>
    <row r="8" spans="1:7" x14ac:dyDescent="0.45">
      <c r="A8" s="57" t="s">
        <v>87</v>
      </c>
      <c r="B8" s="54">
        <v>3.1</v>
      </c>
      <c r="C8" s="54">
        <v>0.3</v>
      </c>
      <c r="D8" s="54"/>
      <c r="E8" s="54"/>
      <c r="F8" s="55">
        <f t="shared" si="0"/>
        <v>4.1726027196758199E-2</v>
      </c>
      <c r="G8" s="55">
        <f t="shared" si="1"/>
        <v>1.7305725565475744E-3</v>
      </c>
    </row>
    <row r="9" spans="1:7" x14ac:dyDescent="0.45">
      <c r="A9" s="57"/>
      <c r="B9" s="54"/>
      <c r="C9" s="54"/>
      <c r="D9" s="54"/>
      <c r="E9" s="54"/>
      <c r="F9" s="55"/>
      <c r="G9" s="55"/>
    </row>
    <row r="10" spans="1:7" x14ac:dyDescent="0.45">
      <c r="A10" s="57" t="s">
        <v>88</v>
      </c>
      <c r="B10" s="54">
        <v>41.4</v>
      </c>
      <c r="C10" s="54">
        <v>16.2</v>
      </c>
      <c r="D10" s="54"/>
      <c r="E10" s="54"/>
      <c r="F10" s="55">
        <f t="shared" si="0"/>
        <v>0.55724436320831916</v>
      </c>
      <c r="G10" s="55">
        <f t="shared" si="1"/>
        <v>9.3450918053569018E-2</v>
      </c>
    </row>
    <row r="11" spans="1:7" x14ac:dyDescent="0.45">
      <c r="A11" s="57" t="s">
        <v>89</v>
      </c>
      <c r="B11" s="54">
        <v>14.3</v>
      </c>
      <c r="C11" s="54">
        <v>2.2000000000000002</v>
      </c>
      <c r="D11" s="53"/>
      <c r="E11" s="53"/>
      <c r="F11" s="55">
        <f t="shared" si="0"/>
        <v>0.19247812545601364</v>
      </c>
      <c r="G11" s="55">
        <f t="shared" si="1"/>
        <v>1.2690865414682215E-2</v>
      </c>
    </row>
    <row r="12" spans="1:7" x14ac:dyDescent="0.45">
      <c r="A12" s="57" t="s">
        <v>90</v>
      </c>
      <c r="B12" s="54">
        <v>9.1999999999999993</v>
      </c>
      <c r="C12" s="54">
        <v>0</v>
      </c>
      <c r="D12" s="53"/>
      <c r="E12" s="53"/>
      <c r="F12" s="55">
        <f t="shared" si="0"/>
        <v>0.1238320807129598</v>
      </c>
      <c r="G12" s="55">
        <f t="shared" si="1"/>
        <v>0</v>
      </c>
    </row>
    <row r="13" spans="1:7" x14ac:dyDescent="0.45">
      <c r="A13" s="57" t="s">
        <v>91</v>
      </c>
      <c r="B13" s="54">
        <v>6.9</v>
      </c>
      <c r="C13" s="54">
        <v>0</v>
      </c>
      <c r="D13" s="53"/>
      <c r="E13" s="53"/>
      <c r="F13" s="55">
        <f t="shared" si="0"/>
        <v>9.287406053471986E-2</v>
      </c>
      <c r="G13" s="55">
        <f t="shared" si="1"/>
        <v>0</v>
      </c>
    </row>
    <row r="14" spans="1:7" x14ac:dyDescent="0.45">
      <c r="A14" s="57" t="s">
        <v>92</v>
      </c>
      <c r="B14" s="54">
        <v>12.5</v>
      </c>
      <c r="C14" s="54">
        <v>0</v>
      </c>
      <c r="D14" s="53"/>
      <c r="E14" s="53"/>
      <c r="F14" s="55">
        <f t="shared" si="0"/>
        <v>0.16825010966434756</v>
      </c>
      <c r="G14" s="55">
        <f t="shared" si="1"/>
        <v>0</v>
      </c>
    </row>
    <row r="15" spans="1:7" x14ac:dyDescent="0.45">
      <c r="A15" s="57"/>
      <c r="B15" s="53"/>
      <c r="C15" s="53"/>
      <c r="D15" s="53"/>
      <c r="E15" s="53"/>
      <c r="F15" s="55"/>
      <c r="G15" s="55"/>
    </row>
    <row r="16" spans="1:7" x14ac:dyDescent="0.45">
      <c r="A16" s="57" t="s">
        <v>93</v>
      </c>
      <c r="B16" s="54">
        <v>38.9</v>
      </c>
      <c r="C16" s="53"/>
      <c r="D16" s="53"/>
      <c r="E16" s="53"/>
      <c r="F16" s="55">
        <f t="shared" si="0"/>
        <v>0.52359434127544957</v>
      </c>
      <c r="G16" s="55">
        <f t="shared" si="1"/>
        <v>0</v>
      </c>
    </row>
    <row r="17" spans="1:7" x14ac:dyDescent="0.45">
      <c r="A17" s="57" t="s">
        <v>94</v>
      </c>
      <c r="B17" s="54">
        <v>179.7</v>
      </c>
      <c r="C17" s="54">
        <v>174.2</v>
      </c>
      <c r="D17" s="53"/>
      <c r="E17" s="53"/>
      <c r="F17" s="55">
        <f t="shared" si="0"/>
        <v>2.4187635765346607</v>
      </c>
      <c r="G17" s="55">
        <f t="shared" si="1"/>
        <v>1.0048857978352916</v>
      </c>
    </row>
    <row r="18" spans="1:7" x14ac:dyDescent="0.45">
      <c r="A18" s="57" t="s">
        <v>95</v>
      </c>
      <c r="B18" s="54">
        <v>28.3</v>
      </c>
      <c r="C18" s="54">
        <v>10.1</v>
      </c>
      <c r="D18" s="53"/>
      <c r="E18" s="53"/>
      <c r="F18" s="55">
        <f t="shared" si="0"/>
        <v>0.38091824828008292</v>
      </c>
      <c r="G18" s="55">
        <f t="shared" si="1"/>
        <v>5.8262609403768338E-2</v>
      </c>
    </row>
    <row r="19" spans="1:7" x14ac:dyDescent="0.45">
      <c r="A19" s="57" t="s">
        <v>96</v>
      </c>
      <c r="B19" s="54">
        <v>4</v>
      </c>
      <c r="C19" s="54">
        <v>0.6</v>
      </c>
      <c r="D19" s="53"/>
      <c r="E19" s="53"/>
      <c r="F19" s="55">
        <f t="shared" si="0"/>
        <v>5.3840035092591221E-2</v>
      </c>
      <c r="G19" s="55">
        <f t="shared" si="1"/>
        <v>3.4611451130951488E-3</v>
      </c>
    </row>
    <row r="20" spans="1:7" x14ac:dyDescent="0.45">
      <c r="A20" s="53"/>
      <c r="B20" s="53"/>
      <c r="C20" s="53"/>
      <c r="D20" s="53"/>
      <c r="E20" s="53"/>
      <c r="F20" s="53"/>
      <c r="G20" s="53"/>
    </row>
    <row r="21" spans="1:7" x14ac:dyDescent="0.45">
      <c r="A21" s="53"/>
      <c r="B21" s="53"/>
      <c r="C21" s="53"/>
      <c r="D21" s="53"/>
      <c r="E21" s="53"/>
      <c r="F21" s="53"/>
      <c r="G21" s="53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3.59765625" customWidth="1"/>
    <col min="2" max="2" width="15.86328125" customWidth="1"/>
  </cols>
  <sheetData>
    <row r="1" spans="1:2" x14ac:dyDescent="0.45">
      <c r="A1" s="2" t="s">
        <v>67</v>
      </c>
      <c r="B1" s="12" t="s">
        <v>68</v>
      </c>
    </row>
    <row r="2" spans="1:2" x14ac:dyDescent="0.45">
      <c r="A2" s="7" t="s">
        <v>11</v>
      </c>
      <c r="B2" s="16">
        <v>19</v>
      </c>
    </row>
    <row r="3" spans="1:2" x14ac:dyDescent="0.45">
      <c r="A3" s="7" t="s">
        <v>12</v>
      </c>
      <c r="B3" s="16">
        <v>15.833333333333334</v>
      </c>
    </row>
    <row r="4" spans="1:2" x14ac:dyDescent="0.45">
      <c r="A4" s="7" t="s">
        <v>13</v>
      </c>
      <c r="B4" s="16">
        <v>51.81818181818182</v>
      </c>
    </row>
    <row r="5" spans="1:2" x14ac:dyDescent="0.45">
      <c r="A5" s="7" t="s">
        <v>14</v>
      </c>
      <c r="B5" s="16">
        <v>9.1324200913242013</v>
      </c>
    </row>
    <row r="6" spans="1:2" x14ac:dyDescent="0.45">
      <c r="A6" s="7" t="s">
        <v>15</v>
      </c>
      <c r="B6" s="16">
        <v>13.533333333333333</v>
      </c>
    </row>
    <row r="7" spans="1:2" x14ac:dyDescent="0.4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6" sqref="C16"/>
    </sheetView>
  </sheetViews>
  <sheetFormatPr defaultRowHeight="14.25" x14ac:dyDescent="0.45"/>
  <cols>
    <col min="1" max="1" width="29.1328125" customWidth="1"/>
    <col min="2" max="2" width="19.265625" customWidth="1"/>
    <col min="3" max="3" width="22" customWidth="1"/>
    <col min="4" max="4" width="22.3984375" customWidth="1"/>
    <col min="5" max="5" width="19.73046875" customWidth="1"/>
    <col min="6" max="6" width="15" customWidth="1"/>
    <col min="7" max="7" width="24" customWidth="1"/>
    <col min="8" max="8" width="25.73046875" customWidth="1"/>
    <col min="9" max="9" width="27.265625" style="49" customWidth="1"/>
  </cols>
  <sheetData>
    <row r="1" spans="1:3" x14ac:dyDescent="0.45">
      <c r="A1" s="3" t="s">
        <v>31</v>
      </c>
      <c r="B1" s="13"/>
      <c r="C1" s="13"/>
    </row>
    <row r="2" spans="1:3" x14ac:dyDescent="0.45">
      <c r="A2" s="2" t="s">
        <v>42</v>
      </c>
      <c r="B2" s="2" t="s">
        <v>18</v>
      </c>
      <c r="C2" s="12" t="s">
        <v>34</v>
      </c>
    </row>
    <row r="3" spans="1:3" x14ac:dyDescent="0.45">
      <c r="A3" t="s">
        <v>5</v>
      </c>
      <c r="B3" t="s">
        <v>23</v>
      </c>
      <c r="C3">
        <v>15</v>
      </c>
    </row>
    <row r="4" spans="1:3" x14ac:dyDescent="0.45">
      <c r="A4" s="7" t="s">
        <v>5</v>
      </c>
      <c r="B4" t="s">
        <v>24</v>
      </c>
      <c r="C4">
        <v>700</v>
      </c>
    </row>
    <row r="5" spans="1:3" x14ac:dyDescent="0.45">
      <c r="A5" s="7" t="s">
        <v>19</v>
      </c>
      <c r="B5" s="7" t="s">
        <v>23</v>
      </c>
      <c r="C5">
        <v>800</v>
      </c>
    </row>
    <row r="6" spans="1:3" x14ac:dyDescent="0.45">
      <c r="A6" s="7" t="s">
        <v>19</v>
      </c>
      <c r="B6" s="7" t="s">
        <v>24</v>
      </c>
      <c r="C6">
        <v>1400</v>
      </c>
    </row>
    <row r="7" spans="1:3" x14ac:dyDescent="0.45">
      <c r="A7" s="7" t="s">
        <v>20</v>
      </c>
      <c r="B7" s="7" t="s">
        <v>23</v>
      </c>
      <c r="C7">
        <v>10000</v>
      </c>
    </row>
    <row r="8" spans="1:3" x14ac:dyDescent="0.45">
      <c r="A8" s="7" t="s">
        <v>20</v>
      </c>
      <c r="B8" s="7" t="s">
        <v>24</v>
      </c>
      <c r="C8">
        <v>16000</v>
      </c>
    </row>
    <row r="9" spans="1:3" x14ac:dyDescent="0.45">
      <c r="A9" s="7" t="s">
        <v>21</v>
      </c>
      <c r="B9" s="7" t="s">
        <v>23</v>
      </c>
      <c r="C9">
        <v>17000</v>
      </c>
    </row>
    <row r="10" spans="1:3" x14ac:dyDescent="0.45">
      <c r="A10" s="7" t="s">
        <v>21</v>
      </c>
      <c r="B10" s="7" t="s">
        <v>24</v>
      </c>
      <c r="C10">
        <v>24000</v>
      </c>
    </row>
    <row r="11" spans="1:3" x14ac:dyDescent="0.45">
      <c r="A11" s="7" t="s">
        <v>22</v>
      </c>
      <c r="B11" s="7" t="s">
        <v>23</v>
      </c>
      <c r="C11">
        <v>25000</v>
      </c>
    </row>
    <row r="12" spans="1:3" x14ac:dyDescent="0.45">
      <c r="A12" s="7" t="s">
        <v>22</v>
      </c>
      <c r="B12" s="7" t="s">
        <v>24</v>
      </c>
      <c r="C12">
        <v>35000</v>
      </c>
    </row>
    <row r="14" spans="1:3" x14ac:dyDescent="0.45">
      <c r="A14" s="3" t="s">
        <v>32</v>
      </c>
      <c r="B14" s="13"/>
      <c r="C14" s="13"/>
    </row>
    <row r="15" spans="1:3" x14ac:dyDescent="0.45">
      <c r="A15" s="2" t="s">
        <v>26</v>
      </c>
      <c r="C15" s="12" t="s">
        <v>33</v>
      </c>
    </row>
    <row r="16" spans="1:3" x14ac:dyDescent="0.45">
      <c r="A16" t="s">
        <v>28</v>
      </c>
      <c r="C16">
        <v>250</v>
      </c>
    </row>
    <row r="17" spans="1:3" x14ac:dyDescent="0.45">
      <c r="A17" t="s">
        <v>29</v>
      </c>
      <c r="C17">
        <v>700</v>
      </c>
    </row>
    <row r="18" spans="1:3" x14ac:dyDescent="0.45">
      <c r="A18" t="s">
        <v>30</v>
      </c>
      <c r="C18">
        <v>1300</v>
      </c>
    </row>
    <row r="32" spans="1:3" s="53" customFormat="1" x14ac:dyDescent="0.45"/>
    <row r="45" spans="1:1" x14ac:dyDescent="0.45">
      <c r="A45" s="53"/>
    </row>
    <row r="51" spans="1:1" x14ac:dyDescent="0.45">
      <c r="A51" s="53"/>
    </row>
    <row r="52" spans="1:1" x14ac:dyDescent="0.45">
      <c r="A52" s="53"/>
    </row>
    <row r="53" spans="1:1" x14ac:dyDescent="0.45">
      <c r="A53" s="53"/>
    </row>
    <row r="54" spans="1:1" x14ac:dyDescent="0.45">
      <c r="A54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7" workbookViewId="0"/>
  </sheetViews>
  <sheetFormatPr defaultRowHeight="14.25" x14ac:dyDescent="0.45"/>
  <sheetData>
    <row r="1" spans="1:3" x14ac:dyDescent="0.45">
      <c r="A1" s="2" t="s">
        <v>112</v>
      </c>
    </row>
    <row r="2" spans="1:3" x14ac:dyDescent="0.45">
      <c r="A2">
        <v>105.9</v>
      </c>
      <c r="B2" t="s">
        <v>113</v>
      </c>
    </row>
    <row r="4" spans="1:3" s="57" customFormat="1" x14ac:dyDescent="0.45"/>
    <row r="5" spans="1:3" s="57" customFormat="1" x14ac:dyDescent="0.45">
      <c r="A5" s="2" t="s">
        <v>124</v>
      </c>
    </row>
    <row r="6" spans="1:3" x14ac:dyDescent="0.45">
      <c r="A6" t="s">
        <v>117</v>
      </c>
    </row>
    <row r="7" spans="1:3" x14ac:dyDescent="0.45">
      <c r="A7" t="s">
        <v>119</v>
      </c>
      <c r="C7">
        <f>A2</f>
        <v>105.9</v>
      </c>
    </row>
    <row r="8" spans="1:3" x14ac:dyDescent="0.45">
      <c r="A8" t="s">
        <v>120</v>
      </c>
      <c r="C8">
        <f>C7</f>
        <v>105.9</v>
      </c>
    </row>
    <row r="9" spans="1:3" x14ac:dyDescent="0.45">
      <c r="A9" t="s">
        <v>121</v>
      </c>
      <c r="C9">
        <f>C8</f>
        <v>105.9</v>
      </c>
    </row>
    <row r="10" spans="1:3" x14ac:dyDescent="0.45">
      <c r="A10" t="s">
        <v>122</v>
      </c>
      <c r="C10">
        <f>C9/2</f>
        <v>52.95</v>
      </c>
    </row>
    <row r="11" spans="1:3" x14ac:dyDescent="0.45">
      <c r="A11" t="s">
        <v>118</v>
      </c>
      <c r="C11" s="56">
        <f>SQRT(C10)</f>
        <v>7.2766750648905578</v>
      </c>
    </row>
    <row r="12" spans="1:3" x14ac:dyDescent="0.45">
      <c r="A12" t="s">
        <v>123</v>
      </c>
      <c r="C12" s="56">
        <f>2*C11</f>
        <v>14.553350129781116</v>
      </c>
    </row>
    <row r="14" spans="1:3" x14ac:dyDescent="0.45">
      <c r="A14" t="s">
        <v>126</v>
      </c>
    </row>
    <row r="15" spans="1:3" x14ac:dyDescent="0.45">
      <c r="A15">
        <v>3</v>
      </c>
      <c r="B15" t="s">
        <v>125</v>
      </c>
      <c r="C15" t="s">
        <v>24</v>
      </c>
    </row>
    <row r="17" spans="1:2" x14ac:dyDescent="0.45">
      <c r="A17" t="s">
        <v>127</v>
      </c>
    </row>
    <row r="18" spans="1:2" x14ac:dyDescent="0.45">
      <c r="A18" s="16">
        <f>(2*C11+2*C12)*A15</f>
        <v>130.98015116803003</v>
      </c>
      <c r="B18" t="s">
        <v>129</v>
      </c>
    </row>
    <row r="20" spans="1:2" x14ac:dyDescent="0.45">
      <c r="A20" t="s">
        <v>130</v>
      </c>
    </row>
    <row r="21" spans="1:2" x14ac:dyDescent="0.45">
      <c r="A21" t="s">
        <v>131</v>
      </c>
    </row>
    <row r="22" spans="1:2" x14ac:dyDescent="0.45">
      <c r="A22" t="s">
        <v>132</v>
      </c>
    </row>
    <row r="23" spans="1:2" x14ac:dyDescent="0.45">
      <c r="A23" t="s">
        <v>133</v>
      </c>
    </row>
    <row r="25" spans="1:2" x14ac:dyDescent="0.45">
      <c r="A25" s="17">
        <v>4</v>
      </c>
      <c r="B25" t="s">
        <v>134</v>
      </c>
    </row>
    <row r="26" spans="1:2" x14ac:dyDescent="0.45">
      <c r="A26" s="61">
        <f>A18-A25</f>
        <v>126.98015116803003</v>
      </c>
      <c r="B26" s="57" t="s">
        <v>128</v>
      </c>
    </row>
    <row r="27" spans="1:2" x14ac:dyDescent="0.45">
      <c r="A27" s="61">
        <f>A2</f>
        <v>105.9</v>
      </c>
      <c r="B27" t="s">
        <v>135</v>
      </c>
    </row>
    <row r="30" spans="1:2" x14ac:dyDescent="0.45">
      <c r="A30" s="2" t="s">
        <v>136</v>
      </c>
    </row>
    <row r="31" spans="1:2" s="57" customFormat="1" x14ac:dyDescent="0.45">
      <c r="A31" s="1" t="s">
        <v>137</v>
      </c>
    </row>
    <row r="32" spans="1:2" s="57" customFormat="1" x14ac:dyDescent="0.45">
      <c r="A32" s="1"/>
    </row>
    <row r="33" spans="1:2" x14ac:dyDescent="0.45">
      <c r="A33" t="s">
        <v>144</v>
      </c>
    </row>
    <row r="34" spans="1:2" x14ac:dyDescent="0.45">
      <c r="A34">
        <v>3</v>
      </c>
      <c r="B34" t="s">
        <v>138</v>
      </c>
    </row>
    <row r="35" spans="1:2" s="57" customFormat="1" x14ac:dyDescent="0.45">
      <c r="A35" s="57">
        <v>3</v>
      </c>
      <c r="B35" s="57" t="s">
        <v>139</v>
      </c>
    </row>
    <row r="36" spans="1:2" x14ac:dyDescent="0.45">
      <c r="A36">
        <v>4</v>
      </c>
      <c r="B36" t="s">
        <v>140</v>
      </c>
    </row>
    <row r="37" spans="1:2" x14ac:dyDescent="0.45">
      <c r="A37">
        <v>4</v>
      </c>
      <c r="B37" t="s">
        <v>141</v>
      </c>
    </row>
    <row r="38" spans="1:2" x14ac:dyDescent="0.45">
      <c r="A38">
        <v>2</v>
      </c>
      <c r="B38" t="s">
        <v>142</v>
      </c>
    </row>
    <row r="39" spans="1:2" x14ac:dyDescent="0.45">
      <c r="A39">
        <v>1</v>
      </c>
      <c r="B39" t="s">
        <v>143</v>
      </c>
    </row>
    <row r="40" spans="1:2" x14ac:dyDescent="0.45">
      <c r="A40" s="17">
        <f>SUM(A34:A39)</f>
        <v>17</v>
      </c>
      <c r="B40" t="s">
        <v>147</v>
      </c>
    </row>
    <row r="42" spans="1:2" x14ac:dyDescent="0.45">
      <c r="A42" t="s">
        <v>145</v>
      </c>
    </row>
    <row r="43" spans="1:2" x14ac:dyDescent="0.45">
      <c r="A43" s="17">
        <f>A40/2</f>
        <v>8.5</v>
      </c>
      <c r="B4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F3" sqref="F3"/>
    </sheetView>
  </sheetViews>
  <sheetFormatPr defaultRowHeight="14.25" x14ac:dyDescent="0.45"/>
  <cols>
    <col min="1" max="1" width="23" customWidth="1"/>
    <col min="2" max="2" width="19.1328125" customWidth="1"/>
    <col min="3" max="4" width="14.59765625" customWidth="1"/>
    <col min="5" max="5" width="17.59765625" customWidth="1"/>
    <col min="6" max="6" width="22.3984375" customWidth="1"/>
    <col min="7" max="7" width="25" customWidth="1"/>
  </cols>
  <sheetData>
    <row r="1" spans="1:7" x14ac:dyDescent="0.45">
      <c r="A1" s="3" t="s">
        <v>157</v>
      </c>
      <c r="B1" s="13"/>
      <c r="C1" s="13"/>
      <c r="D1" s="13"/>
      <c r="E1" s="13"/>
      <c r="F1" s="13"/>
      <c r="G1" s="60"/>
    </row>
    <row r="2" spans="1:7" ht="28.5" x14ac:dyDescent="0.45">
      <c r="A2" s="14" t="s">
        <v>27</v>
      </c>
      <c r="B2" s="15" t="s">
        <v>34</v>
      </c>
      <c r="C2" s="15" t="s">
        <v>100</v>
      </c>
      <c r="D2" s="15" t="s">
        <v>101</v>
      </c>
      <c r="E2" s="63" t="s">
        <v>102</v>
      </c>
      <c r="F2" s="63" t="s">
        <v>103</v>
      </c>
      <c r="G2" s="15" t="s">
        <v>71</v>
      </c>
    </row>
    <row r="3" spans="1:7" x14ac:dyDescent="0.45">
      <c r="A3" s="7" t="s">
        <v>22</v>
      </c>
      <c r="B3">
        <f>AVERAGE('Component Costs'!C11:C12)</f>
        <v>30000</v>
      </c>
      <c r="C3" s="58">
        <f>'Appliances per Household'!F19</f>
        <v>5.3840035092591221E-2</v>
      </c>
      <c r="D3" s="58">
        <f>'Appliances per Household'!G19</f>
        <v>3.4611451130951488E-3</v>
      </c>
      <c r="E3" s="16">
        <f t="shared" ref="E3:F10" si="0">$B3*C3</f>
        <v>1615.2010527777365</v>
      </c>
      <c r="F3" s="16">
        <f t="shared" si="0"/>
        <v>103.83435339285447</v>
      </c>
      <c r="G3" s="49" t="s">
        <v>12</v>
      </c>
    </row>
    <row r="4" spans="1:7" x14ac:dyDescent="0.45">
      <c r="A4" s="7" t="s">
        <v>19</v>
      </c>
      <c r="B4">
        <f>AVERAGE('Component Costs'!C5:C6)</f>
        <v>1100</v>
      </c>
      <c r="C4" s="58">
        <f>'Appliances per Household'!F17</f>
        <v>2.4187635765346607</v>
      </c>
      <c r="D4" s="58">
        <f>'Appliances per Household'!G17</f>
        <v>1.0048857978352916</v>
      </c>
      <c r="E4" s="16">
        <f t="shared" si="0"/>
        <v>2660.6399341881265</v>
      </c>
      <c r="F4" s="16">
        <f t="shared" si="0"/>
        <v>1105.3743776188207</v>
      </c>
      <c r="G4" s="49" t="s">
        <v>12</v>
      </c>
    </row>
    <row r="5" spans="1:7" x14ac:dyDescent="0.45">
      <c r="A5" s="7" t="s">
        <v>28</v>
      </c>
      <c r="B5">
        <f>'Component Costs'!C16</f>
        <v>250</v>
      </c>
      <c r="C5" s="62">
        <f>'Envelope Lighting Calcs'!$A26</f>
        <v>126.98015116803003</v>
      </c>
      <c r="D5" s="62">
        <f>'Envelope Lighting Calcs'!$A26</f>
        <v>126.98015116803003</v>
      </c>
      <c r="E5" s="16">
        <f t="shared" si="0"/>
        <v>31745.037792007508</v>
      </c>
      <c r="F5" s="16">
        <f t="shared" si="0"/>
        <v>31745.037792007508</v>
      </c>
      <c r="G5" s="49" t="s">
        <v>13</v>
      </c>
    </row>
    <row r="6" spans="1:7" x14ac:dyDescent="0.45">
      <c r="A6" s="7" t="s">
        <v>29</v>
      </c>
      <c r="B6" s="7">
        <f>'Component Costs'!C17</f>
        <v>700</v>
      </c>
      <c r="C6" s="62">
        <f>'Envelope Lighting Calcs'!$A27</f>
        <v>105.9</v>
      </c>
      <c r="D6" s="62">
        <f>'Envelope Lighting Calcs'!$A27</f>
        <v>105.9</v>
      </c>
      <c r="E6" s="16">
        <f t="shared" si="0"/>
        <v>74130</v>
      </c>
      <c r="F6" s="16">
        <f t="shared" si="0"/>
        <v>74130</v>
      </c>
      <c r="G6" s="49" t="s">
        <v>13</v>
      </c>
    </row>
    <row r="7" spans="1:7" x14ac:dyDescent="0.4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 t="shared" si="0"/>
        <v>5200</v>
      </c>
      <c r="F7" s="16">
        <f t="shared" si="0"/>
        <v>5200</v>
      </c>
      <c r="G7" s="49" t="s">
        <v>13</v>
      </c>
    </row>
    <row r="8" spans="1:7" x14ac:dyDescent="0.4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 t="shared" si="0"/>
        <v>6077.5</v>
      </c>
      <c r="F8" s="16">
        <f t="shared" si="0"/>
        <v>3038.75</v>
      </c>
      <c r="G8" s="49" t="s">
        <v>14</v>
      </c>
    </row>
    <row r="9" spans="1:7" x14ac:dyDescent="0.45">
      <c r="A9" s="7" t="s">
        <v>21</v>
      </c>
      <c r="B9">
        <f>AVERAGE('Component Costs'!C9:C10)</f>
        <v>20500</v>
      </c>
      <c r="C9" s="58">
        <f>'Appliances per Household'!F10</f>
        <v>0.55724436320831916</v>
      </c>
      <c r="D9" s="58">
        <f>'Appliances per Household'!G10</f>
        <v>9.3450918053569018E-2</v>
      </c>
      <c r="E9" s="16">
        <f t="shared" si="0"/>
        <v>11423.509445770544</v>
      </c>
      <c r="F9" s="16">
        <f t="shared" si="0"/>
        <v>1915.7438200981649</v>
      </c>
      <c r="G9" s="49" t="s">
        <v>15</v>
      </c>
    </row>
    <row r="10" spans="1:7" x14ac:dyDescent="0.45">
      <c r="A10" s="7" t="s">
        <v>20</v>
      </c>
      <c r="B10">
        <f>AVERAGE('Component Costs'!C7:C8)</f>
        <v>13000</v>
      </c>
      <c r="C10" s="58">
        <f>'Appliances per Household'!F6</f>
        <v>0.90047458692358828</v>
      </c>
      <c r="D10" s="58">
        <f>'Appliances per Household'!G6</f>
        <v>0.41937541620336222</v>
      </c>
      <c r="E10" s="16">
        <f t="shared" si="0"/>
        <v>11706.169630006647</v>
      </c>
      <c r="F10" s="16">
        <f t="shared" si="0"/>
        <v>5451.8804106437092</v>
      </c>
      <c r="G10" s="49" t="s">
        <v>15</v>
      </c>
    </row>
    <row r="11" spans="1:7" x14ac:dyDescent="0.45">
      <c r="G11" s="49"/>
    </row>
    <row r="12" spans="1:7" x14ac:dyDescent="0.45">
      <c r="A12" s="2" t="s">
        <v>111</v>
      </c>
      <c r="G12" s="49"/>
    </row>
    <row r="13" spans="1:7" x14ac:dyDescent="0.45">
      <c r="A13" s="14" t="s">
        <v>27</v>
      </c>
      <c r="B13" s="12" t="s">
        <v>106</v>
      </c>
      <c r="C13" s="53"/>
      <c r="D13" s="53"/>
      <c r="E13" s="53"/>
      <c r="F13" s="53"/>
      <c r="G13" s="49"/>
    </row>
    <row r="14" spans="1:7" x14ac:dyDescent="0.45">
      <c r="A14" s="53" t="s">
        <v>83</v>
      </c>
      <c r="B14" s="16">
        <f>B8</f>
        <v>357.5</v>
      </c>
      <c r="C14" s="55">
        <f>'Appliances per Household'!F4</f>
        <v>0.41860627284489677</v>
      </c>
      <c r="D14" s="55">
        <f>'Appliances per Household'!G4</f>
        <v>0.2497793056616999</v>
      </c>
      <c r="E14" s="16">
        <f t="shared" ref="E14:E23" si="1">$B14*C14</f>
        <v>149.65174254205058</v>
      </c>
      <c r="F14" s="16">
        <f t="shared" ref="F14:F23" si="2">$B14*D14</f>
        <v>89.296101774057718</v>
      </c>
      <c r="G14" s="49" t="s">
        <v>16</v>
      </c>
    </row>
    <row r="15" spans="1:7" x14ac:dyDescent="0.45">
      <c r="A15" s="53" t="s">
        <v>84</v>
      </c>
      <c r="B15">
        <f>B4/2</f>
        <v>550</v>
      </c>
      <c r="C15" s="55">
        <f>'Appliances per Household'!F5</f>
        <v>0.43879628600461851</v>
      </c>
      <c r="D15" s="55">
        <f>'Appliances per Household'!G5</f>
        <v>0.18228697595634452</v>
      </c>
      <c r="E15" s="16">
        <f t="shared" si="1"/>
        <v>241.33795730254019</v>
      </c>
      <c r="F15" s="16">
        <f t="shared" si="2"/>
        <v>100.25783677598949</v>
      </c>
      <c r="G15" s="49" t="s">
        <v>16</v>
      </c>
    </row>
    <row r="16" spans="1:7" x14ac:dyDescent="0.45">
      <c r="A16" s="53" t="s">
        <v>86</v>
      </c>
      <c r="B16">
        <f>B4</f>
        <v>1100</v>
      </c>
      <c r="C16" s="55">
        <f>'Appliances per Household'!F7</f>
        <v>7.4030048252312936E-2</v>
      </c>
      <c r="D16" s="55">
        <f>'Appliances per Household'!G7</f>
        <v>1.2114007895833022E-2</v>
      </c>
      <c r="E16" s="16">
        <f t="shared" si="1"/>
        <v>81.43305307754423</v>
      </c>
      <c r="F16" s="16">
        <f t="shared" si="2"/>
        <v>13.325408685416324</v>
      </c>
      <c r="G16" s="49" t="s">
        <v>16</v>
      </c>
    </row>
    <row r="17" spans="1:7" x14ac:dyDescent="0.45">
      <c r="A17" s="53" t="s">
        <v>99</v>
      </c>
      <c r="B17">
        <f>B9</f>
        <v>20500</v>
      </c>
      <c r="C17" s="55">
        <f>'Appliances per Household'!F8</f>
        <v>4.1726027196758199E-2</v>
      </c>
      <c r="D17" s="55">
        <f>'Appliances per Household'!G8</f>
        <v>1.7305725565475744E-3</v>
      </c>
      <c r="E17" s="16">
        <f t="shared" si="1"/>
        <v>855.38355753354313</v>
      </c>
      <c r="F17" s="16">
        <f t="shared" si="2"/>
        <v>35.476737409225272</v>
      </c>
      <c r="G17" s="49" t="s">
        <v>16</v>
      </c>
    </row>
    <row r="18" spans="1:7" x14ac:dyDescent="0.45">
      <c r="A18" s="53" t="s">
        <v>89</v>
      </c>
      <c r="B18">
        <f>B3</f>
        <v>30000</v>
      </c>
      <c r="C18" s="55">
        <f>'Appliances per Household'!F11</f>
        <v>0.19247812545601364</v>
      </c>
      <c r="D18" s="55">
        <f>'Appliances per Household'!G11</f>
        <v>1.2690865414682215E-2</v>
      </c>
      <c r="E18" s="16">
        <f t="shared" si="1"/>
        <v>5774.3437636804092</v>
      </c>
      <c r="F18" s="16">
        <f t="shared" si="2"/>
        <v>380.72596244046645</v>
      </c>
      <c r="G18" s="49" t="s">
        <v>15</v>
      </c>
    </row>
    <row r="19" spans="1:7" x14ac:dyDescent="0.45">
      <c r="A19" s="53" t="s">
        <v>90</v>
      </c>
      <c r="B19">
        <f>B3</f>
        <v>30000</v>
      </c>
      <c r="C19" s="55">
        <f>'Appliances per Household'!F12</f>
        <v>0.1238320807129598</v>
      </c>
      <c r="D19" s="55">
        <f>'Appliances per Household'!G12</f>
        <v>0</v>
      </c>
      <c r="E19" s="16">
        <f t="shared" si="1"/>
        <v>3714.9624213887942</v>
      </c>
      <c r="F19" s="16">
        <f t="shared" si="2"/>
        <v>0</v>
      </c>
      <c r="G19" s="49" t="s">
        <v>15</v>
      </c>
    </row>
    <row r="20" spans="1:7" x14ac:dyDescent="0.45">
      <c r="A20" s="53" t="s">
        <v>91</v>
      </c>
      <c r="B20">
        <f>B8*2</f>
        <v>715</v>
      </c>
      <c r="C20" s="55">
        <f>'Appliances per Household'!F13</f>
        <v>9.287406053471986E-2</v>
      </c>
      <c r="D20" s="55">
        <f>'Appliances per Household'!G13</f>
        <v>0</v>
      </c>
      <c r="E20" s="16">
        <f t="shared" si="1"/>
        <v>66.404953282324698</v>
      </c>
      <c r="F20" s="16">
        <f t="shared" si="2"/>
        <v>0</v>
      </c>
      <c r="G20" s="49" t="s">
        <v>15</v>
      </c>
    </row>
    <row r="21" spans="1:7" x14ac:dyDescent="0.45">
      <c r="A21" s="53" t="s">
        <v>92</v>
      </c>
      <c r="B21">
        <f>B8*3</f>
        <v>1072.5</v>
      </c>
      <c r="C21" s="55">
        <f>'Appliances per Household'!F14</f>
        <v>0.16825010966434756</v>
      </c>
      <c r="D21" s="55">
        <f>'Appliances per Household'!G14</f>
        <v>0</v>
      </c>
      <c r="E21" s="16">
        <f t="shared" si="1"/>
        <v>180.44824261501276</v>
      </c>
      <c r="F21" s="16">
        <f t="shared" si="2"/>
        <v>0</v>
      </c>
      <c r="G21" s="49" t="s">
        <v>15</v>
      </c>
    </row>
    <row r="22" spans="1:7" x14ac:dyDescent="0.45">
      <c r="A22" s="53" t="s">
        <v>93</v>
      </c>
      <c r="B22">
        <f>B9</f>
        <v>20500</v>
      </c>
      <c r="C22" s="55">
        <f>'Appliances per Household'!F16</f>
        <v>0.52359434127544957</v>
      </c>
      <c r="D22" s="55">
        <f>'Appliances per Household'!G16</f>
        <v>0</v>
      </c>
      <c r="E22" s="16">
        <f t="shared" si="1"/>
        <v>10733.683996146716</v>
      </c>
      <c r="F22" s="16">
        <f t="shared" si="2"/>
        <v>0</v>
      </c>
      <c r="G22" s="49" t="s">
        <v>15</v>
      </c>
    </row>
    <row r="23" spans="1:7" x14ac:dyDescent="0.45">
      <c r="A23" s="53" t="s">
        <v>95</v>
      </c>
      <c r="B23">
        <f>B9</f>
        <v>20500</v>
      </c>
      <c r="C23" s="55">
        <f>'Appliances per Household'!F18</f>
        <v>0.38091824828008292</v>
      </c>
      <c r="D23" s="55">
        <f>'Appliances per Household'!G18</f>
        <v>5.8262609403768338E-2</v>
      </c>
      <c r="E23" s="16">
        <f t="shared" si="1"/>
        <v>7808.8240897416999</v>
      </c>
      <c r="F23" s="16">
        <f t="shared" si="2"/>
        <v>1194.3834927772509</v>
      </c>
      <c r="G23" s="49" t="s">
        <v>12</v>
      </c>
    </row>
    <row r="27" spans="1:7" x14ac:dyDescent="0.45">
      <c r="A27" s="3" t="s">
        <v>156</v>
      </c>
      <c r="B27" s="13"/>
      <c r="C27" s="13"/>
      <c r="D27" s="13"/>
      <c r="E27" s="13"/>
      <c r="F27" s="13"/>
      <c r="G27" s="13"/>
    </row>
    <row r="28" spans="1:7" x14ac:dyDescent="0.45">
      <c r="A28" t="s">
        <v>148</v>
      </c>
    </row>
    <row r="29" spans="1:7" x14ac:dyDescent="0.45">
      <c r="A29" t="s">
        <v>149</v>
      </c>
    </row>
    <row r="30" spans="1:7" x14ac:dyDescent="0.45">
      <c r="A30" t="s">
        <v>150</v>
      </c>
    </row>
    <row r="31" spans="1:7" x14ac:dyDescent="0.45">
      <c r="A31" t="s">
        <v>151</v>
      </c>
    </row>
    <row r="32" spans="1:7" x14ac:dyDescent="0.45">
      <c r="A32" t="s">
        <v>152</v>
      </c>
    </row>
    <row r="34" spans="1:6" ht="28.5" x14ac:dyDescent="0.45">
      <c r="A34" s="14" t="s">
        <v>27</v>
      </c>
      <c r="B34" s="15" t="s">
        <v>34</v>
      </c>
      <c r="C34" s="15" t="s">
        <v>153</v>
      </c>
      <c r="D34" s="15" t="s">
        <v>154</v>
      </c>
      <c r="E34" s="63" t="s">
        <v>155</v>
      </c>
      <c r="F34" s="15" t="s">
        <v>71</v>
      </c>
    </row>
    <row r="35" spans="1:6" x14ac:dyDescent="0.45">
      <c r="A35" s="57" t="s">
        <v>22</v>
      </c>
      <c r="B35">
        <f>B3</f>
        <v>30000</v>
      </c>
      <c r="C35" s="55">
        <f>C3*10</f>
        <v>0.53840035092591221</v>
      </c>
      <c r="D35">
        <f>C35/'Envelope Lighting Calcs'!$A$2</f>
        <v>5.0840448623787745E-3</v>
      </c>
      <c r="E35" s="55">
        <f>B35*D35</f>
        <v>152.52134587136322</v>
      </c>
      <c r="F35" s="49" t="s">
        <v>12</v>
      </c>
    </row>
    <row r="36" spans="1:6" x14ac:dyDescent="0.45">
      <c r="A36" s="57" t="s">
        <v>19</v>
      </c>
      <c r="B36" s="57">
        <f t="shared" ref="B36:C42" si="3">B4</f>
        <v>1100</v>
      </c>
      <c r="C36" s="55">
        <f>C4</f>
        <v>2.4187635765346607</v>
      </c>
      <c r="D36" s="57">
        <f>C36/'Envelope Lighting Calcs'!$A$2</f>
        <v>2.2840071544236642E-2</v>
      </c>
      <c r="E36" s="55">
        <f t="shared" ref="E36:E42" si="4">B36*D36</f>
        <v>25.124078698660306</v>
      </c>
      <c r="F36" s="49" t="s">
        <v>12</v>
      </c>
    </row>
    <row r="37" spans="1:6" x14ac:dyDescent="0.45">
      <c r="A37" s="57" t="s">
        <v>28</v>
      </c>
      <c r="B37" s="57">
        <f t="shared" si="3"/>
        <v>250</v>
      </c>
      <c r="C37" s="55">
        <f>C5</f>
        <v>126.98015116803003</v>
      </c>
      <c r="D37" s="57">
        <f>C37/'Envelope Lighting Calcs'!$A$2</f>
        <v>1.1990571403968842</v>
      </c>
      <c r="E37" s="55">
        <f t="shared" si="4"/>
        <v>299.76428509922101</v>
      </c>
      <c r="F37" s="49" t="s">
        <v>13</v>
      </c>
    </row>
    <row r="38" spans="1:6" x14ac:dyDescent="0.45">
      <c r="A38" s="57" t="s">
        <v>29</v>
      </c>
      <c r="B38" s="57">
        <f t="shared" si="3"/>
        <v>700</v>
      </c>
      <c r="C38" s="55">
        <f t="shared" si="3"/>
        <v>105.9</v>
      </c>
      <c r="D38" s="16">
        <f>C38/'Envelope Lighting Calcs'!$A$2</f>
        <v>1</v>
      </c>
      <c r="E38" s="55">
        <f t="shared" si="4"/>
        <v>700</v>
      </c>
      <c r="F38" s="49" t="s">
        <v>13</v>
      </c>
    </row>
    <row r="39" spans="1:6" x14ac:dyDescent="0.45">
      <c r="A39" s="57" t="s">
        <v>30</v>
      </c>
      <c r="B39" s="57">
        <f t="shared" si="3"/>
        <v>1300</v>
      </c>
      <c r="C39" s="55">
        <f t="shared" si="3"/>
        <v>4</v>
      </c>
      <c r="D39" s="57">
        <f>C39/'Envelope Lighting Calcs'!$A$2</f>
        <v>3.7771482530689328E-2</v>
      </c>
      <c r="E39" s="55">
        <f t="shared" si="4"/>
        <v>49.10292728989613</v>
      </c>
      <c r="F39" s="49" t="s">
        <v>13</v>
      </c>
    </row>
    <row r="40" spans="1:6" x14ac:dyDescent="0.45">
      <c r="A40" s="57" t="s">
        <v>5</v>
      </c>
      <c r="B40" s="57">
        <f t="shared" si="3"/>
        <v>357.5</v>
      </c>
      <c r="C40" s="55">
        <f t="shared" si="3"/>
        <v>17</v>
      </c>
      <c r="D40" s="57">
        <f>C40/'Envelope Lighting Calcs'!$A$2</f>
        <v>0.16052880075542963</v>
      </c>
      <c r="E40" s="55">
        <f t="shared" si="4"/>
        <v>57.389046270066096</v>
      </c>
      <c r="F40" s="49" t="s">
        <v>14</v>
      </c>
    </row>
    <row r="41" spans="1:6" x14ac:dyDescent="0.45">
      <c r="A41" s="57" t="s">
        <v>21</v>
      </c>
      <c r="B41" s="57">
        <f t="shared" si="3"/>
        <v>20500</v>
      </c>
      <c r="C41" s="55">
        <f t="shared" si="3"/>
        <v>0.55724436320831916</v>
      </c>
      <c r="D41" s="57">
        <f>C41/'Envelope Lighting Calcs'!$A$2</f>
        <v>5.2619864325620311E-3</v>
      </c>
      <c r="E41" s="55">
        <f t="shared" si="4"/>
        <v>107.87072186752164</v>
      </c>
      <c r="F41" s="49" t="s">
        <v>15</v>
      </c>
    </row>
    <row r="42" spans="1:6" x14ac:dyDescent="0.45">
      <c r="A42" s="57" t="s">
        <v>20</v>
      </c>
      <c r="B42" s="57">
        <f t="shared" si="3"/>
        <v>13000</v>
      </c>
      <c r="C42" s="55">
        <f>C10/4</f>
        <v>0.22511864673089707</v>
      </c>
      <c r="D42" s="57">
        <f>C42/'Envelope Lighting Calcs'!$A$2</f>
        <v>2.1257662580821254E-3</v>
      </c>
      <c r="E42" s="55">
        <f t="shared" si="4"/>
        <v>27.634961355067631</v>
      </c>
      <c r="F42" s="49" t="s">
        <v>15</v>
      </c>
    </row>
    <row r="44" spans="1:6" x14ac:dyDescent="0.45">
      <c r="A44" s="2" t="s">
        <v>111</v>
      </c>
      <c r="B44" s="57"/>
    </row>
    <row r="45" spans="1:6" x14ac:dyDescent="0.45">
      <c r="A45" s="14" t="s">
        <v>27</v>
      </c>
      <c r="B45" s="12" t="s">
        <v>106</v>
      </c>
    </row>
    <row r="46" spans="1:6" x14ac:dyDescent="0.45">
      <c r="A46" s="57" t="s">
        <v>83</v>
      </c>
      <c r="B46" s="57">
        <f t="shared" ref="B46:C55" si="5">B14</f>
        <v>357.5</v>
      </c>
      <c r="C46" s="55">
        <f>C14/10</f>
        <v>4.1860627284489679E-2</v>
      </c>
      <c r="D46" s="57">
        <f>C46/'Envelope Lighting Calcs'!$A$2</f>
        <v>3.9528448804994972E-4</v>
      </c>
      <c r="E46" s="55">
        <f t="shared" ref="E46:E55" si="6">B46*D46</f>
        <v>0.14131420447785703</v>
      </c>
      <c r="F46" s="49" t="s">
        <v>16</v>
      </c>
    </row>
    <row r="47" spans="1:6" x14ac:dyDescent="0.45">
      <c r="A47" s="57" t="s">
        <v>84</v>
      </c>
      <c r="B47" s="57">
        <f t="shared" si="5"/>
        <v>550</v>
      </c>
      <c r="C47" s="55">
        <f>C15/10</f>
        <v>4.3879628600461851E-2</v>
      </c>
      <c r="D47" s="57">
        <f>C47/'Envelope Lighting Calcs'!$A$2</f>
        <v>4.1434965628387013E-4</v>
      </c>
      <c r="E47" s="55">
        <f t="shared" si="6"/>
        <v>0.22789231095612858</v>
      </c>
      <c r="F47" s="49" t="s">
        <v>16</v>
      </c>
    </row>
    <row r="48" spans="1:6" x14ac:dyDescent="0.45">
      <c r="A48" s="57" t="s">
        <v>86</v>
      </c>
      <c r="B48" s="57">
        <f t="shared" si="5"/>
        <v>1100</v>
      </c>
      <c r="C48" s="55">
        <f>C16/10</f>
        <v>7.4030048252312934E-3</v>
      </c>
      <c r="D48" s="57">
        <f>C48/'Envelope Lighting Calcs'!$A$2</f>
        <v>6.9905616857708145E-5</v>
      </c>
      <c r="E48" s="55">
        <f t="shared" si="6"/>
        <v>7.6896178543478966E-2</v>
      </c>
      <c r="F48" s="49" t="s">
        <v>16</v>
      </c>
    </row>
    <row r="49" spans="1:6" x14ac:dyDescent="0.45">
      <c r="A49" s="57" t="s">
        <v>99</v>
      </c>
      <c r="B49" s="57">
        <f t="shared" si="5"/>
        <v>20500</v>
      </c>
      <c r="C49" s="55">
        <f>C17*20</f>
        <v>0.83452054393516395</v>
      </c>
      <c r="D49" s="57">
        <f>C49/'Envelope Lighting Calcs'!$A$2</f>
        <v>7.8802695366870998E-3</v>
      </c>
      <c r="E49" s="55">
        <f t="shared" si="6"/>
        <v>161.54552550208555</v>
      </c>
      <c r="F49" s="49" t="s">
        <v>16</v>
      </c>
    </row>
    <row r="50" spans="1:6" x14ac:dyDescent="0.45">
      <c r="A50" s="57" t="s">
        <v>89</v>
      </c>
      <c r="B50" s="57">
        <f t="shared" si="5"/>
        <v>30000</v>
      </c>
      <c r="C50" s="55">
        <f>C18/20</f>
        <v>9.6239062728006829E-3</v>
      </c>
      <c r="D50" s="57">
        <f>C50/'Envelope Lighting Calcs'!$A$2</f>
        <v>9.0877301915020603E-5</v>
      </c>
      <c r="E50" s="55">
        <f t="shared" si="6"/>
        <v>2.7263190574506182</v>
      </c>
      <c r="F50" s="49" t="s">
        <v>15</v>
      </c>
    </row>
    <row r="51" spans="1:6" x14ac:dyDescent="0.45">
      <c r="A51" s="57" t="s">
        <v>90</v>
      </c>
      <c r="B51" s="57">
        <f t="shared" si="5"/>
        <v>30000</v>
      </c>
      <c r="C51" s="55">
        <f>C19/10</f>
        <v>1.2383208071295979E-2</v>
      </c>
      <c r="D51" s="57">
        <f>C51/'Envelope Lighting Calcs'!$A$2</f>
        <v>1.1693303183471179E-4</v>
      </c>
      <c r="E51" s="55">
        <f t="shared" si="6"/>
        <v>3.5079909550413535</v>
      </c>
      <c r="F51" s="49" t="s">
        <v>15</v>
      </c>
    </row>
    <row r="52" spans="1:6" x14ac:dyDescent="0.45">
      <c r="A52" s="57" t="s">
        <v>91</v>
      </c>
      <c r="B52" s="57">
        <f t="shared" si="5"/>
        <v>715</v>
      </c>
      <c r="C52" s="55">
        <f>C20/10</f>
        <v>9.2874060534719853E-3</v>
      </c>
      <c r="D52" s="57">
        <f>C52/'Envelope Lighting Calcs'!$A$2</f>
        <v>8.7699773876033854E-5</v>
      </c>
      <c r="E52" s="55">
        <f t="shared" si="6"/>
        <v>6.2705338321364212E-2</v>
      </c>
      <c r="F52" s="49" t="s">
        <v>15</v>
      </c>
    </row>
    <row r="53" spans="1:6" x14ac:dyDescent="0.45">
      <c r="A53" s="57" t="s">
        <v>92</v>
      </c>
      <c r="B53" s="57">
        <f t="shared" si="5"/>
        <v>1072.5</v>
      </c>
      <c r="C53" s="55">
        <f>C21/10</f>
        <v>1.6825010966434756E-2</v>
      </c>
      <c r="D53" s="57">
        <f>C53/'Envelope Lighting Calcs'!$A$2</f>
        <v>1.588764019493367E-4</v>
      </c>
      <c r="E53" s="55">
        <f t="shared" si="6"/>
        <v>0.17039494109066361</v>
      </c>
      <c r="F53" s="49" t="s">
        <v>15</v>
      </c>
    </row>
    <row r="54" spans="1:6" x14ac:dyDescent="0.45">
      <c r="A54" s="57" t="s">
        <v>93</v>
      </c>
      <c r="B54" s="57">
        <f t="shared" si="5"/>
        <v>20500</v>
      </c>
      <c r="C54" s="55">
        <f>C22</f>
        <v>0.52359434127544957</v>
      </c>
      <c r="D54" s="57">
        <f>C54/'Envelope Lighting Calcs'!$A$2</f>
        <v>4.9442336286633576E-3</v>
      </c>
      <c r="E54" s="55">
        <f t="shared" si="6"/>
        <v>101.35678938759884</v>
      </c>
      <c r="F54" s="49" t="s">
        <v>15</v>
      </c>
    </row>
    <row r="55" spans="1:6" x14ac:dyDescent="0.45">
      <c r="A55" s="57" t="s">
        <v>95</v>
      </c>
      <c r="B55" s="57">
        <f t="shared" si="5"/>
        <v>20500</v>
      </c>
      <c r="C55" s="55">
        <f t="shared" si="5"/>
        <v>0.38091824828008292</v>
      </c>
      <c r="D55" s="57">
        <f>C55/'Envelope Lighting Calcs'!$A$2</f>
        <v>3.5969617401329828E-3</v>
      </c>
      <c r="E55" s="55">
        <f t="shared" si="6"/>
        <v>73.737715672726154</v>
      </c>
      <c r="F55" s="49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55" zoomScale="80" zoomScaleNormal="80" workbookViewId="0">
      <selection activeCell="B63" sqref="B63"/>
    </sheetView>
  </sheetViews>
  <sheetFormatPr defaultRowHeight="14.25" x14ac:dyDescent="0.45"/>
  <cols>
    <col min="1" max="1" width="26.73046875" customWidth="1"/>
    <col min="2" max="2" width="13.59765625" customWidth="1"/>
    <col min="3" max="3" width="9.1328125" customWidth="1"/>
  </cols>
  <sheetData>
    <row r="1" spans="1:35" s="57" customFormat="1" x14ac:dyDescent="0.45">
      <c r="A1" s="2" t="s">
        <v>162</v>
      </c>
      <c r="B1" s="48" t="s">
        <v>163</v>
      </c>
    </row>
    <row r="2" spans="1:35" s="57" customFormat="1" x14ac:dyDescent="0.45">
      <c r="A2" s="57">
        <v>2012</v>
      </c>
      <c r="B2" s="57">
        <v>54.77</v>
      </c>
    </row>
    <row r="3" spans="1:35" s="53" customFormat="1" x14ac:dyDescent="0.45">
      <c r="A3" s="51" t="s">
        <v>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</row>
    <row r="4" spans="1:35" s="53" customFormat="1" x14ac:dyDescent="0.45">
      <c r="A4" s="3" t="s">
        <v>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s="53" customFormat="1" x14ac:dyDescent="0.45">
      <c r="B5" s="50">
        <v>2017</v>
      </c>
      <c r="C5" s="50">
        <v>2018</v>
      </c>
      <c r="D5" s="50">
        <v>2019</v>
      </c>
      <c r="E5" s="50">
        <v>2020</v>
      </c>
      <c r="F5" s="50">
        <v>2021</v>
      </c>
      <c r="G5" s="50">
        <v>2022</v>
      </c>
      <c r="H5" s="50">
        <v>2023</v>
      </c>
      <c r="I5" s="50">
        <v>2024</v>
      </c>
      <c r="J5" s="50">
        <v>2025</v>
      </c>
      <c r="K5" s="50">
        <v>2026</v>
      </c>
      <c r="L5" s="50">
        <v>2027</v>
      </c>
      <c r="M5" s="50">
        <v>2028</v>
      </c>
      <c r="N5" s="50">
        <v>2029</v>
      </c>
      <c r="O5" s="50">
        <v>2030</v>
      </c>
      <c r="P5" s="50">
        <v>2031</v>
      </c>
      <c r="Q5" s="50">
        <v>2032</v>
      </c>
      <c r="R5" s="50">
        <v>2033</v>
      </c>
      <c r="S5" s="50">
        <v>2034</v>
      </c>
      <c r="T5" s="50">
        <v>2035</v>
      </c>
      <c r="U5" s="50">
        <v>2036</v>
      </c>
      <c r="V5" s="50">
        <v>2037</v>
      </c>
      <c r="W5" s="50">
        <v>2038</v>
      </c>
      <c r="X5" s="50">
        <v>2039</v>
      </c>
      <c r="Y5" s="50">
        <v>2040</v>
      </c>
      <c r="Z5" s="50">
        <v>2041</v>
      </c>
      <c r="AA5" s="50">
        <v>2042</v>
      </c>
      <c r="AB5" s="50">
        <v>2043</v>
      </c>
      <c r="AC5" s="50">
        <v>2044</v>
      </c>
      <c r="AD5" s="50">
        <v>2045</v>
      </c>
      <c r="AE5" s="50">
        <v>2046</v>
      </c>
      <c r="AF5" s="50">
        <v>2047</v>
      </c>
      <c r="AG5" s="50">
        <v>2048</v>
      </c>
      <c r="AH5" s="50">
        <v>2049</v>
      </c>
      <c r="AI5" s="50">
        <v>2050</v>
      </c>
    </row>
    <row r="6" spans="1:35" s="53" customFormat="1" x14ac:dyDescent="0.45">
      <c r="A6" s="53" t="s">
        <v>11</v>
      </c>
      <c r="B6" s="6">
        <f>'Building Projections'!G$11+(1/'Component Lifetimes'!$B2)*'Building Projections'!F$10</f>
        <v>7667743.1619464643</v>
      </c>
      <c r="C6" s="6">
        <f>'Building Projections'!H$11+(1/'Component Lifetimes'!$B2)*'Building Projections'!G$10</f>
        <v>8440615.1134771258</v>
      </c>
      <c r="D6" s="6">
        <f>'Building Projections'!I$11+(1/'Component Lifetimes'!$B2)*'Building Projections'!H$10</f>
        <v>8636064.7563663498</v>
      </c>
      <c r="E6" s="6">
        <f>'Building Projections'!J$11+(1/'Component Lifetimes'!$B2)*'Building Projections'!I$10</f>
        <v>8831514.3992555887</v>
      </c>
      <c r="F6" s="6">
        <f>'Building Projections'!K$11+(1/'Component Lifetimes'!$B2)*'Building Projections'!J$10</f>
        <v>9026964.0421447977</v>
      </c>
      <c r="G6" s="6">
        <f>'Building Projections'!L$11+(1/'Component Lifetimes'!$B2)*'Building Projections'!K$10</f>
        <v>9222413.6850331128</v>
      </c>
      <c r="H6" s="6">
        <f>'Building Projections'!M$11+(1/'Component Lifetimes'!$B2)*'Building Projections'!L$10</f>
        <v>9570000.0961512513</v>
      </c>
      <c r="I6" s="6">
        <f>'Building Projections'!N$11+(1/'Component Lifetimes'!$B2)*'Building Projections'!M$10</f>
        <v>9773456.9373673573</v>
      </c>
      <c r="J6" s="6">
        <f>'Building Projections'!O$11+(1/'Component Lifetimes'!$B2)*'Building Projections'!N$10</f>
        <v>9976913.7785834186</v>
      </c>
      <c r="K6" s="6">
        <f>'Building Projections'!P$11+(1/'Component Lifetimes'!$B2)*'Building Projections'!O$10</f>
        <v>10180370.619801246</v>
      </c>
      <c r="L6" s="6">
        <f>'Building Projections'!Q$11+(1/'Component Lifetimes'!$B2)*'Building Projections'!P$10</f>
        <v>10383827.461017292</v>
      </c>
      <c r="M6" s="6">
        <f>'Building Projections'!R$11+(1/'Component Lifetimes'!$B2)*'Building Projections'!Q$10</f>
        <v>11274779.698019169</v>
      </c>
      <c r="N6" s="6">
        <f>'Building Projections'!S$11+(1/'Component Lifetimes'!$B2)*'Building Projections'!R$10</f>
        <v>11514420.507436175</v>
      </c>
      <c r="O6" s="6">
        <f>'Building Projections'!T$11+(1/'Component Lifetimes'!$B2)*'Building Projections'!S$10</f>
        <v>11754061.316850547</v>
      </c>
      <c r="P6" s="6">
        <f>'Building Projections'!U$11+(1/'Component Lifetimes'!$B2)*'Building Projections'!T$10</f>
        <v>11993702.126266656</v>
      </c>
      <c r="Q6" s="6">
        <f>'Building Projections'!V$11+(1/'Component Lifetimes'!$B2)*'Building Projections'!U$10</f>
        <v>12233342.935684524</v>
      </c>
      <c r="R6" s="6">
        <f>'Building Projections'!W$11+(1/'Component Lifetimes'!$B2)*'Building Projections'!V$10</f>
        <v>12568358.320713066</v>
      </c>
      <c r="S6" s="6">
        <f>'Building Projections'!X$11+(1/'Component Lifetimes'!$B2)*'Building Projections'!W$10</f>
        <v>12813018.844636973</v>
      </c>
      <c r="T6" s="6">
        <f>'Building Projections'!Y$11+(1/'Component Lifetimes'!$B2)*'Building Projections'!X$10</f>
        <v>13057679.368560975</v>
      </c>
      <c r="U6" s="6">
        <f>'Building Projections'!Z$11+(1/'Component Lifetimes'!$B2)*'Building Projections'!Y$10</f>
        <v>13302339.892481469</v>
      </c>
      <c r="V6" s="6">
        <f>'Building Projections'!AA$11+(1/'Component Lifetimes'!$B2)*'Building Projections'!Z$10</f>
        <v>13547000.416403623</v>
      </c>
      <c r="W6" s="6">
        <f>'Building Projections'!AB$11+(1/'Component Lifetimes'!$B2)*'Building Projections'!AA$10</f>
        <v>14559071.202700865</v>
      </c>
      <c r="X6" s="6">
        <f>'Building Projections'!AC$11+(1/'Component Lifetimes'!$B2)*'Building Projections'!AB$10</f>
        <v>14844121.740432264</v>
      </c>
      <c r="Y6" s="6">
        <f>'Building Projections'!AD$11+(1/'Component Lifetimes'!$B2)*'Building Projections'!AC$10</f>
        <v>15129172.278163662</v>
      </c>
      <c r="Z6" s="6">
        <f>'Building Projections'!AE$11+(1/'Component Lifetimes'!$B2)*'Building Projections'!AD$10</f>
        <v>15414222.815896878</v>
      </c>
      <c r="AA6" s="6">
        <f>'Building Projections'!AF$11+(1/'Component Lifetimes'!$B2)*'Building Projections'!AE$10</f>
        <v>15699273.353626553</v>
      </c>
      <c r="AB6" s="6">
        <f>'Building Projections'!AG$11+(1/'Component Lifetimes'!$B2)*'Building Projections'!AF$10</f>
        <v>16032107.696848266</v>
      </c>
      <c r="AC6" s="6">
        <f>'Building Projections'!AH$11+(1/'Component Lifetimes'!$B2)*'Building Projections'!AG$10</f>
        <v>16319673.171712581</v>
      </c>
      <c r="AD6" s="6">
        <f>'Building Projections'!AI$11+(1/'Component Lifetimes'!$B2)*'Building Projections'!AH$10</f>
        <v>16607238.646573298</v>
      </c>
      <c r="AE6" s="6">
        <f>'Building Projections'!AJ$11+(1/'Component Lifetimes'!$B2)*'Building Projections'!AI$10</f>
        <v>16894804.121437613</v>
      </c>
      <c r="AF6" s="6">
        <f>'Building Projections'!AK$11+(1/'Component Lifetimes'!$B2)*'Building Projections'!AJ$10</f>
        <v>17182369.59629833</v>
      </c>
      <c r="AG6" s="6">
        <f>'Building Projections'!AL$11+(1/'Component Lifetimes'!$B2)*'Building Projections'!AK$10</f>
        <v>17469935.071162615</v>
      </c>
      <c r="AH6" s="6">
        <f>'Building Projections'!AM$11+(1/'Component Lifetimes'!$B2)*'Building Projections'!AL$10</f>
        <v>17757500.546025209</v>
      </c>
      <c r="AI6" s="6">
        <f>'Building Projections'!AN$11+(1/'Component Lifetimes'!$B2)*'Building Projections'!AM$10</f>
        <v>18045066.020885926</v>
      </c>
    </row>
    <row r="7" spans="1:35" s="53" customFormat="1" x14ac:dyDescent="0.45">
      <c r="A7" s="53" t="s">
        <v>12</v>
      </c>
      <c r="B7" s="6">
        <f>'Building Projections'!G$11+(1/'Component Lifetimes'!$B3)*'Building Projections'!F$10</f>
        <v>8580483.4165143445</v>
      </c>
      <c r="C7" s="6">
        <f>'Building Projections'!H$11+(1/'Component Lifetimes'!$B3)*'Building Projections'!G$10</f>
        <v>9386029.4931935035</v>
      </c>
      <c r="D7" s="6">
        <f>'Building Projections'!I$11+(1/'Component Lifetimes'!$B3)*'Building Projections'!H$10</f>
        <v>9620569.0646605715</v>
      </c>
      <c r="E7" s="6">
        <f>'Building Projections'!J$11+(1/'Component Lifetimes'!$B3)*'Building Projections'!I$10</f>
        <v>9855108.6361276545</v>
      </c>
      <c r="F7" s="6">
        <f>'Building Projections'!K$11+(1/'Component Lifetimes'!$B3)*'Building Projections'!J$10</f>
        <v>10089648.207594708</v>
      </c>
      <c r="G7" s="6">
        <f>'Building Projections'!L$11+(1/'Component Lifetimes'!$B3)*'Building Projections'!K$10</f>
        <v>10324187.779060867</v>
      </c>
      <c r="H7" s="6">
        <f>'Building Projections'!M$11+(1/'Component Lifetimes'!$B3)*'Building Projections'!L$10</f>
        <v>10710864.118756842</v>
      </c>
      <c r="I7" s="6">
        <f>'Building Projections'!N$11+(1/'Component Lifetimes'!$B3)*'Building Projections'!M$10</f>
        <v>10955012.328216352</v>
      </c>
      <c r="J7" s="6">
        <f>'Building Projections'!O$11+(1/'Component Lifetimes'!$B3)*'Building Projections'!N$10</f>
        <v>11199160.537675805</v>
      </c>
      <c r="K7" s="6">
        <f>'Building Projections'!P$11+(1/'Component Lifetimes'!$B3)*'Building Projections'!O$10</f>
        <v>11443308.747137018</v>
      </c>
      <c r="L7" s="6">
        <f>'Building Projections'!Q$11+(1/'Component Lifetimes'!$B3)*'Building Projections'!P$10</f>
        <v>11687456.956596456</v>
      </c>
      <c r="M7" s="6">
        <f>'Building Projections'!R$11+(1/'Component Lifetimes'!$B3)*'Building Projections'!Q$10</f>
        <v>12619100.561841719</v>
      </c>
      <c r="N7" s="6">
        <f>'Building Projections'!S$11+(1/'Component Lifetimes'!$B3)*'Building Projections'!R$10</f>
        <v>12906669.533141952</v>
      </c>
      <c r="O7" s="6">
        <f>'Building Projections'!T$11+(1/'Component Lifetimes'!$B3)*'Building Projections'!S$10</f>
        <v>13194238.504439557</v>
      </c>
      <c r="P7" s="6">
        <f>'Building Projections'!U$11+(1/'Component Lifetimes'!$B3)*'Building Projections'!T$10</f>
        <v>13481807.475738881</v>
      </c>
      <c r="Q7" s="6">
        <f>'Building Projections'!V$11+(1/'Component Lifetimes'!$B3)*'Building Projections'!U$10</f>
        <v>13769376.447039967</v>
      </c>
      <c r="R7" s="6">
        <f>'Building Projections'!W$11+(1/'Component Lifetimes'!$B3)*'Building Projections'!V$10</f>
        <v>14152319.993951743</v>
      </c>
      <c r="S7" s="6">
        <f>'Building Projections'!X$11+(1/'Component Lifetimes'!$B3)*'Building Projections'!W$10</f>
        <v>14445912.622660067</v>
      </c>
      <c r="T7" s="6">
        <f>'Building Projections'!Y$11+(1/'Component Lifetimes'!$B3)*'Building Projections'!X$10</f>
        <v>14739505.251368506</v>
      </c>
      <c r="U7" s="6">
        <f>'Building Projections'!Z$11+(1/'Component Lifetimes'!$B3)*'Building Projections'!Y$10</f>
        <v>15033097.880073454</v>
      </c>
      <c r="V7" s="6">
        <f>'Building Projections'!AA$11+(1/'Component Lifetimes'!$B3)*'Building Projections'!Z$10</f>
        <v>15326690.508780049</v>
      </c>
      <c r="W7" s="6">
        <f>'Building Projections'!AB$11+(1/'Component Lifetimes'!$B3)*'Building Projections'!AA$10</f>
        <v>16387693.399861727</v>
      </c>
      <c r="X7" s="6">
        <f>'Building Projections'!AC$11+(1/'Component Lifetimes'!$B3)*'Building Projections'!AB$10</f>
        <v>16729754.045139404</v>
      </c>
      <c r="Y7" s="6">
        <f>'Building Projections'!AD$11+(1/'Component Lifetimes'!$B3)*'Building Projections'!AC$10</f>
        <v>17071814.690417081</v>
      </c>
      <c r="Z7" s="6">
        <f>'Building Projections'!AE$11+(1/'Component Lifetimes'!$B3)*'Building Projections'!AD$10</f>
        <v>17413875.335696578</v>
      </c>
      <c r="AA7" s="6">
        <f>'Building Projections'!AF$11+(1/'Component Lifetimes'!$B3)*'Building Projections'!AE$10</f>
        <v>17755935.980972551</v>
      </c>
      <c r="AB7" s="6">
        <f>'Building Projections'!AG$11+(1/'Component Lifetimes'!$B3)*'Building Projections'!AF$10</f>
        <v>18145780.431740545</v>
      </c>
      <c r="AC7" s="6">
        <f>'Building Projections'!AH$11+(1/'Component Lifetimes'!$B3)*'Building Projections'!AG$10</f>
        <v>18490859.001577355</v>
      </c>
      <c r="AD7" s="6">
        <f>'Building Projections'!AI$11+(1/'Component Lifetimes'!$B3)*'Building Projections'!AH$10</f>
        <v>18835937.571410581</v>
      </c>
      <c r="AE7" s="6">
        <f>'Building Projections'!AJ$11+(1/'Component Lifetimes'!$B3)*'Building Projections'!AI$10</f>
        <v>19181016.141247392</v>
      </c>
      <c r="AF7" s="6">
        <f>'Building Projections'!AK$11+(1/'Component Lifetimes'!$B3)*'Building Projections'!AJ$10</f>
        <v>19526094.711080622</v>
      </c>
      <c r="AG7" s="6">
        <f>'Building Projections'!AL$11+(1/'Component Lifetimes'!$B3)*'Building Projections'!AK$10</f>
        <v>19871173.280917399</v>
      </c>
      <c r="AH7" s="6">
        <f>'Building Projections'!AM$11+(1/'Component Lifetimes'!$B3)*'Building Projections'!AL$10</f>
        <v>20216251.850752506</v>
      </c>
      <c r="AI7" s="6">
        <f>'Building Projections'!AN$11+(1/'Component Lifetimes'!$B3)*'Building Projections'!AM$10</f>
        <v>20561330.420585737</v>
      </c>
    </row>
    <row r="8" spans="1:35" s="53" customFormat="1" x14ac:dyDescent="0.45">
      <c r="A8" s="53" t="s">
        <v>13</v>
      </c>
      <c r="B8" s="6">
        <f>'Building Projections'!G$11+(1/'Component Lifetimes'!$B4)*'Building Projections'!F$10</f>
        <v>4777399.0224815104</v>
      </c>
      <c r="C8" s="6">
        <f>'Building Projections'!H$11+(1/'Component Lifetimes'!$B4)*'Building Projections'!G$10</f>
        <v>5446802.9110419368</v>
      </c>
      <c r="D8" s="6">
        <f>'Building Projections'!I$11+(1/'Component Lifetimes'!$B4)*'Building Projections'!H$10</f>
        <v>5518467.7801013188</v>
      </c>
      <c r="E8" s="6">
        <f>'Building Projections'!J$11+(1/'Component Lifetimes'!$B4)*'Building Projections'!I$10</f>
        <v>5590132.6491607158</v>
      </c>
      <c r="F8" s="6">
        <f>'Building Projections'!K$11+(1/'Component Lifetimes'!$B4)*'Building Projections'!J$10</f>
        <v>5661797.5182200838</v>
      </c>
      <c r="G8" s="6">
        <f>'Building Projections'!L$11+(1/'Component Lifetimes'!$B4)*'Building Projections'!K$10</f>
        <v>5733462.3872785568</v>
      </c>
      <c r="H8" s="6">
        <f>'Building Projections'!M$11+(1/'Component Lifetimes'!$B4)*'Building Projections'!L$10</f>
        <v>5957264.0245668842</v>
      </c>
      <c r="I8" s="6">
        <f>'Building Projections'!N$11+(1/'Component Lifetimes'!$B4)*'Building Projections'!M$10</f>
        <v>6031864.8663455471</v>
      </c>
      <c r="J8" s="6">
        <f>'Building Projections'!O$11+(1/'Component Lifetimes'!$B4)*'Building Projections'!N$10</f>
        <v>6106465.7081241934</v>
      </c>
      <c r="K8" s="6">
        <f>'Building Projections'!P$11+(1/'Component Lifetimes'!$B4)*'Building Projections'!O$10</f>
        <v>6181066.5499046398</v>
      </c>
      <c r="L8" s="6">
        <f>'Building Projections'!Q$11+(1/'Component Lifetimes'!$B4)*'Building Projections'!P$10</f>
        <v>6255667.3916832712</v>
      </c>
      <c r="M8" s="6">
        <f>'Building Projections'!R$11+(1/'Component Lifetimes'!$B4)*'Building Projections'!Q$10</f>
        <v>7017763.6292477679</v>
      </c>
      <c r="N8" s="6">
        <f>'Building Projections'!S$11+(1/'Component Lifetimes'!$B4)*'Building Projections'!R$10</f>
        <v>7105631.9260345604</v>
      </c>
      <c r="O8" s="6">
        <f>'Building Projections'!T$11+(1/'Component Lifetimes'!$B4)*'Building Projections'!S$10</f>
        <v>7193500.2228186876</v>
      </c>
      <c r="P8" s="6">
        <f>'Building Projections'!U$11+(1/'Component Lifetimes'!$B4)*'Building Projections'!T$10</f>
        <v>7281368.5196046131</v>
      </c>
      <c r="Q8" s="6">
        <f>'Building Projections'!V$11+(1/'Component Lifetimes'!$B4)*'Building Projections'!U$10</f>
        <v>7369236.8163922969</v>
      </c>
      <c r="R8" s="6">
        <f>'Building Projections'!W$11+(1/'Component Lifetimes'!$B4)*'Building Projections'!V$10</f>
        <v>7552479.6887905942</v>
      </c>
      <c r="S8" s="6">
        <f>'Building Projections'!X$11+(1/'Component Lifetimes'!$B4)*'Building Projections'!W$10</f>
        <v>7642188.5475638453</v>
      </c>
      <c r="T8" s="6">
        <f>'Building Projections'!Y$11+(1/'Component Lifetimes'!$B4)*'Building Projections'!X$10</f>
        <v>7731897.4063371308</v>
      </c>
      <c r="U8" s="6">
        <f>'Building Projections'!Z$11+(1/'Component Lifetimes'!$B4)*'Building Projections'!Y$10</f>
        <v>7821606.2651068456</v>
      </c>
      <c r="V8" s="6">
        <f>'Building Projections'!AA$11+(1/'Component Lifetimes'!$B4)*'Building Projections'!Z$10</f>
        <v>7911315.1238782834</v>
      </c>
      <c r="W8" s="6">
        <f>'Building Projections'!AB$11+(1/'Component Lifetimes'!$B4)*'Building Projections'!AA$10</f>
        <v>8768434.2450248078</v>
      </c>
      <c r="X8" s="6">
        <f>'Building Projections'!AC$11+(1/'Component Lifetimes'!$B4)*'Building Projections'!AB$10</f>
        <v>8872952.7755263206</v>
      </c>
      <c r="Y8" s="6">
        <f>'Building Projections'!AD$11+(1/'Component Lifetimes'!$B4)*'Building Projections'!AC$10</f>
        <v>8977471.3060278334</v>
      </c>
      <c r="Z8" s="6">
        <f>'Building Projections'!AE$11+(1/'Component Lifetimes'!$B4)*'Building Projections'!AD$10</f>
        <v>9081989.8365311641</v>
      </c>
      <c r="AA8" s="6">
        <f>'Building Projections'!AF$11+(1/'Component Lifetimes'!$B4)*'Building Projections'!AE$10</f>
        <v>9186508.3670308944</v>
      </c>
      <c r="AB8" s="6">
        <f>'Building Projections'!AG$11+(1/'Component Lifetimes'!$B4)*'Building Projections'!AF$10</f>
        <v>9338810.7030227222</v>
      </c>
      <c r="AC8" s="6">
        <f>'Building Projections'!AH$11+(1/'Component Lifetimes'!$B4)*'Building Projections'!AG$10</f>
        <v>9444251.377140807</v>
      </c>
      <c r="AD8" s="6">
        <f>'Building Projections'!AI$11+(1/'Component Lifetimes'!$B4)*'Building Projections'!AH$10</f>
        <v>9549692.0512552336</v>
      </c>
      <c r="AE8" s="6">
        <f>'Building Projections'!AJ$11+(1/'Component Lifetimes'!$B4)*'Building Projections'!AI$10</f>
        <v>9655132.7253733184</v>
      </c>
      <c r="AF8" s="6">
        <f>'Building Projections'!AK$11+(1/'Component Lifetimes'!$B4)*'Building Projections'!AJ$10</f>
        <v>9760573.399487745</v>
      </c>
      <c r="AG8" s="6">
        <f>'Building Projections'!AL$11+(1/'Component Lifetimes'!$B4)*'Building Projections'!AK$10</f>
        <v>9866014.0736058019</v>
      </c>
      <c r="AH8" s="6">
        <f>'Building Projections'!AM$11+(1/'Component Lifetimes'!$B4)*'Building Projections'!AL$10</f>
        <v>9971454.7477221042</v>
      </c>
      <c r="AI8" s="6">
        <f>'Building Projections'!AN$11+(1/'Component Lifetimes'!$B4)*'Building Projections'!AM$10</f>
        <v>10076895.421836529</v>
      </c>
    </row>
    <row r="9" spans="1:35" s="53" customFormat="1" x14ac:dyDescent="0.45">
      <c r="A9" s="53" t="s">
        <v>14</v>
      </c>
      <c r="B9" s="6">
        <f>'Building Projections'!G$11+(1/'Component Lifetimes'!$B5)*'Building Projections'!F$10</f>
        <v>12598822.387249438</v>
      </c>
      <c r="C9" s="6">
        <f>'Building Projections'!H$11+(1/'Component Lifetimes'!$B5)*'Building Projections'!G$10</f>
        <v>13548216.299894845</v>
      </c>
      <c r="D9" s="6">
        <f>'Building Projections'!I$11+(1/'Component Lifetimes'!$B5)*'Building Projections'!H$10</f>
        <v>13954849.281925876</v>
      </c>
      <c r="E9" s="6">
        <f>'Building Projections'!J$11+(1/'Component Lifetimes'!$B5)*'Building Projections'!I$10</f>
        <v>14361482.263956919</v>
      </c>
      <c r="F9" s="6">
        <f>'Building Projections'!K$11+(1/'Component Lifetimes'!$B5)*'Building Projections'!J$10</f>
        <v>14768115.245987937</v>
      </c>
      <c r="G9" s="6">
        <f>'Building Projections'!L$11+(1/'Component Lifetimes'!$B5)*'Building Projections'!K$10</f>
        <v>15174748.228018057</v>
      </c>
      <c r="H9" s="6">
        <f>'Building Projections'!M$11+(1/'Component Lifetimes'!$B5)*'Building Projections'!L$10</f>
        <v>15733517.97827795</v>
      </c>
      <c r="I9" s="6">
        <f>'Building Projections'!N$11+(1/'Component Lifetimes'!$B5)*'Building Projections'!M$10</f>
        <v>16156809.936429042</v>
      </c>
      <c r="J9" s="6">
        <f>'Building Projections'!O$11+(1/'Component Lifetimes'!$B5)*'Building Projections'!N$10</f>
        <v>16580101.894580036</v>
      </c>
      <c r="K9" s="6">
        <f>'Building Projections'!P$11+(1/'Component Lifetimes'!$B5)*'Building Projections'!O$10</f>
        <v>17003393.852732748</v>
      </c>
      <c r="L9" s="6">
        <f>'Building Projections'!Q$11+(1/'Component Lifetimes'!$B5)*'Building Projections'!P$10</f>
        <v>17426685.810883727</v>
      </c>
      <c r="M9" s="6">
        <f>'Building Projections'!R$11+(1/'Component Lifetimes'!$B5)*'Building Projections'!Q$10</f>
        <v>18537473.164820485</v>
      </c>
      <c r="N9" s="6">
        <f>'Building Projections'!S$11+(1/'Component Lifetimes'!$B5)*'Building Projections'!R$10</f>
        <v>19036045.868811619</v>
      </c>
      <c r="O9" s="6">
        <f>'Building Projections'!T$11+(1/'Component Lifetimes'!$B5)*'Building Projections'!S$10</f>
        <v>19534618.572800167</v>
      </c>
      <c r="P9" s="6">
        <f>'Building Projections'!U$11+(1/'Component Lifetimes'!$B5)*'Building Projections'!T$10</f>
        <v>20033191.276790351</v>
      </c>
      <c r="Q9" s="6">
        <f>'Building Projections'!V$11+(1/'Component Lifetimes'!$B5)*'Building Projections'!U$10</f>
        <v>20531763.980782293</v>
      </c>
      <c r="R9" s="6">
        <f>'Building Projections'!W$11+(1/'Component Lifetimes'!$B5)*'Building Projections'!V$10</f>
        <v>21125711.26038501</v>
      </c>
      <c r="S9" s="6">
        <f>'Building Projections'!X$11+(1/'Component Lifetimes'!$B5)*'Building Projections'!W$10</f>
        <v>21634727.480406735</v>
      </c>
      <c r="T9" s="6">
        <f>'Building Projections'!Y$11+(1/'Component Lifetimes'!$B5)*'Building Projections'!X$10</f>
        <v>22143743.700428657</v>
      </c>
      <c r="U9" s="6">
        <f>'Building Projections'!Z$11+(1/'Component Lifetimes'!$B5)*'Building Projections'!Y$10</f>
        <v>22652759.920447174</v>
      </c>
      <c r="V9" s="6">
        <f>'Building Projections'!AA$11+(1/'Component Lifetimes'!$B5)*'Building Projections'!Z$10</f>
        <v>23161776.140467253</v>
      </c>
      <c r="W9" s="6">
        <f>'Building Projections'!AB$11+(1/'Component Lifetimes'!$B5)*'Building Projections'!AA$10</f>
        <v>24438202.622862414</v>
      </c>
      <c r="X9" s="6">
        <f>'Building Projections'!AC$11+(1/'Component Lifetimes'!$B5)*'Building Projections'!AB$10</f>
        <v>25031250.266612589</v>
      </c>
      <c r="Y9" s="6">
        <f>'Building Projections'!AD$11+(1/'Component Lifetimes'!$B5)*'Building Projections'!AC$10</f>
        <v>25624297.910362761</v>
      </c>
      <c r="Z9" s="6">
        <f>'Building Projections'!AE$11+(1/'Component Lifetimes'!$B5)*'Building Projections'!AD$10</f>
        <v>26217345.554114755</v>
      </c>
      <c r="AA9" s="6">
        <f>'Building Projections'!AF$11+(1/'Component Lifetimes'!$B5)*'Building Projections'!AE$10</f>
        <v>26810393.197863307</v>
      </c>
      <c r="AB9" s="6">
        <f>'Building Projections'!AG$11+(1/'Component Lifetimes'!$B5)*'Building Projections'!AF$10</f>
        <v>27451224.647103798</v>
      </c>
      <c r="AC9" s="6">
        <f>'Building Projections'!AH$11+(1/'Component Lifetimes'!$B5)*'Building Projections'!AG$10</f>
        <v>28049504.617557008</v>
      </c>
      <c r="AD9" s="6">
        <f>'Building Projections'!AI$11+(1/'Component Lifetimes'!$B5)*'Building Projections'!AH$10</f>
        <v>28647784.588006727</v>
      </c>
      <c r="AE9" s="6">
        <f>'Building Projections'!AJ$11+(1/'Component Lifetimes'!$B5)*'Building Projections'!AI$10</f>
        <v>29246064.558459938</v>
      </c>
      <c r="AF9" s="6">
        <f>'Building Projections'!AK$11+(1/'Component Lifetimes'!$B5)*'Building Projections'!AJ$10</f>
        <v>29844344.528909653</v>
      </c>
      <c r="AG9" s="6">
        <f>'Building Projections'!AL$11+(1/'Component Lifetimes'!$B5)*'Building Projections'!AK$10</f>
        <v>30442624.499362838</v>
      </c>
      <c r="AH9" s="6">
        <f>'Building Projections'!AM$11+(1/'Component Lifetimes'!$B5)*'Building Projections'!AL$10</f>
        <v>31040904.469814427</v>
      </c>
      <c r="AI9" s="6">
        <f>'Building Projections'!AN$11+(1/'Component Lifetimes'!$B5)*'Building Projections'!AM$10</f>
        <v>31639184.440264147</v>
      </c>
    </row>
    <row r="10" spans="1:35" s="53" customFormat="1" x14ac:dyDescent="0.45">
      <c r="A10" s="53" t="s">
        <v>15</v>
      </c>
      <c r="B10" s="6">
        <f>'Building Projections'!G$11+(1/'Component Lifetimes'!$B6)*'Building Projections'!F$10</f>
        <v>9511208.7007288821</v>
      </c>
      <c r="C10" s="6">
        <f>'Building Projections'!H$11+(1/'Component Lifetimes'!$B6)*'Building Projections'!G$10</f>
        <v>10350072.727682615</v>
      </c>
      <c r="D10" s="6">
        <f>'Building Projections'!I$11+(1/'Component Lifetimes'!$B6)*'Building Projections'!H$10</f>
        <v>10624472.472625613</v>
      </c>
      <c r="E10" s="6">
        <f>'Building Projections'!J$11+(1/'Component Lifetimes'!$B6)*'Building Projections'!I$10</f>
        <v>10898872.217568628</v>
      </c>
      <c r="F10" s="6">
        <f>'Building Projections'!K$11+(1/'Component Lifetimes'!$B6)*'Building Projections'!J$10</f>
        <v>11173271.962511612</v>
      </c>
      <c r="G10" s="6">
        <f>'Building Projections'!L$11+(1/'Component Lifetimes'!$B6)*'Building Projections'!K$10</f>
        <v>11447671.707453702</v>
      </c>
      <c r="H10" s="6">
        <f>'Building Projections'!M$11+(1/'Component Lifetimes'!$B6)*'Building Projections'!L$10</f>
        <v>11874208.220625596</v>
      </c>
      <c r="I10" s="6">
        <f>'Building Projections'!N$11+(1/'Component Lifetimes'!$B6)*'Building Projections'!M$10</f>
        <v>12159849.598687986</v>
      </c>
      <c r="J10" s="6">
        <f>'Building Projections'!O$11+(1/'Component Lifetimes'!$B6)*'Building Projections'!N$10</f>
        <v>12445490.976750307</v>
      </c>
      <c r="K10" s="6">
        <f>'Building Projections'!P$11+(1/'Component Lifetimes'!$B6)*'Building Projections'!O$10</f>
        <v>12731132.35481438</v>
      </c>
      <c r="L10" s="6">
        <f>'Building Projections'!Q$11+(1/'Component Lifetimes'!$B6)*'Building Projections'!P$10</f>
        <v>13016773.732876688</v>
      </c>
      <c r="M10" s="6">
        <f>'Building Projections'!R$11+(1/'Component Lifetimes'!$B6)*'Building Projections'!Q$10</f>
        <v>13989910.50672481</v>
      </c>
      <c r="N10" s="6">
        <f>'Building Projections'!S$11+(1/'Component Lifetimes'!$B6)*'Building Projections'!R$10</f>
        <v>14326352.037186755</v>
      </c>
      <c r="O10" s="6">
        <f>'Building Projections'!T$11+(1/'Component Lifetimes'!$B6)*'Building Projections'!S$10</f>
        <v>14662793.567646082</v>
      </c>
      <c r="P10" s="6">
        <f>'Building Projections'!U$11+(1/'Component Lifetimes'!$B6)*'Building Projections'!T$10</f>
        <v>14999235.098107111</v>
      </c>
      <c r="Q10" s="6">
        <f>'Building Projections'!V$11+(1/'Component Lifetimes'!$B6)*'Building Projections'!U$10</f>
        <v>15335676.628569899</v>
      </c>
      <c r="R10" s="6">
        <f>'Building Projections'!W$11+(1/'Component Lifetimes'!$B6)*'Building Projections'!V$10</f>
        <v>15767492.734643398</v>
      </c>
      <c r="S10" s="6">
        <f>'Building Projections'!X$11+(1/'Component Lifetimes'!$B6)*'Building Projections'!W$10</f>
        <v>16110981.647540759</v>
      </c>
      <c r="T10" s="6">
        <f>'Building Projections'!Y$11+(1/'Component Lifetimes'!$B6)*'Building Projections'!X$10</f>
        <v>16454470.560438255</v>
      </c>
      <c r="U10" s="6">
        <f>'Building Projections'!Z$11+(1/'Component Lifetimes'!$B6)*'Building Projections'!Y$10</f>
        <v>16797959.473332278</v>
      </c>
      <c r="V10" s="6">
        <f>'Building Projections'!AA$11+(1/'Component Lifetimes'!$B6)*'Building Projections'!Z$10</f>
        <v>17141448.386227928</v>
      </c>
      <c r="W10" s="6">
        <f>'Building Projections'!AB$11+(1/'Component Lifetimes'!$B6)*'Building Projections'!AA$10</f>
        <v>18252347.561498664</v>
      </c>
      <c r="X10" s="6">
        <f>'Building Projections'!AC$11+(1/'Component Lifetimes'!$B6)*'Building Projections'!AB$10</f>
        <v>18652541.666195452</v>
      </c>
      <c r="Y10" s="6">
        <f>'Building Projections'!AD$11+(1/'Component Lifetimes'!$B6)*'Building Projections'!AC$10</f>
        <v>19052735.770892248</v>
      </c>
      <c r="Z10" s="6">
        <f>'Building Projections'!AE$11+(1/'Component Lifetimes'!$B6)*'Building Projections'!AD$10</f>
        <v>19452929.875590853</v>
      </c>
      <c r="AA10" s="6">
        <f>'Building Projections'!AF$11+(1/'Component Lifetimes'!$B6)*'Building Projections'!AE$10</f>
        <v>19853123.980285957</v>
      </c>
      <c r="AB10" s="6">
        <f>'Building Projections'!AG$11+(1/'Component Lifetimes'!$B6)*'Building Projections'!AF$10</f>
        <v>20301101.890473068</v>
      </c>
      <c r="AC10" s="6">
        <f>'Building Projections'!AH$11+(1/'Component Lifetimes'!$B6)*'Building Projections'!AG$10</f>
        <v>20704826.818237491</v>
      </c>
      <c r="AD10" s="6">
        <f>'Building Projections'!AI$11+(1/'Component Lifetimes'!$B6)*'Building Projections'!AH$10</f>
        <v>21108551.745998356</v>
      </c>
      <c r="AE10" s="6">
        <f>'Building Projections'!AJ$11+(1/'Component Lifetimes'!$B6)*'Building Projections'!AI$10</f>
        <v>21512276.673762783</v>
      </c>
      <c r="AF10" s="6">
        <f>'Building Projections'!AK$11+(1/'Component Lifetimes'!$B6)*'Building Projections'!AJ$10</f>
        <v>21916001.601523645</v>
      </c>
      <c r="AG10" s="6">
        <f>'Building Projections'!AL$11+(1/'Component Lifetimes'!$B6)*'Building Projections'!AK$10</f>
        <v>22319726.529288042</v>
      </c>
      <c r="AH10" s="6">
        <f>'Building Projections'!AM$11+(1/'Component Lifetimes'!$B6)*'Building Projections'!AL$10</f>
        <v>22723451.457050785</v>
      </c>
      <c r="AI10" s="6">
        <f>'Building Projections'!AN$11+(1/'Component Lifetimes'!$B6)*'Building Projections'!AM$10</f>
        <v>23127176.384811651</v>
      </c>
    </row>
    <row r="11" spans="1:35" s="53" customFormat="1" x14ac:dyDescent="0.45">
      <c r="A11" s="53" t="s">
        <v>16</v>
      </c>
      <c r="B11" s="6">
        <f>'Building Projections'!G$11+(1/'Component Lifetimes'!$B7)*'Building Projections'!F$10</f>
        <v>8734582.4205322973</v>
      </c>
      <c r="C11" s="6">
        <f>'Building Projections'!H$11+(1/'Component Lifetimes'!$B7)*'Building Projections'!G$10</f>
        <v>9545644.9079508111</v>
      </c>
      <c r="D11" s="6">
        <f>'Building Projections'!I$11+(1/'Component Lifetimes'!$B7)*'Building Projections'!H$10</f>
        <v>9786784.0777492039</v>
      </c>
      <c r="E11" s="6">
        <f>'Building Projections'!J$11+(1/'Component Lifetimes'!$B7)*'Building Projections'!I$10</f>
        <v>10027923.247547612</v>
      </c>
      <c r="F11" s="6">
        <f>'Building Projections'!K$11+(1/'Component Lifetimes'!$B7)*'Building Projections'!J$10</f>
        <v>10269062.417345991</v>
      </c>
      <c r="G11" s="6">
        <f>'Building Projections'!L$11+(1/'Component Lifetimes'!$B7)*'Building Projections'!K$10</f>
        <v>10510201.587143473</v>
      </c>
      <c r="H11" s="6">
        <f>'Building Projections'!M$11+(1/'Component Lifetimes'!$B7)*'Building Projections'!L$10</f>
        <v>10903477.525170771</v>
      </c>
      <c r="I11" s="6">
        <f>'Building Projections'!N$11+(1/'Component Lifetimes'!$B7)*'Building Projections'!M$10</f>
        <v>11154495.705892155</v>
      </c>
      <c r="J11" s="6">
        <f>'Building Projections'!O$11+(1/'Component Lifetimes'!$B7)*'Building Projections'!N$10</f>
        <v>11405513.886613479</v>
      </c>
      <c r="K11" s="6">
        <f>'Building Projections'!P$11+(1/'Component Lifetimes'!$B7)*'Building Projections'!O$10</f>
        <v>11656532.067336563</v>
      </c>
      <c r="L11" s="6">
        <f>'Building Projections'!Q$11+(1/'Component Lifetimes'!$B7)*'Building Projections'!P$10</f>
        <v>11907550.248057872</v>
      </c>
      <c r="M11" s="6">
        <f>'Building Projections'!R$11+(1/'Component Lifetimes'!$B7)*'Building Projections'!Q$10</f>
        <v>12846063.824565005</v>
      </c>
      <c r="N11" s="6">
        <f>'Building Projections'!S$11+(1/'Component Lifetimes'!$B7)*'Building Projections'!R$10</f>
        <v>13141724.563455911</v>
      </c>
      <c r="O11" s="6">
        <f>'Building Projections'!T$11+(1/'Component Lifetimes'!$B7)*'Building Projections'!S$10</f>
        <v>13437385.302344194</v>
      </c>
      <c r="P11" s="6">
        <f>'Building Projections'!U$11+(1/'Component Lifetimes'!$B7)*'Building Projections'!T$10</f>
        <v>13733046.041234192</v>
      </c>
      <c r="Q11" s="6">
        <f>'Building Projections'!V$11+(1/'Component Lifetimes'!$B7)*'Building Projections'!U$10</f>
        <v>14028706.78012595</v>
      </c>
      <c r="R11" s="6">
        <f>'Building Projections'!W$11+(1/'Component Lifetimes'!$B7)*'Building Projections'!V$10</f>
        <v>14419742.094628401</v>
      </c>
      <c r="S11" s="6">
        <f>'Building Projections'!X$11+(1/'Component Lifetimes'!$B7)*'Building Projections'!W$10</f>
        <v>14721595.987780849</v>
      </c>
      <c r="T11" s="6">
        <f>'Building Projections'!Y$11+(1/'Component Lifetimes'!$B7)*'Building Projections'!X$10</f>
        <v>15023449.880933413</v>
      </c>
      <c r="U11" s="6">
        <f>'Building Projections'!Z$11+(1/'Component Lifetimes'!$B7)*'Building Projections'!Y$10</f>
        <v>15325303.774082489</v>
      </c>
      <c r="V11" s="6">
        <f>'Building Projections'!AA$11+(1/'Component Lifetimes'!$B7)*'Building Projections'!Z$10</f>
        <v>15627157.66723321</v>
      </c>
      <c r="W11" s="6">
        <f>'Building Projections'!AB$11+(1/'Component Lifetimes'!$B7)*'Building Projections'!AA$10</f>
        <v>16696421.822759014</v>
      </c>
      <c r="X11" s="6">
        <f>'Building Projections'!AC$11+(1/'Component Lifetimes'!$B7)*'Building Projections'!AB$10</f>
        <v>17048107.55112892</v>
      </c>
      <c r="Y11" s="6">
        <f>'Building Projections'!AD$11+(1/'Component Lifetimes'!$B7)*'Building Projections'!AC$10</f>
        <v>17399793.279498827</v>
      </c>
      <c r="Z11" s="6">
        <f>'Building Projections'!AE$11+(1/'Component Lifetimes'!$B7)*'Building Projections'!AD$10</f>
        <v>17751479.007870551</v>
      </c>
      <c r="AA11" s="6">
        <f>'Building Projections'!AF$11+(1/'Component Lifetimes'!$B7)*'Building Projections'!AE$10</f>
        <v>18103164.736238759</v>
      </c>
      <c r="AB11" s="6">
        <f>'Building Projections'!AG$11+(1/'Component Lifetimes'!$B7)*'Building Projections'!AF$10</f>
        <v>18502634.270098981</v>
      </c>
      <c r="AC11" s="6">
        <f>'Building Projections'!AH$11+(1/'Component Lifetimes'!$B7)*'Building Projections'!AG$10</f>
        <v>18857422.842983093</v>
      </c>
      <c r="AD11" s="6">
        <f>'Building Projections'!AI$11+(1/'Component Lifetimes'!$B7)*'Building Projections'!AH$10</f>
        <v>19212211.415863629</v>
      </c>
      <c r="AE11" s="6">
        <f>'Building Projections'!AJ$11+(1/'Component Lifetimes'!$B7)*'Building Projections'!AI$10</f>
        <v>19566999.988747742</v>
      </c>
      <c r="AF11" s="6">
        <f>'Building Projections'!AK$11+(1/'Component Lifetimes'!$B7)*'Building Projections'!AJ$10</f>
        <v>19921788.561628278</v>
      </c>
      <c r="AG11" s="6">
        <f>'Building Projections'!AL$11+(1/'Component Lifetimes'!$B7)*'Building Projections'!AK$10</f>
        <v>20276577.134512361</v>
      </c>
      <c r="AH11" s="6">
        <f>'Building Projections'!AM$11+(1/'Component Lifetimes'!$B7)*'Building Projections'!AL$10</f>
        <v>20631365.707394775</v>
      </c>
      <c r="AI11" s="6">
        <f>'Building Projections'!AN$11+(1/'Component Lifetimes'!$B7)*'Building Projections'!AM$10</f>
        <v>20986154.280275311</v>
      </c>
    </row>
    <row r="12" spans="1:35" s="53" customFormat="1" x14ac:dyDescent="0.45"/>
    <row r="13" spans="1:35" s="53" customFormat="1" x14ac:dyDescent="0.45">
      <c r="A13" s="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53" customFormat="1" x14ac:dyDescent="0.45">
      <c r="B14" s="50">
        <v>2017</v>
      </c>
      <c r="C14" s="50">
        <v>2018</v>
      </c>
      <c r="D14" s="50">
        <v>2019</v>
      </c>
      <c r="E14" s="50">
        <v>2020</v>
      </c>
      <c r="F14" s="50">
        <v>2021</v>
      </c>
      <c r="G14" s="50">
        <v>2022</v>
      </c>
      <c r="H14" s="50">
        <v>2023</v>
      </c>
      <c r="I14" s="50">
        <v>2024</v>
      </c>
      <c r="J14" s="50">
        <v>2025</v>
      </c>
      <c r="K14" s="50">
        <v>2026</v>
      </c>
      <c r="L14" s="50">
        <v>2027</v>
      </c>
      <c r="M14" s="50">
        <v>2028</v>
      </c>
      <c r="N14" s="50">
        <v>2029</v>
      </c>
      <c r="O14" s="50">
        <v>2030</v>
      </c>
      <c r="P14" s="50">
        <v>2031</v>
      </c>
      <c r="Q14" s="50">
        <v>2032</v>
      </c>
      <c r="R14" s="50">
        <v>2033</v>
      </c>
      <c r="S14" s="50">
        <v>2034</v>
      </c>
      <c r="T14" s="50">
        <v>2035</v>
      </c>
      <c r="U14" s="50">
        <v>2036</v>
      </c>
      <c r="V14" s="50">
        <v>2037</v>
      </c>
      <c r="W14" s="50">
        <v>2038</v>
      </c>
      <c r="X14" s="50">
        <v>2039</v>
      </c>
      <c r="Y14" s="50">
        <v>2040</v>
      </c>
      <c r="Z14" s="50">
        <v>2041</v>
      </c>
      <c r="AA14" s="50">
        <v>2042</v>
      </c>
      <c r="AB14" s="50">
        <v>2043</v>
      </c>
      <c r="AC14" s="50">
        <v>2044</v>
      </c>
      <c r="AD14" s="50">
        <v>2045</v>
      </c>
      <c r="AE14" s="50">
        <v>2046</v>
      </c>
      <c r="AF14" s="50">
        <v>2047</v>
      </c>
      <c r="AG14" s="50">
        <v>2048</v>
      </c>
      <c r="AH14" s="50">
        <v>2049</v>
      </c>
      <c r="AI14" s="50">
        <v>2050</v>
      </c>
    </row>
    <row r="15" spans="1:35" s="53" customFormat="1" x14ac:dyDescent="0.45">
      <c r="A15" s="53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3" customFormat="1" x14ac:dyDescent="0.45">
      <c r="A16" s="53" t="s">
        <v>12</v>
      </c>
      <c r="B16" s="6">
        <f>SUMIFS('Calculations 1'!$E$3:$E$23,'Calculations 1'!$G$3:$G$23,$A16)*B7</f>
        <v>103692268284.81929</v>
      </c>
      <c r="C16" s="6">
        <f>SUMIFS('Calculations 1'!$E$3:$E$23,'Calculations 1'!$G$3:$G$23,$A16)*C7</f>
        <v>113427022825.34271</v>
      </c>
      <c r="D16" s="6">
        <f>SUMIFS('Calculations 1'!$E$3:$E$23,'Calculations 1'!$G$3:$G$23,$A16)*D7</f>
        <v>116261354993.75674</v>
      </c>
      <c r="E16" s="6">
        <f>SUMIFS('Calculations 1'!$E$3:$E$23,'Calculations 1'!$G$3:$G$23,$A16)*E7</f>
        <v>119095687162.17096</v>
      </c>
      <c r="F16" s="6">
        <f>SUMIFS('Calculations 1'!$E$3:$E$23,'Calculations 1'!$G$3:$G$23,$A16)*F7</f>
        <v>121930019330.58482</v>
      </c>
      <c r="G16" s="6">
        <f>SUMIFS('Calculations 1'!$E$3:$E$23,'Calculations 1'!$G$3:$G$23,$A16)*G7</f>
        <v>124764351498.98787</v>
      </c>
      <c r="H16" s="6">
        <f>SUMIFS('Calculations 1'!$E$3:$E$23,'Calculations 1'!$G$3:$G$23,$A16)*H7</f>
        <v>129437205557.30093</v>
      </c>
      <c r="I16" s="6">
        <f>SUMIFS('Calculations 1'!$E$3:$E$23,'Calculations 1'!$G$3:$G$23,$A16)*I7</f>
        <v>132387654897.69695</v>
      </c>
      <c r="J16" s="6">
        <f>SUMIFS('Calculations 1'!$E$3:$E$23,'Calculations 1'!$G$3:$G$23,$A16)*J7</f>
        <v>135338104238.0923</v>
      </c>
      <c r="K16" s="6">
        <f>SUMIFS('Calculations 1'!$E$3:$E$23,'Calculations 1'!$G$3:$G$23,$A16)*K7</f>
        <v>138288553578.50888</v>
      </c>
      <c r="L16" s="6">
        <f>SUMIFS('Calculations 1'!$E$3:$E$23,'Calculations 1'!$G$3:$G$23,$A16)*L7</f>
        <v>141239002918.90405</v>
      </c>
      <c r="M16" s="6">
        <f>SUMIFS('Calculations 1'!$E$3:$E$23,'Calculations 1'!$G$3:$G$23,$A16)*M7</f>
        <v>152497603859.14941</v>
      </c>
      <c r="N16" s="6">
        <f>SUMIFS('Calculations 1'!$E$3:$E$23,'Calculations 1'!$G$3:$G$23,$A16)*N7</f>
        <v>155972778563.76605</v>
      </c>
      <c r="O16" s="6">
        <f>SUMIFS('Calculations 1'!$E$3:$E$23,'Calculations 1'!$G$3:$G$23,$A16)*O7</f>
        <v>159447953268.35092</v>
      </c>
      <c r="P16" s="6">
        <f>SUMIFS('Calculations 1'!$E$3:$E$23,'Calculations 1'!$G$3:$G$23,$A16)*P7</f>
        <v>162923127972.9566</v>
      </c>
      <c r="Q16" s="6">
        <f>SUMIFS('Calculations 1'!$E$3:$E$23,'Calculations 1'!$G$3:$G$23,$A16)*Q7</f>
        <v>166398302677.58356</v>
      </c>
      <c r="R16" s="6">
        <f>SUMIFS('Calculations 1'!$E$3:$E$23,'Calculations 1'!$G$3:$G$23,$A16)*R7</f>
        <v>171026047185.29883</v>
      </c>
      <c r="S16" s="6">
        <f>SUMIFS('Calculations 1'!$E$3:$E$23,'Calculations 1'!$G$3:$G$23,$A16)*S7</f>
        <v>174574015772.22906</v>
      </c>
      <c r="T16" s="6">
        <f>SUMIFS('Calculations 1'!$E$3:$E$23,'Calculations 1'!$G$3:$G$23,$A16)*T7</f>
        <v>178121984359.16071</v>
      </c>
      <c r="U16" s="6">
        <f>SUMIFS('Calculations 1'!$E$3:$E$23,'Calculations 1'!$G$3:$G$23,$A16)*U7</f>
        <v>181669952946.05017</v>
      </c>
      <c r="V16" s="6">
        <f>SUMIFS('Calculations 1'!$E$3:$E$23,'Calculations 1'!$G$3:$G$23,$A16)*V7</f>
        <v>185217921532.95953</v>
      </c>
      <c r="W16" s="6">
        <f>SUMIFS('Calculations 1'!$E$3:$E$23,'Calculations 1'!$G$3:$G$23,$A16)*W7</f>
        <v>198039786117.10004</v>
      </c>
      <c r="X16" s="6">
        <f>SUMIFS('Calculations 1'!$E$3:$E$23,'Calculations 1'!$G$3:$G$23,$A16)*X7</f>
        <v>202173474451.20322</v>
      </c>
      <c r="Y16" s="6">
        <f>SUMIFS('Calculations 1'!$E$3:$E$23,'Calculations 1'!$G$3:$G$23,$A16)*Y7</f>
        <v>206307162785.30643</v>
      </c>
      <c r="Z16" s="6">
        <f>SUMIFS('Calculations 1'!$E$3:$E$23,'Calculations 1'!$G$3:$G$23,$A16)*Z7</f>
        <v>210440851119.43161</v>
      </c>
      <c r="AA16" s="6">
        <f>SUMIFS('Calculations 1'!$E$3:$E$23,'Calculations 1'!$G$3:$G$23,$A16)*AA7</f>
        <v>214574539453.51422</v>
      </c>
      <c r="AB16" s="6">
        <f>SUMIFS('Calculations 1'!$E$3:$E$23,'Calculations 1'!$G$3:$G$23,$A16)*AB7</f>
        <v>219285679073.05844</v>
      </c>
      <c r="AC16" s="6">
        <f>SUMIFS('Calculations 1'!$E$3:$E$23,'Calculations 1'!$G$3:$G$23,$A16)*AC7</f>
        <v>223455838014.68552</v>
      </c>
      <c r="AD16" s="6">
        <f>SUMIFS('Calculations 1'!$E$3:$E$23,'Calculations 1'!$G$3:$G$23,$A16)*AD7</f>
        <v>227625996956.26932</v>
      </c>
      <c r="AE16" s="6">
        <f>SUMIFS('Calculations 1'!$E$3:$E$23,'Calculations 1'!$G$3:$G$23,$A16)*AE7</f>
        <v>231796155897.89639</v>
      </c>
      <c r="AF16" s="6">
        <f>SUMIFS('Calculations 1'!$E$3:$E$23,'Calculations 1'!$G$3:$G$23,$A16)*AF7</f>
        <v>235966314839.48022</v>
      </c>
      <c r="AG16" s="6">
        <f>SUMIFS('Calculations 1'!$E$3:$E$23,'Calculations 1'!$G$3:$G$23,$A16)*AG7</f>
        <v>240136473781.10693</v>
      </c>
      <c r="AH16" s="6">
        <f>SUMIFS('Calculations 1'!$E$3:$E$23,'Calculations 1'!$G$3:$G$23,$A16)*AH7</f>
        <v>244306632722.71344</v>
      </c>
      <c r="AI16" s="6">
        <f>SUMIFS('Calculations 1'!$E$3:$E$23,'Calculations 1'!$G$3:$G$23,$A16)*AI7</f>
        <v>248476791664.29727</v>
      </c>
    </row>
    <row r="17" spans="1:35" s="53" customFormat="1" x14ac:dyDescent="0.45">
      <c r="A17" s="53" t="s">
        <v>13</v>
      </c>
      <c r="B17" s="6">
        <f>SUMIFS('Calculations 1'!$E$3:$E$23,'Calculations 1'!$G$3:$G$23,$A17)*B8</f>
        <v>530649776969.63348</v>
      </c>
      <c r="C17" s="6">
        <f>SUMIFS('Calculations 1'!$E$3:$E$23,'Calculations 1'!$G$3:$G$23,$A17)*C8</f>
        <v>605003839189.59961</v>
      </c>
      <c r="D17" s="6">
        <f>SUMIFS('Calculations 1'!$E$3:$E$23,'Calculations 1'!$G$3:$G$23,$A17)*D8</f>
        <v>612964017228.72974</v>
      </c>
      <c r="E17" s="6">
        <f>SUMIFS('Calculations 1'!$E$3:$E$23,'Calculations 1'!$G$3:$G$23,$A17)*E8</f>
        <v>620924195267.86157</v>
      </c>
      <c r="F17" s="6">
        <f>SUMIFS('Calculations 1'!$E$3:$E$23,'Calculations 1'!$G$3:$G$23,$A17)*F8</f>
        <v>628884373306.99011</v>
      </c>
      <c r="G17" s="6">
        <f>SUMIFS('Calculations 1'!$E$3:$E$23,'Calculations 1'!$G$3:$G$23,$A17)*G8</f>
        <v>636844551346.01929</v>
      </c>
      <c r="H17" s="6">
        <f>SUMIFS('Calculations 1'!$E$3:$E$23,'Calculations 1'!$G$3:$G$23,$A17)*H8</f>
        <v>661703326665.7334</v>
      </c>
      <c r="I17" s="6">
        <f>SUMIFS('Calculations 1'!$E$3:$E$23,'Calculations 1'!$G$3:$G$23,$A17)*I8</f>
        <v>669989617985.61401</v>
      </c>
      <c r="J17" s="6">
        <f>SUMIFS('Calculations 1'!$E$3:$E$23,'Calculations 1'!$G$3:$G$23,$A17)*J8</f>
        <v>678275909305.49268</v>
      </c>
      <c r="K17" s="6">
        <f>SUMIFS('Calculations 1'!$E$3:$E$23,'Calculations 1'!$G$3:$G$23,$A17)*K8</f>
        <v>686562200625.57141</v>
      </c>
      <c r="L17" s="6">
        <f>SUMIFS('Calculations 1'!$E$3:$E$23,'Calculations 1'!$G$3:$G$23,$A17)*L8</f>
        <v>694848491945.44836</v>
      </c>
      <c r="M17" s="6">
        <f>SUMIFS('Calculations 1'!$E$3:$E$23,'Calculations 1'!$G$3:$G$23,$A17)*M8</f>
        <v>779498360334.07166</v>
      </c>
      <c r="N17" s="6">
        <f>SUMIFS('Calculations 1'!$E$3:$E$23,'Calculations 1'!$G$3:$G$23,$A17)*N8</f>
        <v>789258334720.38391</v>
      </c>
      <c r="O17" s="6">
        <f>SUMIFS('Calculations 1'!$E$3:$E$23,'Calculations 1'!$G$3:$G$23,$A17)*O8</f>
        <v>799018309106.40015</v>
      </c>
      <c r="P17" s="6">
        <f>SUMIFS('Calculations 1'!$E$3:$E$23,'Calculations 1'!$G$3:$G$23,$A17)*P8</f>
        <v>808778283492.61621</v>
      </c>
      <c r="Q17" s="6">
        <f>SUMIFS('Calculations 1'!$E$3:$E$23,'Calculations 1'!$G$3:$G$23,$A17)*Q8</f>
        <v>818538257879.02747</v>
      </c>
      <c r="R17" s="6">
        <f>SUMIFS('Calculations 1'!$E$3:$E$23,'Calculations 1'!$G$3:$G$23,$A17)*R8</f>
        <v>838891966855.78442</v>
      </c>
      <c r="S17" s="6">
        <f>SUMIFS('Calculations 1'!$E$3:$E$23,'Calculations 1'!$G$3:$G$23,$A17)*S8</f>
        <v>848856381734.30115</v>
      </c>
      <c r="T17" s="6">
        <f>SUMIFS('Calculations 1'!$E$3:$E$23,'Calculations 1'!$G$3:$G$23,$A17)*T8</f>
        <v>858820796612.82166</v>
      </c>
      <c r="U17" s="6">
        <f>SUMIFS('Calculations 1'!$E$3:$E$23,'Calculations 1'!$G$3:$G$23,$A17)*U8</f>
        <v>868785211490.94556</v>
      </c>
      <c r="V17" s="6">
        <f>SUMIFS('Calculations 1'!$E$3:$E$23,'Calculations 1'!$G$3:$G$23,$A17)*V8</f>
        <v>878749626369.26086</v>
      </c>
      <c r="W17" s="6">
        <f>SUMIFS('Calculations 1'!$E$3:$E$23,'Calculations 1'!$G$3:$G$23,$A17)*W8</f>
        <v>973954165142.8634</v>
      </c>
      <c r="X17" s="6">
        <f>SUMIFS('Calculations 1'!$E$3:$E$23,'Calculations 1'!$G$3:$G$23,$A17)*X8</f>
        <v>985563564868.28406</v>
      </c>
      <c r="Y17" s="6">
        <f>SUMIFS('Calculations 1'!$E$3:$E$23,'Calculations 1'!$G$3:$G$23,$A17)*Y8</f>
        <v>997172964593.70459</v>
      </c>
      <c r="Z17" s="6">
        <f>SUMIFS('Calculations 1'!$E$3:$E$23,'Calculations 1'!$G$3:$G$23,$A17)*Z8</f>
        <v>1008782364319.3271</v>
      </c>
      <c r="AA17" s="6">
        <f>SUMIFS('Calculations 1'!$E$3:$E$23,'Calculations 1'!$G$3:$G$23,$A17)*AA8</f>
        <v>1020391764044.5498</v>
      </c>
      <c r="AB17" s="6">
        <f>SUMIFS('Calculations 1'!$E$3:$E$23,'Calculations 1'!$G$3:$G$23,$A17)*AB8</f>
        <v>1037308751770.6531</v>
      </c>
      <c r="AC17" s="6">
        <f>SUMIFS('Calculations 1'!$E$3:$E$23,'Calculations 1'!$G$3:$G$23,$A17)*AC8</f>
        <v>1049020578633.1342</v>
      </c>
      <c r="AD17" s="6">
        <f>SUMIFS('Calculations 1'!$E$3:$E$23,'Calculations 1'!$G$3:$G$23,$A17)*AD8</f>
        <v>1060732405495.2089</v>
      </c>
      <c r="AE17" s="6">
        <f>SUMIFS('Calculations 1'!$E$3:$E$23,'Calculations 1'!$G$3:$G$23,$A17)*AE8</f>
        <v>1072444232357.6898</v>
      </c>
      <c r="AF17" s="6">
        <f>SUMIFS('Calculations 1'!$E$3:$E$23,'Calculations 1'!$G$3:$G$23,$A17)*AF8</f>
        <v>1084156059219.7645</v>
      </c>
      <c r="AG17" s="6">
        <f>SUMIFS('Calculations 1'!$E$3:$E$23,'Calculations 1'!$G$3:$G$23,$A17)*AG8</f>
        <v>1095867886082.2424</v>
      </c>
      <c r="AH17" s="6">
        <f>SUMIFS('Calculations 1'!$E$3:$E$23,'Calculations 1'!$G$3:$G$23,$A17)*AH8</f>
        <v>1107579712944.5254</v>
      </c>
      <c r="AI17" s="6">
        <f>SUMIFS('Calculations 1'!$E$3:$E$23,'Calculations 1'!$G$3:$G$23,$A17)*AI8</f>
        <v>1119291539806.5999</v>
      </c>
    </row>
    <row r="18" spans="1:35" s="53" customFormat="1" x14ac:dyDescent="0.45">
      <c r="A18" s="53" t="s">
        <v>14</v>
      </c>
      <c r="B18" s="6">
        <f>SUMIFS('Calculations 1'!$E$3:$E$23,'Calculations 1'!$G$3:$G$23,$A18)*B9</f>
        <v>76569343058.508453</v>
      </c>
      <c r="C18" s="6">
        <f>SUMIFS('Calculations 1'!$E$3:$E$23,'Calculations 1'!$G$3:$G$23,$A18)*C9</f>
        <v>82339284562.610916</v>
      </c>
      <c r="D18" s="6">
        <f>SUMIFS('Calculations 1'!$E$3:$E$23,'Calculations 1'!$G$3:$G$23,$A18)*D9</f>
        <v>84810596510.90451</v>
      </c>
      <c r="E18" s="6">
        <f>SUMIFS('Calculations 1'!$E$3:$E$23,'Calculations 1'!$G$3:$G$23,$A18)*E9</f>
        <v>87281908459.198181</v>
      </c>
      <c r="F18" s="6">
        <f>SUMIFS('Calculations 1'!$E$3:$E$23,'Calculations 1'!$G$3:$G$23,$A18)*F9</f>
        <v>89753220407.491684</v>
      </c>
      <c r="G18" s="6">
        <f>SUMIFS('Calculations 1'!$E$3:$E$23,'Calculations 1'!$G$3:$G$23,$A18)*G9</f>
        <v>92224532355.779739</v>
      </c>
      <c r="H18" s="6">
        <f>SUMIFS('Calculations 1'!$E$3:$E$23,'Calculations 1'!$G$3:$G$23,$A18)*H9</f>
        <v>95620455512.984238</v>
      </c>
      <c r="I18" s="6">
        <f>SUMIFS('Calculations 1'!$E$3:$E$23,'Calculations 1'!$G$3:$G$23,$A18)*I9</f>
        <v>98193012388.647507</v>
      </c>
      <c r="J18" s="6">
        <f>SUMIFS('Calculations 1'!$E$3:$E$23,'Calculations 1'!$G$3:$G$23,$A18)*J9</f>
        <v>100765569264.31017</v>
      </c>
      <c r="K18" s="6">
        <f>SUMIFS('Calculations 1'!$E$3:$E$23,'Calculations 1'!$G$3:$G$23,$A18)*K9</f>
        <v>103338126139.98328</v>
      </c>
      <c r="L18" s="6">
        <f>SUMIFS('Calculations 1'!$E$3:$E$23,'Calculations 1'!$G$3:$G$23,$A18)*L9</f>
        <v>105910683015.64584</v>
      </c>
      <c r="M18" s="6">
        <f>SUMIFS('Calculations 1'!$E$3:$E$23,'Calculations 1'!$G$3:$G$23,$A18)*M9</f>
        <v>112661493159.1965</v>
      </c>
      <c r="N18" s="6">
        <f>SUMIFS('Calculations 1'!$E$3:$E$23,'Calculations 1'!$G$3:$G$23,$A18)*N9</f>
        <v>115691568767.70261</v>
      </c>
      <c r="O18" s="6">
        <f>SUMIFS('Calculations 1'!$E$3:$E$23,'Calculations 1'!$G$3:$G$23,$A18)*O9</f>
        <v>118721644376.19301</v>
      </c>
      <c r="P18" s="6">
        <f>SUMIFS('Calculations 1'!$E$3:$E$23,'Calculations 1'!$G$3:$G$23,$A18)*P9</f>
        <v>121751719984.69336</v>
      </c>
      <c r="Q18" s="6">
        <f>SUMIFS('Calculations 1'!$E$3:$E$23,'Calculations 1'!$G$3:$G$23,$A18)*Q9</f>
        <v>124781795593.20439</v>
      </c>
      <c r="R18" s="6">
        <f>SUMIFS('Calculations 1'!$E$3:$E$23,'Calculations 1'!$G$3:$G$23,$A18)*R9</f>
        <v>128391510184.9899</v>
      </c>
      <c r="S18" s="6">
        <f>SUMIFS('Calculations 1'!$E$3:$E$23,'Calculations 1'!$G$3:$G$23,$A18)*S9</f>
        <v>131485056262.17194</v>
      </c>
      <c r="T18" s="6">
        <f>SUMIFS('Calculations 1'!$E$3:$E$23,'Calculations 1'!$G$3:$G$23,$A18)*T9</f>
        <v>134578602339.35516</v>
      </c>
      <c r="U18" s="6">
        <f>SUMIFS('Calculations 1'!$E$3:$E$23,'Calculations 1'!$G$3:$G$23,$A18)*U9</f>
        <v>137672148416.5177</v>
      </c>
      <c r="V18" s="6">
        <f>SUMIFS('Calculations 1'!$E$3:$E$23,'Calculations 1'!$G$3:$G$23,$A18)*V9</f>
        <v>140765694493.68973</v>
      </c>
      <c r="W18" s="6">
        <f>SUMIFS('Calculations 1'!$E$3:$E$23,'Calculations 1'!$G$3:$G$23,$A18)*W9</f>
        <v>148523176440.44632</v>
      </c>
      <c r="X18" s="6">
        <f>SUMIFS('Calculations 1'!$E$3:$E$23,'Calculations 1'!$G$3:$G$23,$A18)*X9</f>
        <v>152127423495.33801</v>
      </c>
      <c r="Y18" s="6">
        <f>SUMIFS('Calculations 1'!$E$3:$E$23,'Calculations 1'!$G$3:$G$23,$A18)*Y9</f>
        <v>155731670550.22968</v>
      </c>
      <c r="Z18" s="6">
        <f>SUMIFS('Calculations 1'!$E$3:$E$23,'Calculations 1'!$G$3:$G$23,$A18)*Z9</f>
        <v>159335917605.13242</v>
      </c>
      <c r="AA18" s="6">
        <f>SUMIFS('Calculations 1'!$E$3:$E$23,'Calculations 1'!$G$3:$G$23,$A18)*AA9</f>
        <v>162940164660.01425</v>
      </c>
      <c r="AB18" s="6">
        <f>SUMIFS('Calculations 1'!$E$3:$E$23,'Calculations 1'!$G$3:$G$23,$A18)*AB9</f>
        <v>166834817792.77332</v>
      </c>
      <c r="AC18" s="6">
        <f>SUMIFS('Calculations 1'!$E$3:$E$23,'Calculations 1'!$G$3:$G$23,$A18)*AC9</f>
        <v>170470864313.20273</v>
      </c>
      <c r="AD18" s="6">
        <f>SUMIFS('Calculations 1'!$E$3:$E$23,'Calculations 1'!$G$3:$G$23,$A18)*AD9</f>
        <v>174106910833.6109</v>
      </c>
      <c r="AE18" s="6">
        <f>SUMIFS('Calculations 1'!$E$3:$E$23,'Calculations 1'!$G$3:$G$23,$A18)*AE9</f>
        <v>177742957354.04028</v>
      </c>
      <c r="AF18" s="6">
        <f>SUMIFS('Calculations 1'!$E$3:$E$23,'Calculations 1'!$G$3:$G$23,$A18)*AF9</f>
        <v>181379003874.44843</v>
      </c>
      <c r="AG18" s="6">
        <f>SUMIFS('Calculations 1'!$E$3:$E$23,'Calculations 1'!$G$3:$G$23,$A18)*AG9</f>
        <v>185015050394.87766</v>
      </c>
      <c r="AH18" s="6">
        <f>SUMIFS('Calculations 1'!$E$3:$E$23,'Calculations 1'!$G$3:$G$23,$A18)*AH9</f>
        <v>188651096915.29718</v>
      </c>
      <c r="AI18" s="6">
        <f>SUMIFS('Calculations 1'!$E$3:$E$23,'Calculations 1'!$G$3:$G$23,$A18)*AI9</f>
        <v>192287143435.70535</v>
      </c>
    </row>
    <row r="19" spans="1:35" s="53" customFormat="1" x14ac:dyDescent="0.45">
      <c r="A19" s="53" t="s">
        <v>15</v>
      </c>
      <c r="B19" s="6">
        <f>SUMIFS('Calculations 1'!$E$3:$E$23,'Calculations 1'!$G$3:$G$23,$A19)*B10</f>
        <v>414684157301.55591</v>
      </c>
      <c r="C19" s="6">
        <f>SUMIFS('Calculations 1'!$E$3:$E$23,'Calculations 1'!$G$3:$G$23,$A19)*C10</f>
        <v>451258228279.64728</v>
      </c>
      <c r="D19" s="6">
        <f>SUMIFS('Calculations 1'!$E$3:$E$23,'Calculations 1'!$G$3:$G$23,$A19)*D10</f>
        <v>463221926120.35693</v>
      </c>
      <c r="E19" s="6">
        <f>SUMIFS('Calculations 1'!$E$3:$E$23,'Calculations 1'!$G$3:$G$23,$A19)*E10</f>
        <v>475185623961.06738</v>
      </c>
      <c r="F19" s="6">
        <f>SUMIFS('Calculations 1'!$E$3:$E$23,'Calculations 1'!$G$3:$G$23,$A19)*F10</f>
        <v>487149321801.77637</v>
      </c>
      <c r="G19" s="6">
        <f>SUMIFS('Calculations 1'!$E$3:$E$23,'Calculations 1'!$G$3:$G$23,$A19)*G10</f>
        <v>499113019642.44641</v>
      </c>
      <c r="H19" s="6">
        <f>SUMIFS('Calculations 1'!$E$3:$E$23,'Calculations 1'!$G$3:$G$23,$A19)*H10</f>
        <v>517709807925.46204</v>
      </c>
      <c r="I19" s="6">
        <f>SUMIFS('Calculations 1'!$E$3:$E$23,'Calculations 1'!$G$3:$G$23,$A19)*I10</f>
        <v>530163635601.76776</v>
      </c>
      <c r="J19" s="6">
        <f>SUMIFS('Calculations 1'!$E$3:$E$23,'Calculations 1'!$G$3:$G$23,$A19)*J10</f>
        <v>542617463278.0705</v>
      </c>
      <c r="K19" s="6">
        <f>SUMIFS('Calculations 1'!$E$3:$E$23,'Calculations 1'!$G$3:$G$23,$A19)*K10</f>
        <v>555071290954.44971</v>
      </c>
      <c r="L19" s="6">
        <f>SUMIFS('Calculations 1'!$E$3:$E$23,'Calculations 1'!$G$3:$G$23,$A19)*L10</f>
        <v>567525118630.75183</v>
      </c>
      <c r="M19" s="6">
        <f>SUMIFS('Calculations 1'!$E$3:$E$23,'Calculations 1'!$G$3:$G$23,$A19)*M10</f>
        <v>609953417251.87634</v>
      </c>
      <c r="N19" s="6">
        <f>SUMIFS('Calculations 1'!$E$3:$E$23,'Calculations 1'!$G$3:$G$23,$A19)*N10</f>
        <v>624622107313.33679</v>
      </c>
      <c r="O19" s="6">
        <f>SUMIFS('Calculations 1'!$E$3:$E$23,'Calculations 1'!$G$3:$G$23,$A19)*O10</f>
        <v>639290797374.68311</v>
      </c>
      <c r="P19" s="6">
        <f>SUMIFS('Calculations 1'!$E$3:$E$23,'Calculations 1'!$G$3:$G$23,$A19)*P10</f>
        <v>653959487436.10352</v>
      </c>
      <c r="Q19" s="6">
        <f>SUMIFS('Calculations 1'!$E$3:$E$23,'Calculations 1'!$G$3:$G$23,$A19)*Q10</f>
        <v>668628177497.60071</v>
      </c>
      <c r="R19" s="6">
        <f>SUMIFS('Calculations 1'!$E$3:$E$23,'Calculations 1'!$G$3:$G$23,$A19)*R10</f>
        <v>687455153509.87183</v>
      </c>
      <c r="S19" s="6">
        <f>SUMIFS('Calculations 1'!$E$3:$E$23,'Calculations 1'!$G$3:$G$23,$A19)*S10</f>
        <v>702431106080.05933</v>
      </c>
      <c r="T19" s="6">
        <f>SUMIFS('Calculations 1'!$E$3:$E$23,'Calculations 1'!$G$3:$G$23,$A19)*T10</f>
        <v>717407058650.25256</v>
      </c>
      <c r="U19" s="6">
        <f>SUMIFS('Calculations 1'!$E$3:$E$23,'Calculations 1'!$G$3:$G$23,$A19)*U10</f>
        <v>732383011220.29456</v>
      </c>
      <c r="V19" s="6">
        <f>SUMIFS('Calculations 1'!$E$3:$E$23,'Calculations 1'!$G$3:$G$23,$A19)*V10</f>
        <v>747358963790.40735</v>
      </c>
      <c r="W19" s="6">
        <f>SUMIFS('Calculations 1'!$E$3:$E$23,'Calculations 1'!$G$3:$G$23,$A19)*W10</f>
        <v>795793637325.52124</v>
      </c>
      <c r="X19" s="6">
        <f>SUMIFS('Calculations 1'!$E$3:$E$23,'Calculations 1'!$G$3:$G$23,$A19)*X10</f>
        <v>813241909178.76331</v>
      </c>
      <c r="Y19" s="6">
        <f>SUMIFS('Calculations 1'!$E$3:$E$23,'Calculations 1'!$G$3:$G$23,$A19)*Y10</f>
        <v>830690181032.00562</v>
      </c>
      <c r="Z19" s="6">
        <f>SUMIFS('Calculations 1'!$E$3:$E$23,'Calculations 1'!$G$3:$G$23,$A19)*Z10</f>
        <v>848138452885.3269</v>
      </c>
      <c r="AA19" s="6">
        <f>SUMIFS('Calculations 1'!$E$3:$E$23,'Calculations 1'!$G$3:$G$23,$A19)*AA10</f>
        <v>865586724738.49548</v>
      </c>
      <c r="AB19" s="6">
        <f>SUMIFS('Calculations 1'!$E$3:$E$23,'Calculations 1'!$G$3:$G$23,$A19)*AB10</f>
        <v>885118347692.09729</v>
      </c>
      <c r="AC19" s="6">
        <f>SUMIFS('Calculations 1'!$E$3:$E$23,'Calculations 1'!$G$3:$G$23,$A19)*AC10</f>
        <v>902720561744.95386</v>
      </c>
      <c r="AD19" s="6">
        <f>SUMIFS('Calculations 1'!$E$3:$E$23,'Calculations 1'!$G$3:$G$23,$A19)*AD10</f>
        <v>920322775797.65527</v>
      </c>
      <c r="AE19" s="6">
        <f>SUMIFS('Calculations 1'!$E$3:$E$23,'Calculations 1'!$G$3:$G$23,$A19)*AE10</f>
        <v>937924989850.51196</v>
      </c>
      <c r="AF19" s="6">
        <f>SUMIFS('Calculations 1'!$E$3:$E$23,'Calculations 1'!$G$3:$G$23,$A19)*AF10</f>
        <v>955527203903.21326</v>
      </c>
      <c r="AG19" s="6">
        <f>SUMIFS('Calculations 1'!$E$3:$E$23,'Calculations 1'!$G$3:$G$23,$A19)*AG10</f>
        <v>973129417956.0686</v>
      </c>
      <c r="AH19" s="6">
        <f>SUMIFS('Calculations 1'!$E$3:$E$23,'Calculations 1'!$G$3:$G$23,$A19)*AH10</f>
        <v>990731632008.85193</v>
      </c>
      <c r="AI19" s="6">
        <f>SUMIFS('Calculations 1'!$E$3:$E$23,'Calculations 1'!$G$3:$G$23,$A19)*AI10</f>
        <v>1008333846061.5533</v>
      </c>
    </row>
    <row r="20" spans="1:35" s="53" customFormat="1" x14ac:dyDescent="0.45">
      <c r="A20" s="53" t="s">
        <v>16</v>
      </c>
      <c r="B20" s="6">
        <f>SUMIFS('Calculations 1'!$E$3:$E$23,'Calculations 1'!$G$3:$G$23,$A20)*B11</f>
        <v>11597833657.178017</v>
      </c>
      <c r="C20" s="6">
        <f>SUMIFS('Calculations 1'!$E$3:$E$23,'Calculations 1'!$G$3:$G$23,$A20)*C11</f>
        <v>12674767546.146198</v>
      </c>
      <c r="D20" s="6">
        <f>SUMIFS('Calculations 1'!$E$3:$E$23,'Calculations 1'!$G$3:$G$23,$A20)*D11</f>
        <v>12994953657.502548</v>
      </c>
      <c r="E20" s="6">
        <f>SUMIFS('Calculations 1'!$E$3:$E$23,'Calculations 1'!$G$3:$G$23,$A20)*E11</f>
        <v>13315139768.858917</v>
      </c>
      <c r="F20" s="6">
        <f>SUMIFS('Calculations 1'!$E$3:$E$23,'Calculations 1'!$G$3:$G$23,$A20)*F11</f>
        <v>13635325880.215248</v>
      </c>
      <c r="G20" s="6">
        <f>SUMIFS('Calculations 1'!$E$3:$E$23,'Calculations 1'!$G$3:$G$23,$A20)*G11</f>
        <v>13955511991.570389</v>
      </c>
      <c r="H20" s="6">
        <f>SUMIFS('Calculations 1'!$E$3:$E$23,'Calculations 1'!$G$3:$G$23,$A20)*H11</f>
        <v>14477706263.83341</v>
      </c>
      <c r="I20" s="6">
        <f>SUMIFS('Calculations 1'!$E$3:$E$23,'Calculations 1'!$G$3:$G$23,$A20)*I11</f>
        <v>14811009788.234367</v>
      </c>
      <c r="J20" s="6">
        <f>SUMIFS('Calculations 1'!$E$3:$E$23,'Calculations 1'!$G$3:$G$23,$A20)*J11</f>
        <v>15144313312.635246</v>
      </c>
      <c r="K20" s="6">
        <f>SUMIFS('Calculations 1'!$E$3:$E$23,'Calculations 1'!$G$3:$G$23,$A20)*K11</f>
        <v>15477616837.03846</v>
      </c>
      <c r="L20" s="6">
        <f>SUMIFS('Calculations 1'!$E$3:$E$23,'Calculations 1'!$G$3:$G$23,$A20)*L11</f>
        <v>15810920361.439318</v>
      </c>
      <c r="M20" s="6">
        <f>SUMIFS('Calculations 1'!$E$3:$E$23,'Calculations 1'!$G$3:$G$23,$A20)*M11</f>
        <v>17057084610.773817</v>
      </c>
      <c r="N20" s="6">
        <f>SUMIFS('Calculations 1'!$E$3:$E$23,'Calculations 1'!$G$3:$G$23,$A20)*N11</f>
        <v>17449664805.627151</v>
      </c>
      <c r="O20" s="6">
        <f>SUMIFS('Calculations 1'!$E$3:$E$23,'Calculations 1'!$G$3:$G$23,$A20)*O11</f>
        <v>17842245000.477001</v>
      </c>
      <c r="P20" s="6">
        <f>SUMIFS('Calculations 1'!$E$3:$E$23,'Calculations 1'!$G$3:$G$23,$A20)*P11</f>
        <v>18234825195.329128</v>
      </c>
      <c r="Q20" s="6">
        <f>SUMIFS('Calculations 1'!$E$3:$E$23,'Calculations 1'!$G$3:$G$23,$A20)*Q11</f>
        <v>18627405390.183594</v>
      </c>
      <c r="R20" s="6">
        <f>SUMIFS('Calculations 1'!$E$3:$E$23,'Calculations 1'!$G$3:$G$23,$A20)*R11</f>
        <v>19146624548.390968</v>
      </c>
      <c r="S20" s="6">
        <f>SUMIFS('Calculations 1'!$E$3:$E$23,'Calculations 1'!$G$3:$G$23,$A20)*S11</f>
        <v>19547428052.554405</v>
      </c>
      <c r="T20" s="6">
        <f>SUMIFS('Calculations 1'!$E$3:$E$23,'Calculations 1'!$G$3:$G$23,$A20)*T11</f>
        <v>19948231556.717995</v>
      </c>
      <c r="U20" s="6">
        <f>SUMIFS('Calculations 1'!$E$3:$E$23,'Calculations 1'!$G$3:$G$23,$A20)*U11</f>
        <v>20349035060.876949</v>
      </c>
      <c r="V20" s="6">
        <f>SUMIFS('Calculations 1'!$E$3:$E$23,'Calculations 1'!$G$3:$G$23,$A20)*V11</f>
        <v>20749838565.03809</v>
      </c>
      <c r="W20" s="6">
        <f>SUMIFS('Calculations 1'!$E$3:$E$23,'Calculations 1'!$G$3:$G$23,$A20)*W11</f>
        <v>22169614258.289314</v>
      </c>
      <c r="X20" s="6">
        <f>SUMIFS('Calculations 1'!$E$3:$E$23,'Calculations 1'!$G$3:$G$23,$A20)*X11</f>
        <v>22636584787.71608</v>
      </c>
      <c r="Y20" s="6">
        <f>SUMIFS('Calculations 1'!$E$3:$E$23,'Calculations 1'!$G$3:$G$23,$A20)*Y11</f>
        <v>23103555317.142841</v>
      </c>
      <c r="Z20" s="6">
        <f>SUMIFS('Calculations 1'!$E$3:$E$23,'Calculations 1'!$G$3:$G$23,$A20)*Z11</f>
        <v>23570525846.572018</v>
      </c>
      <c r="AA20" s="6">
        <f>SUMIFS('Calculations 1'!$E$3:$E$23,'Calculations 1'!$G$3:$G$23,$A20)*AA11</f>
        <v>24037496375.996525</v>
      </c>
      <c r="AB20" s="6">
        <f>SUMIFS('Calculations 1'!$E$3:$E$23,'Calculations 1'!$G$3:$G$23,$A20)*AB11</f>
        <v>24567914543.890919</v>
      </c>
      <c r="AC20" s="6">
        <f>SUMIFS('Calculations 1'!$E$3:$E$23,'Calculations 1'!$G$3:$G$23,$A20)*AC11</f>
        <v>25039005049.844006</v>
      </c>
      <c r="AD20" s="6">
        <f>SUMIFS('Calculations 1'!$E$3:$E$23,'Calculations 1'!$G$3:$G$23,$A20)*AD11</f>
        <v>25510095555.792347</v>
      </c>
      <c r="AE20" s="6">
        <f>SUMIFS('Calculations 1'!$E$3:$E$23,'Calculations 1'!$G$3:$G$23,$A20)*AE11</f>
        <v>25981186061.745434</v>
      </c>
      <c r="AF20" s="6">
        <f>SUMIFS('Calculations 1'!$E$3:$E$23,'Calculations 1'!$G$3:$G$23,$A20)*AF11</f>
        <v>26452276567.693775</v>
      </c>
      <c r="AG20" s="6">
        <f>SUMIFS('Calculations 1'!$E$3:$E$23,'Calculations 1'!$G$3:$G$23,$A20)*AG11</f>
        <v>26923367073.646824</v>
      </c>
      <c r="AH20" s="6">
        <f>SUMIFS('Calculations 1'!$E$3:$E$23,'Calculations 1'!$G$3:$G$23,$A20)*AH11</f>
        <v>27394457579.59766</v>
      </c>
      <c r="AI20" s="6">
        <f>SUMIFS('Calculations 1'!$E$3:$E$23,'Calculations 1'!$G$3:$G$23,$A20)*AI11</f>
        <v>27865548085.545998</v>
      </c>
    </row>
    <row r="21" spans="1:35" s="57" customFormat="1" x14ac:dyDescent="0.4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7" customFormat="1" x14ac:dyDescent="0.45">
      <c r="A22" s="3" t="s">
        <v>165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s="57" customFormat="1" x14ac:dyDescent="0.45">
      <c r="B23" s="50">
        <v>2017</v>
      </c>
      <c r="C23" s="50">
        <v>2018</v>
      </c>
      <c r="D23" s="50">
        <v>2019</v>
      </c>
      <c r="E23" s="50">
        <v>2020</v>
      </c>
      <c r="F23" s="50">
        <v>2021</v>
      </c>
      <c r="G23" s="50">
        <v>2022</v>
      </c>
      <c r="H23" s="50">
        <v>2023</v>
      </c>
      <c r="I23" s="50">
        <v>2024</v>
      </c>
      <c r="J23" s="50">
        <v>2025</v>
      </c>
      <c r="K23" s="50">
        <v>2026</v>
      </c>
      <c r="L23" s="50">
        <v>2027</v>
      </c>
      <c r="M23" s="50">
        <v>2028</v>
      </c>
      <c r="N23" s="50">
        <v>2029</v>
      </c>
      <c r="O23" s="50">
        <v>2030</v>
      </c>
      <c r="P23" s="50">
        <v>2031</v>
      </c>
      <c r="Q23" s="50">
        <v>2032</v>
      </c>
      <c r="R23" s="50">
        <v>2033</v>
      </c>
      <c r="S23" s="50">
        <v>2034</v>
      </c>
      <c r="T23" s="50">
        <v>2035</v>
      </c>
      <c r="U23" s="50">
        <v>2036</v>
      </c>
      <c r="V23" s="50">
        <v>2037</v>
      </c>
      <c r="W23" s="50">
        <v>2038</v>
      </c>
      <c r="X23" s="50">
        <v>2039</v>
      </c>
      <c r="Y23" s="50">
        <v>2040</v>
      </c>
      <c r="Z23" s="50">
        <v>2041</v>
      </c>
      <c r="AA23" s="50">
        <v>2042</v>
      </c>
      <c r="AB23" s="50">
        <v>2043</v>
      </c>
      <c r="AC23" s="50">
        <v>2044</v>
      </c>
      <c r="AD23" s="50">
        <v>2045</v>
      </c>
      <c r="AE23" s="50">
        <v>2046</v>
      </c>
      <c r="AF23" s="50">
        <v>2047</v>
      </c>
      <c r="AG23" s="50">
        <v>2048</v>
      </c>
      <c r="AH23" s="50">
        <v>2049</v>
      </c>
      <c r="AI23" s="50">
        <v>2050</v>
      </c>
    </row>
    <row r="24" spans="1:35" s="57" customFormat="1" x14ac:dyDescent="0.45">
      <c r="A24" s="57" t="s">
        <v>11</v>
      </c>
      <c r="B24" s="64">
        <f>B15</f>
        <v>0</v>
      </c>
      <c r="C24" s="64">
        <f t="shared" ref="C24:AI24" si="0">C15</f>
        <v>0</v>
      </c>
      <c r="D24" s="64">
        <f t="shared" si="0"/>
        <v>0</v>
      </c>
      <c r="E24" s="64">
        <f t="shared" si="0"/>
        <v>0</v>
      </c>
      <c r="F24" s="64">
        <f t="shared" si="0"/>
        <v>0</v>
      </c>
      <c r="G24" s="64">
        <f t="shared" si="0"/>
        <v>0</v>
      </c>
      <c r="H24" s="64">
        <f t="shared" si="0"/>
        <v>0</v>
      </c>
      <c r="I24" s="64">
        <f t="shared" si="0"/>
        <v>0</v>
      </c>
      <c r="J24" s="64">
        <f t="shared" si="0"/>
        <v>0</v>
      </c>
      <c r="K24" s="64">
        <f t="shared" si="0"/>
        <v>0</v>
      </c>
      <c r="L24" s="64">
        <f t="shared" si="0"/>
        <v>0</v>
      </c>
      <c r="M24" s="64">
        <f t="shared" si="0"/>
        <v>0</v>
      </c>
      <c r="N24" s="64">
        <f t="shared" si="0"/>
        <v>0</v>
      </c>
      <c r="O24" s="64">
        <f t="shared" si="0"/>
        <v>0</v>
      </c>
      <c r="P24" s="64">
        <f t="shared" si="0"/>
        <v>0</v>
      </c>
      <c r="Q24" s="64">
        <f t="shared" si="0"/>
        <v>0</v>
      </c>
      <c r="R24" s="64">
        <f t="shared" si="0"/>
        <v>0</v>
      </c>
      <c r="S24" s="64">
        <f t="shared" si="0"/>
        <v>0</v>
      </c>
      <c r="T24" s="64">
        <f t="shared" si="0"/>
        <v>0</v>
      </c>
      <c r="U24" s="64">
        <f t="shared" si="0"/>
        <v>0</v>
      </c>
      <c r="V24" s="64">
        <f t="shared" si="0"/>
        <v>0</v>
      </c>
      <c r="W24" s="64">
        <f t="shared" si="0"/>
        <v>0</v>
      </c>
      <c r="X24" s="64">
        <f t="shared" si="0"/>
        <v>0</v>
      </c>
      <c r="Y24" s="64">
        <f t="shared" si="0"/>
        <v>0</v>
      </c>
      <c r="Z24" s="64">
        <f t="shared" si="0"/>
        <v>0</v>
      </c>
      <c r="AA24" s="64">
        <f t="shared" si="0"/>
        <v>0</v>
      </c>
      <c r="AB24" s="64">
        <f t="shared" si="0"/>
        <v>0</v>
      </c>
      <c r="AC24" s="64">
        <f t="shared" si="0"/>
        <v>0</v>
      </c>
      <c r="AD24" s="64">
        <f t="shared" si="0"/>
        <v>0</v>
      </c>
      <c r="AE24" s="64">
        <f t="shared" si="0"/>
        <v>0</v>
      </c>
      <c r="AF24" s="64">
        <f t="shared" si="0"/>
        <v>0</v>
      </c>
      <c r="AG24" s="64">
        <f t="shared" si="0"/>
        <v>0</v>
      </c>
      <c r="AH24" s="64">
        <f t="shared" si="0"/>
        <v>0</v>
      </c>
      <c r="AI24" s="64">
        <f t="shared" si="0"/>
        <v>0</v>
      </c>
    </row>
    <row r="25" spans="1:35" s="57" customFormat="1" x14ac:dyDescent="0.45">
      <c r="A25" s="57" t="s">
        <v>12</v>
      </c>
      <c r="B25" s="6">
        <f>B16/$B$2</f>
        <v>1893231117.1228645</v>
      </c>
      <c r="C25" s="6">
        <f>C16/$B$2</f>
        <v>2070969925.6042123</v>
      </c>
      <c r="D25" s="6">
        <f t="shared" ref="D25:AI29" si="1">D16/$B$2</f>
        <v>2122719645.6775012</v>
      </c>
      <c r="E25" s="6">
        <f t="shared" si="1"/>
        <v>2174469365.7507935</v>
      </c>
      <c r="F25" s="6">
        <f t="shared" si="1"/>
        <v>2226219085.824079</v>
      </c>
      <c r="G25" s="6">
        <f t="shared" si="1"/>
        <v>2277968805.8971677</v>
      </c>
      <c r="H25" s="6">
        <f t="shared" si="1"/>
        <v>2363286572.1617842</v>
      </c>
      <c r="I25" s="6">
        <f t="shared" si="1"/>
        <v>2417156379.3627338</v>
      </c>
      <c r="J25" s="6">
        <f t="shared" si="1"/>
        <v>2471026186.5636716</v>
      </c>
      <c r="K25" s="6">
        <f t="shared" si="1"/>
        <v>2524895993.7649965</v>
      </c>
      <c r="L25" s="6">
        <f t="shared" si="1"/>
        <v>2578765800.9659309</v>
      </c>
      <c r="M25" s="6">
        <f t="shared" si="1"/>
        <v>2784327256.8769293</v>
      </c>
      <c r="N25" s="6">
        <f t="shared" si="1"/>
        <v>2847777589.2599239</v>
      </c>
      <c r="O25" s="6">
        <f t="shared" si="1"/>
        <v>2911227921.6423392</v>
      </c>
      <c r="P25" s="6">
        <f t="shared" si="1"/>
        <v>2974678254.0251341</v>
      </c>
      <c r="Q25" s="6">
        <f t="shared" si="1"/>
        <v>3038128586.4083176</v>
      </c>
      <c r="R25" s="6">
        <f t="shared" si="1"/>
        <v>3122622734.8055291</v>
      </c>
      <c r="S25" s="6">
        <f t="shared" si="1"/>
        <v>3187402150.3054419</v>
      </c>
      <c r="T25" s="6">
        <f t="shared" si="1"/>
        <v>3252181565.8053808</v>
      </c>
      <c r="U25" s="6">
        <f t="shared" si="1"/>
        <v>3316960981.3045492</v>
      </c>
      <c r="V25" s="6">
        <f t="shared" si="1"/>
        <v>3381740396.804081</v>
      </c>
      <c r="W25" s="6">
        <f t="shared" si="1"/>
        <v>3615844186.910718</v>
      </c>
      <c r="X25" s="6">
        <f t="shared" si="1"/>
        <v>3691317773.4380722</v>
      </c>
      <c r="Y25" s="6">
        <f t="shared" si="1"/>
        <v>3766791359.9654264</v>
      </c>
      <c r="Z25" s="6">
        <f t="shared" si="1"/>
        <v>3842264946.4931822</v>
      </c>
      <c r="AA25" s="6">
        <f t="shared" si="1"/>
        <v>3917738533.0201607</v>
      </c>
      <c r="AB25" s="6">
        <f t="shared" si="1"/>
        <v>4003755323.5906229</v>
      </c>
      <c r="AC25" s="6">
        <f t="shared" si="1"/>
        <v>4079894796.6895289</v>
      </c>
      <c r="AD25" s="6">
        <f t="shared" si="1"/>
        <v>4156034269.7876449</v>
      </c>
      <c r="AE25" s="6">
        <f t="shared" si="1"/>
        <v>4232173742.8865504</v>
      </c>
      <c r="AF25" s="6">
        <f t="shared" si="1"/>
        <v>4308313215.9846668</v>
      </c>
      <c r="AG25" s="6">
        <f t="shared" si="1"/>
        <v>4384452689.0835657</v>
      </c>
      <c r="AH25" s="6">
        <f t="shared" si="1"/>
        <v>4460592162.1820965</v>
      </c>
      <c r="AI25" s="6">
        <f t="shared" si="1"/>
        <v>4536731635.2802124</v>
      </c>
    </row>
    <row r="26" spans="1:35" s="57" customFormat="1" x14ac:dyDescent="0.45">
      <c r="A26" s="57" t="s">
        <v>13</v>
      </c>
      <c r="B26" s="6">
        <f t="shared" ref="B26:Q29" si="2">B17/$B$2</f>
        <v>9688694120.3146515</v>
      </c>
      <c r="C26" s="6">
        <f t="shared" si="2"/>
        <v>11046263268.022633</v>
      </c>
      <c r="D26" s="6">
        <f t="shared" si="2"/>
        <v>11191601556.120682</v>
      </c>
      <c r="E26" s="6">
        <f t="shared" si="2"/>
        <v>11336939844.218761</v>
      </c>
      <c r="F26" s="6">
        <f t="shared" si="2"/>
        <v>11482278132.31678</v>
      </c>
      <c r="G26" s="6">
        <f t="shared" si="2"/>
        <v>11627616420.412987</v>
      </c>
      <c r="H26" s="6">
        <f t="shared" si="2"/>
        <v>12081492179.399916</v>
      </c>
      <c r="I26" s="6">
        <f t="shared" si="2"/>
        <v>12232784699.390432</v>
      </c>
      <c r="J26" s="6">
        <f t="shared" si="2"/>
        <v>12384077219.380913</v>
      </c>
      <c r="K26" s="6">
        <f t="shared" si="2"/>
        <v>12535369739.375048</v>
      </c>
      <c r="L26" s="6">
        <f t="shared" si="2"/>
        <v>12686662259.365498</v>
      </c>
      <c r="M26" s="6">
        <f t="shared" si="2"/>
        <v>14232213991.858164</v>
      </c>
      <c r="N26" s="6">
        <f t="shared" si="2"/>
        <v>14410413268.584698</v>
      </c>
      <c r="O26" s="6">
        <f t="shared" si="2"/>
        <v>14588612545.305826</v>
      </c>
      <c r="P26" s="6">
        <f t="shared" si="2"/>
        <v>14766811822.030603</v>
      </c>
      <c r="Q26" s="6">
        <f t="shared" si="2"/>
        <v>14945011098.758945</v>
      </c>
      <c r="R26" s="6">
        <f t="shared" si="1"/>
        <v>15316632588.201284</v>
      </c>
      <c r="S26" s="6">
        <f t="shared" si="1"/>
        <v>15498564574.297993</v>
      </c>
      <c r="T26" s="6">
        <f t="shared" si="1"/>
        <v>15680496560.394772</v>
      </c>
      <c r="U26" s="6">
        <f t="shared" si="1"/>
        <v>15862428546.484306</v>
      </c>
      <c r="V26" s="6">
        <f t="shared" si="1"/>
        <v>16044360532.577337</v>
      </c>
      <c r="W26" s="6">
        <f t="shared" si="1"/>
        <v>17782621236.860752</v>
      </c>
      <c r="X26" s="6">
        <f t="shared" si="1"/>
        <v>17994587636.813656</v>
      </c>
      <c r="Y26" s="6">
        <f t="shared" si="1"/>
        <v>18206554036.76656</v>
      </c>
      <c r="Z26" s="6">
        <f t="shared" si="1"/>
        <v>18418520436.723152</v>
      </c>
      <c r="AA26" s="6">
        <f t="shared" si="1"/>
        <v>18630486836.672443</v>
      </c>
      <c r="AB26" s="6">
        <f t="shared" si="1"/>
        <v>18939360083.451763</v>
      </c>
      <c r="AC26" s="6">
        <f t="shared" si="1"/>
        <v>19153196615.54015</v>
      </c>
      <c r="AD26" s="6">
        <f t="shared" si="1"/>
        <v>19367033147.62112</v>
      </c>
      <c r="AE26" s="6">
        <f t="shared" si="1"/>
        <v>19580869679.709507</v>
      </c>
      <c r="AF26" s="6">
        <f t="shared" si="1"/>
        <v>19794706211.790478</v>
      </c>
      <c r="AG26" s="6">
        <f t="shared" si="1"/>
        <v>20008542743.878811</v>
      </c>
      <c r="AH26" s="6">
        <f t="shared" si="1"/>
        <v>20222379275.963581</v>
      </c>
      <c r="AI26" s="6">
        <f t="shared" si="1"/>
        <v>20436215808.044544</v>
      </c>
    </row>
    <row r="27" spans="1:35" s="57" customFormat="1" x14ac:dyDescent="0.45">
      <c r="A27" s="57" t="s">
        <v>14</v>
      </c>
      <c r="B27" s="6">
        <f t="shared" si="2"/>
        <v>1398016123.0328364</v>
      </c>
      <c r="C27" s="6">
        <f t="shared" si="2"/>
        <v>1503364698.9704385</v>
      </c>
      <c r="D27" s="6">
        <f t="shared" si="2"/>
        <v>1548486333.9584537</v>
      </c>
      <c r="E27" s="6">
        <f t="shared" si="2"/>
        <v>1593607968.9464703</v>
      </c>
      <c r="F27" s="6">
        <f t="shared" si="2"/>
        <v>1638729603.9344838</v>
      </c>
      <c r="G27" s="6">
        <f t="shared" si="2"/>
        <v>1683851238.9223979</v>
      </c>
      <c r="H27" s="6">
        <f t="shared" si="2"/>
        <v>1745854583.0378716</v>
      </c>
      <c r="I27" s="6">
        <f t="shared" si="2"/>
        <v>1792824765.1752329</v>
      </c>
      <c r="J27" s="6">
        <f t="shared" si="2"/>
        <v>1839794947.3125827</v>
      </c>
      <c r="K27" s="6">
        <f t="shared" si="2"/>
        <v>1886765129.4501235</v>
      </c>
      <c r="L27" s="6">
        <f t="shared" si="2"/>
        <v>1933735311.587472</v>
      </c>
      <c r="M27" s="6">
        <f t="shared" si="2"/>
        <v>2056992754.4129357</v>
      </c>
      <c r="N27" s="6">
        <f t="shared" si="2"/>
        <v>2112316391.5958116</v>
      </c>
      <c r="O27" s="6">
        <f t="shared" si="2"/>
        <v>2167640028.7784004</v>
      </c>
      <c r="P27" s="6">
        <f t="shared" si="2"/>
        <v>2222963665.9611712</v>
      </c>
      <c r="Q27" s="6">
        <f t="shared" si="2"/>
        <v>2278287303.1441369</v>
      </c>
      <c r="R27" s="6">
        <f t="shared" si="1"/>
        <v>2344194087.7303247</v>
      </c>
      <c r="S27" s="6">
        <f t="shared" si="1"/>
        <v>2400676579.553988</v>
      </c>
      <c r="T27" s="6">
        <f t="shared" si="1"/>
        <v>2457159071.3776731</v>
      </c>
      <c r="U27" s="6">
        <f t="shared" si="1"/>
        <v>2513641563.2009802</v>
      </c>
      <c r="V27" s="6">
        <f t="shared" si="1"/>
        <v>2570124055.0244608</v>
      </c>
      <c r="W27" s="6">
        <f t="shared" si="1"/>
        <v>2711761483.3019228</v>
      </c>
      <c r="X27" s="6">
        <f t="shared" si="1"/>
        <v>2777568440.6671171</v>
      </c>
      <c r="Y27" s="6">
        <f t="shared" si="1"/>
        <v>2843375398.032311</v>
      </c>
      <c r="Z27" s="6">
        <f t="shared" si="1"/>
        <v>2909182355.397707</v>
      </c>
      <c r="AA27" s="6">
        <f t="shared" si="1"/>
        <v>2974989312.7627211</v>
      </c>
      <c r="AB27" s="6">
        <f t="shared" si="1"/>
        <v>3046098553.8209476</v>
      </c>
      <c r="AC27" s="6">
        <f t="shared" si="1"/>
        <v>3112486111.2507343</v>
      </c>
      <c r="AD27" s="6">
        <f t="shared" si="1"/>
        <v>3178873668.6801333</v>
      </c>
      <c r="AE27" s="6">
        <f t="shared" si="1"/>
        <v>3245261226.1099191</v>
      </c>
      <c r="AF27" s="6">
        <f t="shared" si="1"/>
        <v>3311648783.5393176</v>
      </c>
      <c r="AG27" s="6">
        <f t="shared" si="1"/>
        <v>3378036340.9691005</v>
      </c>
      <c r="AH27" s="6">
        <f t="shared" si="1"/>
        <v>3444423898.3987069</v>
      </c>
      <c r="AI27" s="6">
        <f t="shared" si="1"/>
        <v>3510811455.8281054</v>
      </c>
    </row>
    <row r="28" spans="1:35" s="57" customFormat="1" x14ac:dyDescent="0.45">
      <c r="A28" s="57" t="s">
        <v>15</v>
      </c>
      <c r="B28" s="6">
        <f t="shared" si="2"/>
        <v>7571374060.6455336</v>
      </c>
      <c r="C28" s="6">
        <f t="shared" si="2"/>
        <v>8239149685.587863</v>
      </c>
      <c r="D28" s="6">
        <f t="shared" si="2"/>
        <v>8457584920.948638</v>
      </c>
      <c r="E28" s="6">
        <f t="shared" si="2"/>
        <v>8676020156.3094273</v>
      </c>
      <c r="F28" s="6">
        <f t="shared" si="2"/>
        <v>8894455391.6701908</v>
      </c>
      <c r="G28" s="6">
        <f t="shared" si="2"/>
        <v>9112890627.0302429</v>
      </c>
      <c r="H28" s="6">
        <f t="shared" si="2"/>
        <v>9452433958.8362617</v>
      </c>
      <c r="I28" s="6">
        <f t="shared" si="2"/>
        <v>9679818068.3178329</v>
      </c>
      <c r="J28" s="6">
        <f t="shared" si="2"/>
        <v>9907202177.7993507</v>
      </c>
      <c r="K28" s="6">
        <f t="shared" si="2"/>
        <v>10134586287.282265</v>
      </c>
      <c r="L28" s="6">
        <f t="shared" si="2"/>
        <v>10361970396.763773</v>
      </c>
      <c r="M28" s="6">
        <f t="shared" si="2"/>
        <v>11136633508.341726</v>
      </c>
      <c r="N28" s="6">
        <f t="shared" si="2"/>
        <v>11404456952.954844</v>
      </c>
      <c r="O28" s="6">
        <f t="shared" si="2"/>
        <v>11672280397.565876</v>
      </c>
      <c r="P28" s="6">
        <f t="shared" si="2"/>
        <v>11940103842.178263</v>
      </c>
      <c r="Q28" s="6">
        <f t="shared" si="2"/>
        <v>12207927286.792051</v>
      </c>
      <c r="R28" s="6">
        <f t="shared" si="1"/>
        <v>12551673425.413033</v>
      </c>
      <c r="S28" s="6">
        <f t="shared" si="1"/>
        <v>12825106921.308367</v>
      </c>
      <c r="T28" s="6">
        <f t="shared" si="1"/>
        <v>13098540417.203808</v>
      </c>
      <c r="U28" s="6">
        <f t="shared" si="1"/>
        <v>13371973913.096485</v>
      </c>
      <c r="V28" s="6">
        <f t="shared" si="1"/>
        <v>13645407408.990456</v>
      </c>
      <c r="W28" s="6">
        <f t="shared" si="1"/>
        <v>14529735938.023027</v>
      </c>
      <c r="X28" s="6">
        <f t="shared" si="1"/>
        <v>14848309460.996225</v>
      </c>
      <c r="Y28" s="6">
        <f t="shared" si="1"/>
        <v>15166882983.969427</v>
      </c>
      <c r="Z28" s="6">
        <f t="shared" si="1"/>
        <v>15485456506.944073</v>
      </c>
      <c r="AA28" s="6">
        <f t="shared" si="1"/>
        <v>15804030029.91593</v>
      </c>
      <c r="AB28" s="6">
        <f t="shared" si="1"/>
        <v>16160641732.556093</v>
      </c>
      <c r="AC28" s="6">
        <f t="shared" si="1"/>
        <v>16482025958.461819</v>
      </c>
      <c r="AD28" s="6">
        <f t="shared" si="1"/>
        <v>16803410184.364712</v>
      </c>
      <c r="AE28" s="6">
        <f t="shared" si="1"/>
        <v>17124794410.270439</v>
      </c>
      <c r="AF28" s="6">
        <f t="shared" si="1"/>
        <v>17446178636.173328</v>
      </c>
      <c r="AG28" s="6">
        <f t="shared" si="1"/>
        <v>17767562862.079033</v>
      </c>
      <c r="AH28" s="6">
        <f t="shared" si="1"/>
        <v>18088947087.983418</v>
      </c>
      <c r="AI28" s="6">
        <f t="shared" si="1"/>
        <v>18410331313.886311</v>
      </c>
    </row>
    <row r="29" spans="1:35" s="53" customFormat="1" x14ac:dyDescent="0.45">
      <c r="A29" s="57" t="s">
        <v>16</v>
      </c>
      <c r="B29" s="6">
        <f t="shared" si="2"/>
        <v>211755224.70655498</v>
      </c>
      <c r="C29" s="6">
        <f t="shared" si="2"/>
        <v>231418067.30228588</v>
      </c>
      <c r="D29" s="6">
        <f t="shared" si="2"/>
        <v>237264079.925188</v>
      </c>
      <c r="E29" s="6">
        <f t="shared" si="2"/>
        <v>243110092.54809049</v>
      </c>
      <c r="F29" s="6">
        <f t="shared" si="2"/>
        <v>248956105.17099229</v>
      </c>
      <c r="G29" s="6">
        <f t="shared" si="2"/>
        <v>254802117.79387233</v>
      </c>
      <c r="H29" s="6">
        <f t="shared" si="2"/>
        <v>264336429.86732534</v>
      </c>
      <c r="I29" s="6">
        <f t="shared" si="2"/>
        <v>270421942.45452559</v>
      </c>
      <c r="J29" s="6">
        <f t="shared" si="2"/>
        <v>276507455.04172438</v>
      </c>
      <c r="K29" s="6">
        <f t="shared" si="2"/>
        <v>282592967.62896585</v>
      </c>
      <c r="L29" s="6">
        <f t="shared" si="2"/>
        <v>288678480.21616429</v>
      </c>
      <c r="M29" s="6">
        <f t="shared" si="2"/>
        <v>311431159.59053892</v>
      </c>
      <c r="N29" s="6">
        <f t="shared" si="2"/>
        <v>318598955.73538709</v>
      </c>
      <c r="O29" s="6">
        <f t="shared" si="2"/>
        <v>325766751.88017166</v>
      </c>
      <c r="P29" s="6">
        <f t="shared" si="2"/>
        <v>332934548.02499777</v>
      </c>
      <c r="Q29" s="6">
        <f t="shared" si="2"/>
        <v>340102344.16986656</v>
      </c>
      <c r="R29" s="6">
        <f t="shared" si="1"/>
        <v>349582336.10354149</v>
      </c>
      <c r="S29" s="6">
        <f t="shared" si="1"/>
        <v>356900274.83210522</v>
      </c>
      <c r="T29" s="6">
        <f t="shared" si="1"/>
        <v>364218213.56067181</v>
      </c>
      <c r="U29" s="6">
        <f t="shared" si="1"/>
        <v>371536152.2891537</v>
      </c>
      <c r="V29" s="6">
        <f t="shared" si="1"/>
        <v>378854091.01767552</v>
      </c>
      <c r="W29" s="6">
        <f t="shared" si="1"/>
        <v>404776597.74126917</v>
      </c>
      <c r="X29" s="6">
        <f t="shared" si="1"/>
        <v>413302625.30064046</v>
      </c>
      <c r="Y29" s="6">
        <f t="shared" si="1"/>
        <v>421828652.8600117</v>
      </c>
      <c r="Z29" s="6">
        <f t="shared" si="1"/>
        <v>430354680.41942698</v>
      </c>
      <c r="AA29" s="6">
        <f t="shared" si="1"/>
        <v>438880707.97875702</v>
      </c>
      <c r="AB29" s="6">
        <f t="shared" si="1"/>
        <v>448565173.34107935</v>
      </c>
      <c r="AC29" s="6">
        <f t="shared" si="1"/>
        <v>457166424.13445324</v>
      </c>
      <c r="AD29" s="6">
        <f t="shared" si="1"/>
        <v>465767674.92774045</v>
      </c>
      <c r="AE29" s="6">
        <f t="shared" si="1"/>
        <v>474368925.72111434</v>
      </c>
      <c r="AF29" s="6">
        <f t="shared" si="1"/>
        <v>482970176.51440156</v>
      </c>
      <c r="AG29" s="6">
        <f t="shared" si="1"/>
        <v>491571427.30777472</v>
      </c>
      <c r="AH29" s="6">
        <f t="shared" si="1"/>
        <v>500172678.10110754</v>
      </c>
      <c r="AI29" s="6">
        <f t="shared" si="1"/>
        <v>508773928.8943947</v>
      </c>
    </row>
    <row r="30" spans="1:35" s="53" customFormat="1" x14ac:dyDescent="0.45"/>
    <row r="31" spans="1:35" s="7" customFormat="1" x14ac:dyDescent="0.45">
      <c r="A31" s="51" t="s">
        <v>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</row>
    <row r="32" spans="1:35" s="7" customFormat="1" x14ac:dyDescent="0.45">
      <c r="A32" s="3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45">
      <c r="B33" s="50">
        <v>2017</v>
      </c>
      <c r="C33" s="50">
        <v>2018</v>
      </c>
      <c r="D33" s="50">
        <v>2019</v>
      </c>
      <c r="E33" s="50">
        <v>2020</v>
      </c>
      <c r="F33" s="50">
        <v>2021</v>
      </c>
      <c r="G33" s="50">
        <v>2022</v>
      </c>
      <c r="H33" s="50">
        <v>2023</v>
      </c>
      <c r="I33" s="50">
        <v>2024</v>
      </c>
      <c r="J33" s="50">
        <v>2025</v>
      </c>
      <c r="K33" s="50">
        <v>2026</v>
      </c>
      <c r="L33" s="50">
        <v>2027</v>
      </c>
      <c r="M33" s="50">
        <v>2028</v>
      </c>
      <c r="N33" s="50">
        <v>2029</v>
      </c>
      <c r="O33" s="50">
        <v>2030</v>
      </c>
      <c r="P33" s="50">
        <v>2031</v>
      </c>
      <c r="Q33" s="50">
        <v>2032</v>
      </c>
      <c r="R33" s="50">
        <v>2033</v>
      </c>
      <c r="S33" s="50">
        <v>2034</v>
      </c>
      <c r="T33" s="50">
        <v>2035</v>
      </c>
      <c r="U33" s="50">
        <v>2036</v>
      </c>
      <c r="V33" s="50">
        <v>2037</v>
      </c>
      <c r="W33" s="50">
        <v>2038</v>
      </c>
      <c r="X33" s="50">
        <v>2039</v>
      </c>
      <c r="Y33" s="50">
        <v>2040</v>
      </c>
      <c r="Z33" s="50">
        <v>2041</v>
      </c>
      <c r="AA33" s="50">
        <v>2042</v>
      </c>
      <c r="AB33" s="50">
        <v>2043</v>
      </c>
      <c r="AC33" s="50">
        <v>2044</v>
      </c>
      <c r="AD33" s="50">
        <v>2045</v>
      </c>
      <c r="AE33" s="50">
        <v>2046</v>
      </c>
      <c r="AF33" s="50">
        <v>2047</v>
      </c>
      <c r="AG33" s="50">
        <v>2048</v>
      </c>
      <c r="AH33" s="50">
        <v>2049</v>
      </c>
      <c r="AI33" s="50">
        <v>2050</v>
      </c>
    </row>
    <row r="34" spans="1:35" x14ac:dyDescent="0.45">
      <c r="A34" s="7" t="s">
        <v>11</v>
      </c>
      <c r="B34" s="6">
        <f>'Building Projections'!G$15+(1/'Component Lifetimes'!$B2)*'Building Projections'!F$14</f>
        <v>11302148.973792819</v>
      </c>
      <c r="C34" s="6">
        <f>'Building Projections'!H$15+(1/'Component Lifetimes'!$B2)*'Building Projections'!G$14</f>
        <v>11663163.909810195</v>
      </c>
      <c r="D34" s="6">
        <f>'Building Projections'!I$15+(1/'Component Lifetimes'!$B2)*'Building Projections'!H$14</f>
        <v>11771888.936634324</v>
      </c>
      <c r="E34" s="6">
        <f>'Building Projections'!J$15+(1/'Component Lifetimes'!$B2)*'Building Projections'!I$14</f>
        <v>11880613.963458484</v>
      </c>
      <c r="F34" s="6">
        <f>'Building Projections'!K$15+(1/'Component Lifetimes'!$B2)*'Building Projections'!J$14</f>
        <v>11989338.990283567</v>
      </c>
      <c r="G34" s="6">
        <f>'Building Projections'!L$15+(1/'Component Lifetimes'!$B2)*'Building Projections'!K$14</f>
        <v>12098064.017106881</v>
      </c>
      <c r="H34" s="6">
        <f>'Building Projections'!M$15+(1/'Component Lifetimes'!$B2)*'Building Projections'!L$14</f>
        <v>11555620.595584814</v>
      </c>
      <c r="I34" s="6">
        <f>'Building Projections'!N$15+(1/'Component Lifetimes'!$B2)*'Building Projections'!M$14</f>
        <v>11630073.598812282</v>
      </c>
      <c r="J34" s="6">
        <f>'Building Projections'!O$15+(1/'Component Lifetimes'!$B2)*'Building Projections'!N$14</f>
        <v>11704526.602039745</v>
      </c>
      <c r="K34" s="6">
        <f>'Building Projections'!P$15+(1/'Component Lifetimes'!$B2)*'Building Projections'!O$14</f>
        <v>11778979.605266307</v>
      </c>
      <c r="L34" s="6">
        <f>'Building Projections'!Q$15+(1/'Component Lifetimes'!$B2)*'Building Projections'!P$14</f>
        <v>11853432.60849335</v>
      </c>
      <c r="M34" s="6">
        <f>'Building Projections'!R$15+(1/'Component Lifetimes'!$B2)*'Building Projections'!Q$14</f>
        <v>12122957.294789625</v>
      </c>
      <c r="N34" s="6">
        <f>'Building Projections'!S$15+(1/'Component Lifetimes'!$B2)*'Building Projections'!R$14</f>
        <v>12207677.228703603</v>
      </c>
      <c r="O34" s="6">
        <f>'Building Projections'!T$15+(1/'Component Lifetimes'!$B2)*'Building Projections'!S$14</f>
        <v>12292397.162618399</v>
      </c>
      <c r="P34" s="6">
        <f>'Building Projections'!U$15+(1/'Component Lifetimes'!$B2)*'Building Projections'!T$14</f>
        <v>12377117.09653325</v>
      </c>
      <c r="Q34" s="6">
        <f>'Building Projections'!V$15+(1/'Component Lifetimes'!$B2)*'Building Projections'!U$14</f>
        <v>12461837.030448522</v>
      </c>
      <c r="R34" s="6">
        <f>'Building Projections'!W$15+(1/'Component Lifetimes'!$B2)*'Building Projections'!V$14</f>
        <v>11841412.007009659</v>
      </c>
      <c r="S34" s="6">
        <f>'Building Projections'!X$15+(1/'Component Lifetimes'!$B2)*'Building Projections'!W$14</f>
        <v>11889019.048432684</v>
      </c>
      <c r="T34" s="6">
        <f>'Building Projections'!Y$15+(1/'Component Lifetimes'!$B2)*'Building Projections'!X$14</f>
        <v>11936626.089855464</v>
      </c>
      <c r="U34" s="6">
        <f>'Building Projections'!Z$15+(1/'Component Lifetimes'!$B2)*'Building Projections'!Y$14</f>
        <v>11984233.131277841</v>
      </c>
      <c r="V34" s="6">
        <f>'Building Projections'!AA$15+(1/'Component Lifetimes'!$B2)*'Building Projections'!Z$14</f>
        <v>12031840.172700621</v>
      </c>
      <c r="W34" s="6">
        <f>'Building Projections'!AB$15+(1/'Component Lifetimes'!$B2)*'Building Projections'!AA$14</f>
        <v>12216672.864002362</v>
      </c>
      <c r="X34" s="6">
        <f>'Building Projections'!AC$15+(1/'Component Lifetimes'!$B2)*'Building Projections'!AB$14</f>
        <v>12271502.308049718</v>
      </c>
      <c r="Y34" s="6">
        <f>'Building Projections'!AD$15+(1/'Component Lifetimes'!$B2)*'Building Projections'!AC$14</f>
        <v>12326331.752097944</v>
      </c>
      <c r="Z34" s="6">
        <f>'Building Projections'!AE$15+(1/'Component Lifetimes'!$B2)*'Building Projections'!AD$14</f>
        <v>12381161.196145298</v>
      </c>
      <c r="AA34" s="6">
        <f>'Building Projections'!AF$15+(1/'Component Lifetimes'!$B2)*'Building Projections'!AE$14</f>
        <v>12435990.640193524</v>
      </c>
      <c r="AB34" s="6">
        <f>'Building Projections'!AG$15+(1/'Component Lifetimes'!$B2)*'Building Projections'!AF$14</f>
        <v>11776998.291030254</v>
      </c>
      <c r="AC34" s="6">
        <f>'Building Projections'!AH$15+(1/'Component Lifetimes'!$B2)*'Building Projections'!AG$14</f>
        <v>11794258.167014435</v>
      </c>
      <c r="AD34" s="6">
        <f>'Building Projections'!AI$15+(1/'Component Lifetimes'!$B2)*'Building Projections'!AH$14</f>
        <v>11811518.042998385</v>
      </c>
      <c r="AE34" s="6">
        <f>'Building Projections'!AJ$15+(1/'Component Lifetimes'!$B2)*'Building Projections'!AI$14</f>
        <v>11828777.918982536</v>
      </c>
      <c r="AF34" s="6">
        <f>'Building Projections'!AK$15+(1/'Component Lifetimes'!$B2)*'Building Projections'!AJ$14</f>
        <v>11846037.794966511</v>
      </c>
      <c r="AG34" s="6">
        <f>'Building Projections'!AL$15+(1/'Component Lifetimes'!$B2)*'Building Projections'!AK$14</f>
        <v>11863297.670950692</v>
      </c>
      <c r="AH34" s="6">
        <f>'Building Projections'!AM$15+(1/'Component Lifetimes'!$B2)*'Building Projections'!AL$14</f>
        <v>11880557.546934761</v>
      </c>
      <c r="AI34" s="6">
        <f>'Building Projections'!AN$15+(1/'Component Lifetimes'!$B2)*'Building Projections'!AM$14</f>
        <v>11897817.422918709</v>
      </c>
    </row>
    <row r="35" spans="1:35" x14ac:dyDescent="0.45">
      <c r="A35" s="7" t="s">
        <v>12</v>
      </c>
      <c r="B35" s="6">
        <f>'Building Projections'!G$15+(1/'Component Lifetimes'!$B3)*'Building Projections'!F$14</f>
        <v>13202684.869671475</v>
      </c>
      <c r="C35" s="6">
        <f>'Building Projections'!H$15+(1/'Component Lifetimes'!$B3)*'Building Projections'!G$14</f>
        <v>13582641.589840423</v>
      </c>
      <c r="D35" s="6">
        <f>'Building Projections'!I$15+(1/'Component Lifetimes'!$B3)*'Building Projections'!H$14</f>
        <v>13713111.622029386</v>
      </c>
      <c r="E35" s="6">
        <f>'Building Projections'!J$15+(1/'Component Lifetimes'!$B3)*'Building Projections'!I$14</f>
        <v>13843581.654218378</v>
      </c>
      <c r="F35" s="6">
        <f>'Building Projections'!K$15+(1/'Component Lifetimes'!$B3)*'Building Projections'!J$14</f>
        <v>13974051.686408293</v>
      </c>
      <c r="G35" s="6">
        <f>'Building Projections'!L$15+(1/'Component Lifetimes'!$B3)*'Building Projections'!K$14</f>
        <v>14104521.718596447</v>
      </c>
      <c r="H35" s="6">
        <f>'Building Projections'!M$15+(1/'Component Lifetimes'!$B3)*'Building Projections'!L$14</f>
        <v>13583823.302439213</v>
      </c>
      <c r="I35" s="6">
        <f>'Building Projections'!N$15+(1/'Component Lifetimes'!$B3)*'Building Projections'!M$14</f>
        <v>13673166.906312078</v>
      </c>
      <c r="J35" s="6">
        <f>'Building Projections'!O$15+(1/'Component Lifetimes'!$B3)*'Building Projections'!N$14</f>
        <v>13762510.510184946</v>
      </c>
      <c r="K35" s="6">
        <f>'Building Projections'!P$15+(1/'Component Lifetimes'!$B3)*'Building Projections'!O$14</f>
        <v>13851854.114056915</v>
      </c>
      <c r="L35" s="6">
        <f>'Building Projections'!Q$15+(1/'Component Lifetimes'!$B3)*'Building Projections'!P$14</f>
        <v>13941197.717929361</v>
      </c>
      <c r="M35" s="6">
        <f>'Building Projections'!R$15+(1/'Component Lifetimes'!$B3)*'Building Projections'!Q$14</f>
        <v>14225613.004871041</v>
      </c>
      <c r="N35" s="6">
        <f>'Building Projections'!S$15+(1/'Component Lifetimes'!$B3)*'Building Projections'!R$14</f>
        <v>14327276.925567992</v>
      </c>
      <c r="O35" s="6">
        <f>'Building Projections'!T$15+(1/'Component Lifetimes'!$B3)*'Building Projections'!S$14</f>
        <v>14428940.846265752</v>
      </c>
      <c r="P35" s="6">
        <f>'Building Projections'!U$15+(1/'Component Lifetimes'!$B3)*'Building Projections'!T$14</f>
        <v>14530604.766963569</v>
      </c>
      <c r="Q35" s="6">
        <f>'Building Projections'!V$15+(1/'Component Lifetimes'!$B3)*'Building Projections'!U$14</f>
        <v>14632268.687661806</v>
      </c>
      <c r="R35" s="6">
        <f>'Building Projections'!W$15+(1/'Component Lifetimes'!$B3)*'Building Projections'!V$14</f>
        <v>14028787.651005913</v>
      </c>
      <c r="S35" s="6">
        <f>'Building Projections'!X$15+(1/'Component Lifetimes'!$B3)*'Building Projections'!W$14</f>
        <v>14085916.100713445</v>
      </c>
      <c r="T35" s="6">
        <f>'Building Projections'!Y$15+(1/'Component Lifetimes'!$B3)*'Building Projections'!X$14</f>
        <v>14143044.550420741</v>
      </c>
      <c r="U35" s="6">
        <f>'Building Projections'!Z$15+(1/'Component Lifetimes'!$B3)*'Building Projections'!Y$14</f>
        <v>14200173.000127634</v>
      </c>
      <c r="V35" s="6">
        <f>'Building Projections'!AA$15+(1/'Component Lifetimes'!$B3)*'Building Projections'!Z$14</f>
        <v>14257301.449834928</v>
      </c>
      <c r="W35" s="6">
        <f>'Building Projections'!AB$15+(1/'Component Lifetimes'!$B3)*'Building Projections'!AA$14</f>
        <v>14451655.549421187</v>
      </c>
      <c r="X35" s="6">
        <f>'Building Projections'!AC$15+(1/'Component Lifetimes'!$B3)*'Building Projections'!AB$14</f>
        <v>14517450.882278102</v>
      </c>
      <c r="Y35" s="6">
        <f>'Building Projections'!AD$15+(1/'Component Lifetimes'!$B3)*'Building Projections'!AC$14</f>
        <v>14583246.215135884</v>
      </c>
      <c r="Z35" s="6">
        <f>'Building Projections'!AE$15+(1/'Component Lifetimes'!$B3)*'Building Projections'!AD$14</f>
        <v>14649041.547992799</v>
      </c>
      <c r="AA35" s="6">
        <f>'Building Projections'!AF$15+(1/'Component Lifetimes'!$B3)*'Building Projections'!AE$14</f>
        <v>14714836.880850581</v>
      </c>
      <c r="AB35" s="6">
        <f>'Building Projections'!AG$15+(1/'Component Lifetimes'!$B3)*'Building Projections'!AF$14</f>
        <v>14066810.420496872</v>
      </c>
      <c r="AC35" s="6">
        <f>'Building Projections'!AH$15+(1/'Component Lifetimes'!$B3)*'Building Projections'!AG$14</f>
        <v>14087522.271677865</v>
      </c>
      <c r="AD35" s="6">
        <f>'Building Projections'!AI$15+(1/'Component Lifetimes'!$B3)*'Building Projections'!AH$14</f>
        <v>14108234.122858627</v>
      </c>
      <c r="AE35" s="6">
        <f>'Building Projections'!AJ$15+(1/'Component Lifetimes'!$B3)*'Building Projections'!AI$14</f>
        <v>14128945.97403959</v>
      </c>
      <c r="AF35" s="6">
        <f>'Building Projections'!AK$15+(1/'Component Lifetimes'!$B3)*'Building Projections'!AJ$14</f>
        <v>14149657.825220382</v>
      </c>
      <c r="AG35" s="6">
        <f>'Building Projections'!AL$15+(1/'Component Lifetimes'!$B3)*'Building Projections'!AK$14</f>
        <v>14170369.676401375</v>
      </c>
      <c r="AH35" s="6">
        <f>'Building Projections'!AM$15+(1/'Component Lifetimes'!$B3)*'Building Projections'!AL$14</f>
        <v>14191081.527582256</v>
      </c>
      <c r="AI35" s="6">
        <f>'Building Projections'!AN$15+(1/'Component Lifetimes'!$B3)*'Building Projections'!AM$14</f>
        <v>14211793.378763018</v>
      </c>
    </row>
    <row r="36" spans="1:35" x14ac:dyDescent="0.45">
      <c r="A36" s="7" t="s">
        <v>13</v>
      </c>
      <c r="B36" s="6">
        <f>'Building Projections'!G$15+(1/'Component Lifetimes'!$B4)*'Building Projections'!F$14</f>
        <v>5283785.3035104144</v>
      </c>
      <c r="C36" s="6">
        <f>'Building Projections'!H$15+(1/'Component Lifetimes'!$B4)*'Building Projections'!G$14</f>
        <v>5584817.9230478043</v>
      </c>
      <c r="D36" s="6">
        <f>'Building Projections'!I$15+(1/'Component Lifetimes'!$B4)*'Building Projections'!H$14</f>
        <v>5624683.7662166338</v>
      </c>
      <c r="E36" s="6">
        <f>'Building Projections'!J$15+(1/'Component Lifetimes'!$B4)*'Building Projections'!I$14</f>
        <v>5664549.6093854923</v>
      </c>
      <c r="F36" s="6">
        <f>'Building Projections'!K$15+(1/'Component Lifetimes'!$B4)*'Building Projections'!J$14</f>
        <v>5704415.4525552746</v>
      </c>
      <c r="G36" s="6">
        <f>'Building Projections'!L$15+(1/'Component Lifetimes'!$B4)*'Building Projections'!K$14</f>
        <v>5744281.2957232557</v>
      </c>
      <c r="H36" s="6">
        <f>'Building Projections'!M$15+(1/'Component Lifetimes'!$B4)*'Building Projections'!L$14</f>
        <v>5132978.6905458877</v>
      </c>
      <c r="I36" s="6">
        <f>'Building Projections'!N$15+(1/'Component Lifetimes'!$B4)*'Building Projections'!M$14</f>
        <v>5160278.1250629276</v>
      </c>
      <c r="J36" s="6">
        <f>'Building Projections'!O$15+(1/'Component Lifetimes'!$B4)*'Building Projections'!N$14</f>
        <v>5187577.559579948</v>
      </c>
      <c r="K36" s="6">
        <f>'Building Projections'!P$15+(1/'Component Lifetimes'!$B4)*'Building Projections'!O$14</f>
        <v>5214876.9940960519</v>
      </c>
      <c r="L36" s="6">
        <f>'Building Projections'!Q$15+(1/'Component Lifetimes'!$B4)*'Building Projections'!P$14</f>
        <v>5242176.4286126532</v>
      </c>
      <c r="M36" s="6">
        <f>'Building Projections'!R$15+(1/'Component Lifetimes'!$B4)*'Building Projections'!Q$14</f>
        <v>5464547.5461984845</v>
      </c>
      <c r="N36" s="6">
        <f>'Building Projections'!S$15+(1/'Component Lifetimes'!$B4)*'Building Projections'!R$14</f>
        <v>5495611.5219663773</v>
      </c>
      <c r="O36" s="6">
        <f>'Building Projections'!T$15+(1/'Component Lifetimes'!$B4)*'Building Projections'!S$14</f>
        <v>5526675.4977351166</v>
      </c>
      <c r="P36" s="6">
        <f>'Building Projections'!U$15+(1/'Component Lifetimes'!$B4)*'Building Projections'!T$14</f>
        <v>5557739.4735039137</v>
      </c>
      <c r="Q36" s="6">
        <f>'Building Projections'!V$15+(1/'Component Lifetimes'!$B4)*'Building Projections'!U$14</f>
        <v>5588803.4492731299</v>
      </c>
      <c r="R36" s="6">
        <f>'Building Projections'!W$15+(1/'Component Lifetimes'!$B4)*'Building Projections'!V$14</f>
        <v>4914722.4676881973</v>
      </c>
      <c r="S36" s="6">
        <f>'Building Projections'!X$15+(1/'Component Lifetimes'!$B4)*'Building Projections'!W$14</f>
        <v>4932178.382876941</v>
      </c>
      <c r="T36" s="6">
        <f>'Building Projections'!Y$15+(1/'Component Lifetimes'!$B4)*'Building Projections'!X$14</f>
        <v>4949634.2980654258</v>
      </c>
      <c r="U36" s="6">
        <f>'Building Projections'!Z$15+(1/'Component Lifetimes'!$B4)*'Building Projections'!Y$14</f>
        <v>4967090.2132534981</v>
      </c>
      <c r="V36" s="6">
        <f>'Building Projections'!AA$15+(1/'Component Lifetimes'!$B4)*'Building Projections'!Z$14</f>
        <v>4984546.1284419838</v>
      </c>
      <c r="W36" s="6">
        <f>'Building Projections'!AB$15+(1/'Component Lifetimes'!$B4)*'Building Projections'!AA$14</f>
        <v>5139227.6935094222</v>
      </c>
      <c r="X36" s="6">
        <f>'Building Projections'!AC$15+(1/'Component Lifetimes'!$B4)*'Building Projections'!AB$14</f>
        <v>5159331.8229931686</v>
      </c>
      <c r="Y36" s="6">
        <f>'Building Projections'!AD$15+(1/'Component Lifetimes'!$B4)*'Building Projections'!AC$14</f>
        <v>5179435.9524778016</v>
      </c>
      <c r="Z36" s="6">
        <f>'Building Projections'!AE$15+(1/'Component Lifetimes'!$B4)*'Building Projections'!AD$14</f>
        <v>5199540.0819615489</v>
      </c>
      <c r="AA36" s="6">
        <f>'Building Projections'!AF$15+(1/'Component Lifetimes'!$B4)*'Building Projections'!AE$14</f>
        <v>5219644.2114461809</v>
      </c>
      <c r="AB36" s="6">
        <f>'Building Projections'!AG$15+(1/'Component Lifetimes'!$B4)*'Building Projections'!AF$14</f>
        <v>4525926.5477193026</v>
      </c>
      <c r="AC36" s="6">
        <f>'Building Projections'!AH$15+(1/'Component Lifetimes'!$B4)*'Building Projections'!AG$14</f>
        <v>4532255.1689135777</v>
      </c>
      <c r="AD36" s="6">
        <f>'Building Projections'!AI$15+(1/'Component Lifetimes'!$B4)*'Building Projections'!AH$14</f>
        <v>4538583.7901076172</v>
      </c>
      <c r="AE36" s="6">
        <f>'Building Projections'!AJ$15+(1/'Component Lifetimes'!$B4)*'Building Projections'!AI$14</f>
        <v>4544912.4113018624</v>
      </c>
      <c r="AF36" s="6">
        <f>'Building Projections'!AK$15+(1/'Component Lifetimes'!$B4)*'Building Projections'!AJ$14</f>
        <v>4551241.0324959308</v>
      </c>
      <c r="AG36" s="6">
        <f>'Building Projections'!AL$15+(1/'Component Lifetimes'!$B4)*'Building Projections'!AK$14</f>
        <v>4557569.6536902059</v>
      </c>
      <c r="AH36" s="6">
        <f>'Building Projections'!AM$15+(1/'Component Lifetimes'!$B4)*'Building Projections'!AL$14</f>
        <v>4563898.2748843646</v>
      </c>
      <c r="AI36" s="6">
        <f>'Building Projections'!AN$15+(1/'Component Lifetimes'!$B4)*'Building Projections'!AM$14</f>
        <v>4570226.8960784031</v>
      </c>
    </row>
    <row r="37" spans="1:35" x14ac:dyDescent="0.45">
      <c r="A37" s="7" t="s">
        <v>14</v>
      </c>
      <c r="B37" s="6">
        <f>'Building Projections'!G$15+(1/'Component Lifetimes'!$B5)*'Building Projections'!F$14</f>
        <v>21569794.151277252</v>
      </c>
      <c r="C37" s="6">
        <f>'Building Projections'!H$15+(1/'Component Lifetimes'!$B5)*'Building Projections'!G$14</f>
        <v>22033142.076173507</v>
      </c>
      <c r="D37" s="6">
        <f>'Building Projections'!I$15+(1/'Component Lifetimes'!$B5)*'Building Projections'!H$14</f>
        <v>22259344.494481143</v>
      </c>
      <c r="E37" s="6">
        <f>'Building Projections'!J$15+(1/'Component Lifetimes'!$B5)*'Building Projections'!I$14</f>
        <v>22485546.912788805</v>
      </c>
      <c r="F37" s="6">
        <f>'Building Projections'!K$15+(1/'Component Lifetimes'!$B5)*'Building Projections'!J$14</f>
        <v>22711749.331097391</v>
      </c>
      <c r="G37" s="6">
        <f>'Building Projections'!L$15+(1/'Component Lifetimes'!$B5)*'Building Projections'!K$14</f>
        <v>22937951.749404263</v>
      </c>
      <c r="H37" s="6">
        <f>'Building Projections'!M$15+(1/'Component Lifetimes'!$B5)*'Building Projections'!L$14</f>
        <v>22512985.719365701</v>
      </c>
      <c r="I37" s="6">
        <f>'Building Projections'!N$15+(1/'Component Lifetimes'!$B5)*'Building Projections'!M$14</f>
        <v>22667885.192579933</v>
      </c>
      <c r="J37" s="6">
        <f>'Building Projections'!O$15+(1/'Component Lifetimes'!$B5)*'Building Projections'!N$14</f>
        <v>22822784.665794183</v>
      </c>
      <c r="K37" s="6">
        <f>'Building Projections'!P$15+(1/'Component Lifetimes'!$B5)*'Building Projections'!O$14</f>
        <v>22977684.139007565</v>
      </c>
      <c r="L37" s="6">
        <f>'Building Projections'!Q$15+(1/'Component Lifetimes'!$B5)*'Building Projections'!P$14</f>
        <v>23132583.612221397</v>
      </c>
      <c r="M37" s="6">
        <f>'Building Projections'!R$15+(1/'Component Lifetimes'!$B5)*'Building Projections'!Q$14</f>
        <v>23482554.768504463</v>
      </c>
      <c r="N37" s="6">
        <f>'Building Projections'!S$15+(1/'Component Lifetimes'!$B5)*'Building Projections'!R$14</f>
        <v>23658814.591013458</v>
      </c>
      <c r="O37" s="6">
        <f>'Building Projections'!T$15+(1/'Component Lifetimes'!$B5)*'Building Projections'!S$14</f>
        <v>23835074.41352322</v>
      </c>
      <c r="P37" s="6">
        <f>'Building Projections'!U$15+(1/'Component Lifetimes'!$B5)*'Building Projections'!T$14</f>
        <v>24011334.236033041</v>
      </c>
      <c r="Q37" s="6">
        <f>'Building Projections'!V$15+(1/'Component Lifetimes'!$B5)*'Building Projections'!U$14</f>
        <v>24187594.05854328</v>
      </c>
      <c r="R37" s="6">
        <f>'Building Projections'!W$15+(1/'Component Lifetimes'!$B5)*'Building Projections'!V$14</f>
        <v>23658708.923699409</v>
      </c>
      <c r="S37" s="6">
        <f>'Building Projections'!X$15+(1/'Component Lifetimes'!$B5)*'Building Projections'!W$14</f>
        <v>23757755.373379495</v>
      </c>
      <c r="T37" s="6">
        <f>'Building Projections'!Y$15+(1/'Component Lifetimes'!$B5)*'Building Projections'!X$14</f>
        <v>23856801.823059365</v>
      </c>
      <c r="U37" s="6">
        <f>'Building Projections'!Z$15+(1/'Component Lifetimes'!$B5)*'Building Projections'!Y$14</f>
        <v>23955848.272738844</v>
      </c>
      <c r="V37" s="6">
        <f>'Building Projections'!AA$15+(1/'Component Lifetimes'!$B5)*'Building Projections'!Z$14</f>
        <v>24054894.722418714</v>
      </c>
      <c r="W37" s="6">
        <f>'Building Projections'!AB$15+(1/'Component Lifetimes'!$B5)*'Building Projections'!AA$14</f>
        <v>24291166.821977556</v>
      </c>
      <c r="X37" s="6">
        <f>'Building Projections'!AC$15+(1/'Component Lifetimes'!$B5)*'Building Projections'!AB$14</f>
        <v>24405239.480318561</v>
      </c>
      <c r="Y37" s="6">
        <f>'Building Projections'!AD$15+(1/'Component Lifetimes'!$B5)*'Building Projections'!AC$14</f>
        <v>24519312.138660412</v>
      </c>
      <c r="Z37" s="6">
        <f>'Building Projections'!AE$15+(1/'Component Lifetimes'!$B5)*'Building Projections'!AD$14</f>
        <v>24633384.797001418</v>
      </c>
      <c r="AA37" s="6">
        <f>'Building Projections'!AF$15+(1/'Component Lifetimes'!$B5)*'Building Projections'!AE$14</f>
        <v>24747457.455343269</v>
      </c>
      <c r="AB37" s="6">
        <f>'Building Projections'!AG$15+(1/'Component Lifetimes'!$B5)*'Building Projections'!AF$14</f>
        <v>24147708.320473649</v>
      </c>
      <c r="AC37" s="6">
        <f>'Building Projections'!AH$15+(1/'Component Lifetimes'!$B5)*'Building Projections'!AG$14</f>
        <v>24183617.492458612</v>
      </c>
      <c r="AD37" s="6">
        <f>'Building Projections'!AI$15+(1/'Component Lifetimes'!$B5)*'Building Projections'!AH$14</f>
        <v>24219526.664443344</v>
      </c>
      <c r="AE37" s="6">
        <f>'Building Projections'!AJ$15+(1/'Component Lifetimes'!$B5)*'Building Projections'!AI$14</f>
        <v>24255435.836428273</v>
      </c>
      <c r="AF37" s="6">
        <f>'Building Projections'!AK$15+(1/'Component Lifetimes'!$B5)*'Building Projections'!AJ$14</f>
        <v>24291345.008413035</v>
      </c>
      <c r="AG37" s="6">
        <f>'Building Projections'!AL$15+(1/'Component Lifetimes'!$B5)*'Building Projections'!AK$14</f>
        <v>24327254.180397995</v>
      </c>
      <c r="AH37" s="6">
        <f>'Building Projections'!AM$15+(1/'Component Lifetimes'!$B5)*'Building Projections'!AL$14</f>
        <v>24363163.352382846</v>
      </c>
      <c r="AI37" s="6">
        <f>'Building Projections'!AN$15+(1/'Component Lifetimes'!$B5)*'Building Projections'!AM$14</f>
        <v>24399072.524367582</v>
      </c>
    </row>
    <row r="38" spans="1:35" x14ac:dyDescent="0.45">
      <c r="A38" s="7" t="s">
        <v>15</v>
      </c>
      <c r="B38" s="6">
        <f>'Building Projections'!G$15+(1/'Component Lifetimes'!$B6)*'Building Projections'!F$14</f>
        <v>15140669.748720152</v>
      </c>
      <c r="C38" s="6">
        <f>'Building Projections'!H$15+(1/'Component Lifetimes'!$B6)*'Building Projections'!G$14</f>
        <v>15539941.490166815</v>
      </c>
      <c r="D38" s="6">
        <f>'Building Projections'!I$15+(1/'Component Lifetimes'!$B6)*'Building Projections'!H$14</f>
        <v>15692585.000732725</v>
      </c>
      <c r="E38" s="6">
        <f>'Building Projections'!J$15+(1/'Component Lifetimes'!$B6)*'Building Projections'!I$14</f>
        <v>15845228.511298664</v>
      </c>
      <c r="F38" s="6">
        <f>'Building Projections'!K$15+(1/'Component Lifetimes'!$B6)*'Building Projections'!J$14</f>
        <v>15997872.021865524</v>
      </c>
      <c r="G38" s="6">
        <f>'Building Projections'!L$15+(1/'Component Lifetimes'!$B6)*'Building Projections'!K$14</f>
        <v>16150515.532430636</v>
      </c>
      <c r="H38" s="6">
        <f>'Building Projections'!M$15+(1/'Component Lifetimes'!$B6)*'Building Projections'!L$14</f>
        <v>15651990.594650349</v>
      </c>
      <c r="I38" s="6">
        <f>'Building Projections'!N$15+(1/'Component Lifetimes'!$B6)*'Building Projections'!M$14</f>
        <v>15756518.210018769</v>
      </c>
      <c r="J38" s="6">
        <f>'Building Projections'!O$15+(1/'Component Lifetimes'!$B6)*'Building Projections'!N$14</f>
        <v>15861045.825387193</v>
      </c>
      <c r="K38" s="6">
        <f>'Building Projections'!P$15+(1/'Component Lifetimes'!$B6)*'Building Projections'!O$14</f>
        <v>15965573.440754727</v>
      </c>
      <c r="L38" s="6">
        <f>'Building Projections'!Q$15+(1/'Component Lifetimes'!$B6)*'Building Projections'!P$14</f>
        <v>16070101.056122733</v>
      </c>
      <c r="M38" s="6">
        <f>'Building Projections'!R$15+(1/'Component Lifetimes'!$B6)*'Building Projections'!Q$14</f>
        <v>16369700.354559969</v>
      </c>
      <c r="N38" s="6">
        <f>'Building Projections'!S$15+(1/'Component Lifetimes'!$B6)*'Building Projections'!R$14</f>
        <v>16488642.133700645</v>
      </c>
      <c r="O38" s="6">
        <f>'Building Projections'!T$15+(1/'Component Lifetimes'!$B6)*'Building Projections'!S$14</f>
        <v>16607583.912842117</v>
      </c>
      <c r="P38" s="6">
        <f>'Building Projections'!U$15+(1/'Component Lifetimes'!$B6)*'Building Projections'!T$14</f>
        <v>16726525.691983648</v>
      </c>
      <c r="Q38" s="6">
        <f>'Building Projections'!V$15+(1/'Component Lifetimes'!$B6)*'Building Projections'!U$14</f>
        <v>16845467.471125595</v>
      </c>
      <c r="R38" s="6">
        <f>'Building Projections'!W$15+(1/'Component Lifetimes'!$B6)*'Building Projections'!V$14</f>
        <v>16259264.29291342</v>
      </c>
      <c r="S38" s="6">
        <f>'Building Projections'!X$15+(1/'Component Lifetimes'!$B6)*'Building Projections'!W$14</f>
        <v>16326101.764861809</v>
      </c>
      <c r="T38" s="6">
        <f>'Building Projections'!Y$15+(1/'Component Lifetimes'!$B6)*'Building Projections'!X$14</f>
        <v>16392939.236809965</v>
      </c>
      <c r="U38" s="6">
        <f>'Building Projections'!Z$15+(1/'Component Lifetimes'!$B6)*'Building Projections'!Y$14</f>
        <v>16459776.708757717</v>
      </c>
      <c r="V38" s="6">
        <f>'Building Projections'!AA$15+(1/'Component Lifetimes'!$B6)*'Building Projections'!Z$14</f>
        <v>16526614.180705873</v>
      </c>
      <c r="W38" s="6">
        <f>'Building Projections'!AB$15+(1/'Component Lifetimes'!$B6)*'Building Projections'!AA$14</f>
        <v>16730677.302532993</v>
      </c>
      <c r="X38" s="6">
        <f>'Building Projections'!AC$15+(1/'Component Lifetimes'!$B6)*'Building Projections'!AB$14</f>
        <v>16807654.600826256</v>
      </c>
      <c r="Y38" s="6">
        <f>'Building Projections'!AD$15+(1/'Component Lifetimes'!$B6)*'Building Projections'!AC$14</f>
        <v>16884631.899120383</v>
      </c>
      <c r="Z38" s="6">
        <f>'Building Projections'!AE$15+(1/'Component Lifetimes'!$B6)*'Building Projections'!AD$14</f>
        <v>16961609.197413653</v>
      </c>
      <c r="AA38" s="6">
        <f>'Building Projections'!AF$15+(1/'Component Lifetimes'!$B6)*'Building Projections'!AE$14</f>
        <v>17038586.49570778</v>
      </c>
      <c r="AB38" s="6">
        <f>'Building Projections'!AG$15+(1/'Component Lifetimes'!$B6)*'Building Projections'!AF$14</f>
        <v>16401742.000790417</v>
      </c>
      <c r="AC38" s="6">
        <f>'Building Projections'!AH$15+(1/'Component Lifetimes'!$B6)*'Building Projections'!AG$14</f>
        <v>16425973.846383924</v>
      </c>
      <c r="AD38" s="6">
        <f>'Building Projections'!AI$15+(1/'Component Lifetimes'!$B6)*'Building Projections'!AH$14</f>
        <v>16450205.691977201</v>
      </c>
      <c r="AE38" s="6">
        <f>'Building Projections'!AJ$15+(1/'Component Lifetimes'!$B6)*'Building Projections'!AI$14</f>
        <v>16474437.537570678</v>
      </c>
      <c r="AF38" s="6">
        <f>'Building Projections'!AK$15+(1/'Component Lifetimes'!$B6)*'Building Projections'!AJ$14</f>
        <v>16498669.383163981</v>
      </c>
      <c r="AG38" s="6">
        <f>'Building Projections'!AL$15+(1/'Component Lifetimes'!$B6)*'Building Projections'!AK$14</f>
        <v>16522901.228757488</v>
      </c>
      <c r="AH38" s="6">
        <f>'Building Projections'!AM$15+(1/'Component Lifetimes'!$B6)*'Building Projections'!AL$14</f>
        <v>16547133.074350884</v>
      </c>
      <c r="AI38" s="6">
        <f>'Building Projections'!AN$15+(1/'Component Lifetimes'!$B6)*'Building Projections'!AM$14</f>
        <v>16571364.91994416</v>
      </c>
    </row>
    <row r="39" spans="1:35" x14ac:dyDescent="0.45">
      <c r="A39" s="7" t="s">
        <v>16</v>
      </c>
      <c r="B39" s="6">
        <f>'Building Projections'!G$15+(1/'Component Lifetimes'!$B7)*'Building Projections'!F$14</f>
        <v>13523554.566378258</v>
      </c>
      <c r="C39" s="6">
        <f>'Building Projections'!H$15+(1/'Component Lifetimes'!$B7)*'Building Projections'!G$14</f>
        <v>13906709.250105266</v>
      </c>
      <c r="D39" s="6">
        <f>'Building Projections'!I$15+(1/'Component Lifetimes'!$B7)*'Building Projections'!H$14</f>
        <v>14040850.516966214</v>
      </c>
      <c r="E39" s="6">
        <f>'Building Projections'!J$15+(1/'Component Lifetimes'!$B7)*'Building Projections'!I$14</f>
        <v>14174991.783827189</v>
      </c>
      <c r="F39" s="6">
        <f>'Building Projections'!K$15+(1/'Component Lifetimes'!$B7)*'Building Projections'!J$14</f>
        <v>14309133.050689088</v>
      </c>
      <c r="G39" s="6">
        <f>'Building Projections'!L$15+(1/'Component Lifetimes'!$B7)*'Building Projections'!K$14</f>
        <v>14443274.317549231</v>
      </c>
      <c r="H39" s="6">
        <f>'Building Projections'!M$15+(1/'Component Lifetimes'!$B7)*'Building Projections'!L$14</f>
        <v>13926247.13606398</v>
      </c>
      <c r="I39" s="6">
        <f>'Building Projections'!N$15+(1/'Component Lifetimes'!$B7)*'Building Projections'!M$14</f>
        <v>14018104.737448405</v>
      </c>
      <c r="J39" s="6">
        <f>'Building Projections'!O$15+(1/'Component Lifetimes'!$B7)*'Building Projections'!N$14</f>
        <v>14109962.338832835</v>
      </c>
      <c r="K39" s="6">
        <f>'Building Projections'!P$15+(1/'Component Lifetimes'!$B7)*'Building Projections'!O$14</f>
        <v>14201819.940216366</v>
      </c>
      <c r="L39" s="6">
        <f>'Building Projections'!Q$15+(1/'Component Lifetimes'!$B7)*'Building Projections'!P$14</f>
        <v>14293677.541600375</v>
      </c>
      <c r="M39" s="6">
        <f>'Building Projections'!R$15+(1/'Component Lifetimes'!$B7)*'Building Projections'!Q$14</f>
        <v>14580606.826053614</v>
      </c>
      <c r="N39" s="6">
        <f>'Building Projections'!S$15+(1/'Component Lifetimes'!$B7)*'Building Projections'!R$14</f>
        <v>14685131.419843797</v>
      </c>
      <c r="O39" s="6">
        <f>'Building Projections'!T$15+(1/'Component Lifetimes'!$B7)*'Building Projections'!S$14</f>
        <v>14789656.013634784</v>
      </c>
      <c r="P39" s="6">
        <f>'Building Projections'!U$15+(1/'Component Lifetimes'!$B7)*'Building Projections'!T$14</f>
        <v>14894180.607425829</v>
      </c>
      <c r="Q39" s="6">
        <f>'Building Projections'!V$15+(1/'Component Lifetimes'!$B7)*'Building Projections'!U$14</f>
        <v>14998705.201217294</v>
      </c>
      <c r="R39" s="6">
        <f>'Building Projections'!W$15+(1/'Component Lifetimes'!$B7)*'Building Projections'!V$14</f>
        <v>14398084.837654628</v>
      </c>
      <c r="S39" s="6">
        <f>'Building Projections'!X$15+(1/'Component Lifetimes'!$B7)*'Building Projections'!W$14</f>
        <v>14456820.797851754</v>
      </c>
      <c r="T39" s="6">
        <f>'Building Projections'!Y$15+(1/'Component Lifetimes'!$B7)*'Building Projections'!X$14</f>
        <v>14515556.758048644</v>
      </c>
      <c r="U39" s="6">
        <f>'Building Projections'!Z$15+(1/'Component Lifetimes'!$B7)*'Building Projections'!Y$14</f>
        <v>14574292.718245128</v>
      </c>
      <c r="V39" s="6">
        <f>'Building Projections'!AA$15+(1/'Component Lifetimes'!$B7)*'Building Projections'!Z$14</f>
        <v>14633028.678442018</v>
      </c>
      <c r="W39" s="6">
        <f>'Building Projections'!AB$15+(1/'Component Lifetimes'!$B7)*'Building Projections'!AA$14</f>
        <v>14828990.28851787</v>
      </c>
      <c r="X39" s="6">
        <f>'Building Projections'!AC$15+(1/'Component Lifetimes'!$B7)*'Building Projections'!AB$14</f>
        <v>14896637.005199775</v>
      </c>
      <c r="Y39" s="6">
        <f>'Building Projections'!AD$15+(1/'Component Lifetimes'!$B7)*'Building Projections'!AC$14</f>
        <v>14964283.721882548</v>
      </c>
      <c r="Z39" s="6">
        <f>'Building Projections'!AE$15+(1/'Component Lifetimes'!$B7)*'Building Projections'!AD$14</f>
        <v>15031930.438564453</v>
      </c>
      <c r="AA39" s="6">
        <f>'Building Projections'!AF$15+(1/'Component Lifetimes'!$B7)*'Building Projections'!AE$14</f>
        <v>15099577.155247226</v>
      </c>
      <c r="AB39" s="6">
        <f>'Building Projections'!AG$15+(1/'Component Lifetimes'!$B7)*'Building Projections'!AF$14</f>
        <v>14453402.078718506</v>
      </c>
      <c r="AC39" s="6">
        <f>'Building Projections'!AH$15+(1/'Component Lifetimes'!$B7)*'Building Projections'!AG$14</f>
        <v>14474696.730906753</v>
      </c>
      <c r="AD39" s="6">
        <f>'Building Projections'!AI$15+(1/'Component Lifetimes'!$B7)*'Building Projections'!AH$14</f>
        <v>14495991.383094771</v>
      </c>
      <c r="AE39" s="6">
        <f>'Building Projections'!AJ$15+(1/'Component Lifetimes'!$B7)*'Building Projections'!AI$14</f>
        <v>14517286.035282988</v>
      </c>
      <c r="AF39" s="6">
        <f>'Building Projections'!AK$15+(1/'Component Lifetimes'!$B7)*'Building Projections'!AJ$14</f>
        <v>14538580.687471032</v>
      </c>
      <c r="AG39" s="6">
        <f>'Building Projections'!AL$15+(1/'Component Lifetimes'!$B7)*'Building Projections'!AK$14</f>
        <v>14559875.339659279</v>
      </c>
      <c r="AH39" s="6">
        <f>'Building Projections'!AM$15+(1/'Component Lifetimes'!$B7)*'Building Projections'!AL$14</f>
        <v>14581169.991847415</v>
      </c>
      <c r="AI39" s="6">
        <f>'Building Projections'!AN$15+(1/'Component Lifetimes'!$B7)*'Building Projections'!AM$14</f>
        <v>14602464.644035432</v>
      </c>
    </row>
    <row r="41" spans="1:35" x14ac:dyDescent="0.45">
      <c r="A41" s="3" t="s">
        <v>164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s="7" customFormat="1" x14ac:dyDescent="0.45">
      <c r="B42" s="50">
        <v>2017</v>
      </c>
      <c r="C42" s="50">
        <v>2018</v>
      </c>
      <c r="D42" s="50">
        <v>2019</v>
      </c>
      <c r="E42" s="50">
        <v>2020</v>
      </c>
      <c r="F42" s="50">
        <v>2021</v>
      </c>
      <c r="G42" s="50">
        <v>2022</v>
      </c>
      <c r="H42" s="50">
        <v>2023</v>
      </c>
      <c r="I42" s="50">
        <v>2024</v>
      </c>
      <c r="J42" s="50">
        <v>2025</v>
      </c>
      <c r="K42" s="50">
        <v>2026</v>
      </c>
      <c r="L42" s="50">
        <v>2027</v>
      </c>
      <c r="M42" s="50">
        <v>2028</v>
      </c>
      <c r="N42" s="50">
        <v>2029</v>
      </c>
      <c r="O42" s="50">
        <v>2030</v>
      </c>
      <c r="P42" s="50">
        <v>2031</v>
      </c>
      <c r="Q42" s="50">
        <v>2032</v>
      </c>
      <c r="R42" s="50">
        <v>2033</v>
      </c>
      <c r="S42" s="50">
        <v>2034</v>
      </c>
      <c r="T42" s="50">
        <v>2035</v>
      </c>
      <c r="U42" s="50">
        <v>2036</v>
      </c>
      <c r="V42" s="50">
        <v>2037</v>
      </c>
      <c r="W42" s="50">
        <v>2038</v>
      </c>
      <c r="X42" s="50">
        <v>2039</v>
      </c>
      <c r="Y42" s="50">
        <v>2040</v>
      </c>
      <c r="Z42" s="50">
        <v>2041</v>
      </c>
      <c r="AA42" s="50">
        <v>2042</v>
      </c>
      <c r="AB42" s="50">
        <v>2043</v>
      </c>
      <c r="AC42" s="50">
        <v>2044</v>
      </c>
      <c r="AD42" s="50">
        <v>2045</v>
      </c>
      <c r="AE42" s="50">
        <v>2046</v>
      </c>
      <c r="AF42" s="50">
        <v>2047</v>
      </c>
      <c r="AG42" s="50">
        <v>2048</v>
      </c>
      <c r="AH42" s="50">
        <v>2049</v>
      </c>
      <c r="AI42" s="50">
        <v>2050</v>
      </c>
    </row>
    <row r="43" spans="1:35" s="7" customFormat="1" x14ac:dyDescent="0.4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45">
      <c r="A44" s="7" t="s">
        <v>12</v>
      </c>
      <c r="B44" s="6">
        <f>SUMIFS('Calculations 1'!$F$3:$F$23,'Calculations 1'!$G$3:$G$23,$A44)*B35</f>
        <v>31733870685.878071</v>
      </c>
      <c r="C44" s="6">
        <f>SUMIFS('Calculations 1'!$F$3:$F$23,'Calculations 1'!$G$3:$G$23,$A44)*C35</f>
        <v>32647131703.852501</v>
      </c>
      <c r="D44" s="6">
        <f>SUMIFS('Calculations 1'!$F$3:$F$23,'Calculations 1'!$G$3:$G$23,$A44)*D35</f>
        <v>32960728458.659382</v>
      </c>
      <c r="E44" s="6">
        <f>SUMIFS('Calculations 1'!$F$3:$F$23,'Calculations 1'!$G$3:$G$23,$A44)*E35</f>
        <v>33274325213.466331</v>
      </c>
      <c r="F44" s="6">
        <f>SUMIFS('Calculations 1'!$F$3:$F$23,'Calculations 1'!$G$3:$G$23,$A44)*F35</f>
        <v>33587921968.275505</v>
      </c>
      <c r="G44" s="6">
        <f>SUMIFS('Calculations 1'!$F$3:$F$23,'Calculations 1'!$G$3:$G$23,$A44)*G35</f>
        <v>33901518723.080444</v>
      </c>
      <c r="H44" s="6">
        <f>SUMIFS('Calculations 1'!$F$3:$F$23,'Calculations 1'!$G$3:$G$23,$A44)*H35</f>
        <v>32649972059.065704</v>
      </c>
      <c r="I44" s="6">
        <f>SUMIFS('Calculations 1'!$F$3:$F$23,'Calculations 1'!$G$3:$G$23,$A44)*I35</f>
        <v>32864717650.5798</v>
      </c>
      <c r="J44" s="6">
        <f>SUMIFS('Calculations 1'!$F$3:$F$23,'Calculations 1'!$G$3:$G$23,$A44)*J35</f>
        <v>33079463242.093903</v>
      </c>
      <c r="K44" s="6">
        <f>SUMIFS('Calculations 1'!$F$3:$F$23,'Calculations 1'!$G$3:$G$23,$A44)*K35</f>
        <v>33294208833.605846</v>
      </c>
      <c r="L44" s="6">
        <f>SUMIFS('Calculations 1'!$F$3:$F$23,'Calculations 1'!$G$3:$G$23,$A44)*L35</f>
        <v>33508954425.118938</v>
      </c>
      <c r="M44" s="6">
        <f>SUMIFS('Calculations 1'!$F$3:$F$23,'Calculations 1'!$G$3:$G$23,$A44)*M35</f>
        <v>34192572797.138653</v>
      </c>
      <c r="N44" s="6">
        <f>SUMIFS('Calculations 1'!$F$3:$F$23,'Calculations 1'!$G$3:$G$23,$A44)*N35</f>
        <v>34436931406.365738</v>
      </c>
      <c r="O44" s="6">
        <f>SUMIFS('Calculations 1'!$F$3:$F$23,'Calculations 1'!$G$3:$G$23,$A44)*O35</f>
        <v>34681290015.594772</v>
      </c>
      <c r="P44" s="6">
        <f>SUMIFS('Calculations 1'!$F$3:$F$23,'Calculations 1'!$G$3:$G$23,$A44)*P35</f>
        <v>34925648624.823936</v>
      </c>
      <c r="Q44" s="6">
        <f>SUMIFS('Calculations 1'!$F$3:$F$23,'Calculations 1'!$G$3:$G$23,$A44)*Q35</f>
        <v>35170007234.054115</v>
      </c>
      <c r="R44" s="6">
        <f>SUMIFS('Calculations 1'!$F$3:$F$23,'Calculations 1'!$G$3:$G$23,$A44)*R35</f>
        <v>33719484907.143929</v>
      </c>
      <c r="S44" s="6">
        <f>SUMIFS('Calculations 1'!$F$3:$F$23,'Calculations 1'!$G$3:$G$23,$A44)*S35</f>
        <v>33856798404.618069</v>
      </c>
      <c r="T44" s="6">
        <f>SUMIFS('Calculations 1'!$F$3:$F$23,'Calculations 1'!$G$3:$G$23,$A44)*T35</f>
        <v>33994111902.091644</v>
      </c>
      <c r="U44" s="6">
        <f>SUMIFS('Calculations 1'!$F$3:$F$23,'Calculations 1'!$G$3:$G$23,$A44)*U35</f>
        <v>34131425399.564247</v>
      </c>
      <c r="V44" s="6">
        <f>SUMIFS('Calculations 1'!$F$3:$F$23,'Calculations 1'!$G$3:$G$23,$A44)*V35</f>
        <v>34268738897.037819</v>
      </c>
      <c r="W44" s="6">
        <f>SUMIFS('Calculations 1'!$F$3:$F$23,'Calculations 1'!$G$3:$G$23,$A44)*W35</f>
        <v>34735886899.464851</v>
      </c>
      <c r="X44" s="6">
        <f>SUMIFS('Calculations 1'!$F$3:$F$23,'Calculations 1'!$G$3:$G$23,$A44)*X35</f>
        <v>34894032049.881332</v>
      </c>
      <c r="Y44" s="6">
        <f>SUMIFS('Calculations 1'!$F$3:$F$23,'Calculations 1'!$G$3:$G$23,$A44)*Y35</f>
        <v>35052177200.299904</v>
      </c>
      <c r="Z44" s="6">
        <f>SUMIFS('Calculations 1'!$F$3:$F$23,'Calculations 1'!$G$3:$G$23,$A44)*Z35</f>
        <v>35210322350.716385</v>
      </c>
      <c r="AA44" s="6">
        <f>SUMIFS('Calculations 1'!$F$3:$F$23,'Calculations 1'!$G$3:$G$23,$A44)*AA35</f>
        <v>35368467501.134956</v>
      </c>
      <c r="AB44" s="6">
        <f>SUMIFS('Calculations 1'!$F$3:$F$23,'Calculations 1'!$G$3:$G$23,$A44)*AB35</f>
        <v>33810876140.219318</v>
      </c>
      <c r="AC44" s="6">
        <f>SUMIFS('Calculations 1'!$F$3:$F$23,'Calculations 1'!$G$3:$G$23,$A44)*AC35</f>
        <v>33860658984.658226</v>
      </c>
      <c r="AD44" s="6">
        <f>SUMIFS('Calculations 1'!$F$3:$F$23,'Calculations 1'!$G$3:$G$23,$A44)*AD35</f>
        <v>33910441829.096577</v>
      </c>
      <c r="AE44" s="6">
        <f>SUMIFS('Calculations 1'!$F$3:$F$23,'Calculations 1'!$G$3:$G$23,$A44)*AE35</f>
        <v>33960224673.535416</v>
      </c>
      <c r="AF44" s="6">
        <f>SUMIFS('Calculations 1'!$F$3:$F$23,'Calculations 1'!$G$3:$G$23,$A44)*AF35</f>
        <v>34010007517.973839</v>
      </c>
      <c r="AG44" s="6">
        <f>SUMIFS('Calculations 1'!$F$3:$F$23,'Calculations 1'!$G$3:$G$23,$A44)*AG35</f>
        <v>34059790362.412746</v>
      </c>
      <c r="AH44" s="6">
        <f>SUMIFS('Calculations 1'!$F$3:$F$23,'Calculations 1'!$G$3:$G$23,$A44)*AH35</f>
        <v>34109573206.851387</v>
      </c>
      <c r="AI44" s="6">
        <f>SUMIFS('Calculations 1'!$F$3:$F$23,'Calculations 1'!$G$3:$G$23,$A44)*AI35</f>
        <v>34159356051.289742</v>
      </c>
    </row>
    <row r="45" spans="1:35" s="7" customFormat="1" x14ac:dyDescent="0.45">
      <c r="A45" s="7" t="s">
        <v>13</v>
      </c>
      <c r="B45" s="6">
        <f>SUMIFS('Calculations 1'!$F$3:$F$23,'Calculations 1'!$G$3:$G$23,$A45)*B36</f>
        <v>586896652272.27319</v>
      </c>
      <c r="C45" s="6">
        <f>SUMIFS('Calculations 1'!$F$3:$F$23,'Calculations 1'!$G$3:$G$23,$A45)*C36</f>
        <v>620333861864.01575</v>
      </c>
      <c r="D45" s="6">
        <f>SUMIFS('Calculations 1'!$F$3:$F$23,'Calculations 1'!$G$3:$G$23,$A45)*D36</f>
        <v>624761961900.60376</v>
      </c>
      <c r="E45" s="6">
        <f>SUMIFS('Calculations 1'!$F$3:$F$23,'Calculations 1'!$G$3:$G$23,$A45)*E36</f>
        <v>629190061937.19495</v>
      </c>
      <c r="F45" s="6">
        <f>SUMIFS('Calculations 1'!$F$3:$F$23,'Calculations 1'!$G$3:$G$23,$A45)*F36</f>
        <v>633618161973.88879</v>
      </c>
      <c r="G45" s="6">
        <f>SUMIFS('Calculations 1'!$F$3:$F$23,'Calculations 1'!$G$3:$G$23,$A45)*G36</f>
        <v>638046262010.38245</v>
      </c>
      <c r="H45" s="6">
        <f>SUMIFS('Calculations 1'!$F$3:$F$23,'Calculations 1'!$G$3:$G$23,$A45)*H36</f>
        <v>570145802037.95374</v>
      </c>
      <c r="I45" s="6">
        <f>SUMIFS('Calculations 1'!$F$3:$F$23,'Calculations 1'!$G$3:$G$23,$A45)*I36</f>
        <v>573178087758.6344</v>
      </c>
      <c r="J45" s="6">
        <f>SUMIFS('Calculations 1'!$F$3:$F$23,'Calculations 1'!$G$3:$G$23,$A45)*J36</f>
        <v>576210373479.31287</v>
      </c>
      <c r="K45" s="6">
        <f>SUMIFS('Calculations 1'!$F$3:$F$23,'Calculations 1'!$G$3:$G$23,$A45)*K36</f>
        <v>579242659199.88953</v>
      </c>
      <c r="L45" s="6">
        <f>SUMIFS('Calculations 1'!$F$3:$F$23,'Calculations 1'!$G$3:$G$23,$A45)*L36</f>
        <v>582274944920.52136</v>
      </c>
      <c r="M45" s="6">
        <f>SUMIFS('Calculations 1'!$F$3:$F$23,'Calculations 1'!$G$3:$G$23,$A45)*M36</f>
        <v>606974825210.21863</v>
      </c>
      <c r="N45" s="6">
        <f>SUMIFS('Calculations 1'!$F$3:$F$23,'Calculations 1'!$G$3:$G$23,$A45)*N36</f>
        <v>610425257492.6073</v>
      </c>
      <c r="O45" s="6">
        <f>SUMIFS('Calculations 1'!$F$3:$F$23,'Calculations 1'!$G$3:$G$23,$A45)*O36</f>
        <v>613875689775.08997</v>
      </c>
      <c r="P45" s="6">
        <f>SUMIFS('Calculations 1'!$F$3:$F$23,'Calculations 1'!$G$3:$G$23,$A45)*P36</f>
        <v>617326122057.5791</v>
      </c>
      <c r="Q45" s="6">
        <f>SUMIFS('Calculations 1'!$F$3:$F$23,'Calculations 1'!$G$3:$G$23,$A45)*Q36</f>
        <v>620776554340.11487</v>
      </c>
      <c r="R45" s="6">
        <f>SUMIFS('Calculations 1'!$F$3:$F$23,'Calculations 1'!$G$3:$G$23,$A45)*R36</f>
        <v>545902983835.69495</v>
      </c>
      <c r="S45" s="6">
        <f>SUMIFS('Calculations 1'!$F$3:$F$23,'Calculations 1'!$G$3:$G$23,$A45)*S36</f>
        <v>547841900274.9787</v>
      </c>
      <c r="T45" s="6">
        <f>SUMIFS('Calculations 1'!$F$3:$F$23,'Calculations 1'!$G$3:$G$23,$A45)*T36</f>
        <v>549780816714.23376</v>
      </c>
      <c r="U45" s="6">
        <f>SUMIFS('Calculations 1'!$F$3:$F$23,'Calculations 1'!$G$3:$G$23,$A45)*U36</f>
        <v>551719733153.44299</v>
      </c>
      <c r="V45" s="6">
        <f>SUMIFS('Calculations 1'!$F$3:$F$23,'Calculations 1'!$G$3:$G$23,$A45)*V36</f>
        <v>553658649592.69812</v>
      </c>
      <c r="W45" s="6">
        <f>SUMIFS('Calculations 1'!$F$3:$F$23,'Calculations 1'!$G$3:$G$23,$A45)*W36</f>
        <v>570839910278.29065</v>
      </c>
      <c r="X45" s="6">
        <f>SUMIFS('Calculations 1'!$F$3:$F$23,'Calculations 1'!$G$3:$G$23,$A45)*X36</f>
        <v>573072977220.47327</v>
      </c>
      <c r="Y45" s="6">
        <f>SUMIFS('Calculations 1'!$F$3:$F$23,'Calculations 1'!$G$3:$G$23,$A45)*Y36</f>
        <v>575306044162.75427</v>
      </c>
      <c r="Z45" s="6">
        <f>SUMIFS('Calculations 1'!$F$3:$F$23,'Calculations 1'!$G$3:$G$23,$A45)*Z36</f>
        <v>577539111104.93689</v>
      </c>
      <c r="AA45" s="6">
        <f>SUMIFS('Calculations 1'!$F$3:$F$23,'Calculations 1'!$G$3:$G$23,$A45)*AA36</f>
        <v>579772178047.21777</v>
      </c>
      <c r="AB45" s="6">
        <f>SUMIFS('Calculations 1'!$F$3:$F$23,'Calculations 1'!$G$3:$G$23,$A45)*AB36</f>
        <v>502717462331.77161</v>
      </c>
      <c r="AC45" s="6">
        <f>SUMIFS('Calculations 1'!$F$3:$F$23,'Calculations 1'!$G$3:$G$23,$A45)*AC36</f>
        <v>503420414170.09705</v>
      </c>
      <c r="AD45" s="6">
        <f>SUMIFS('Calculations 1'!$F$3:$F$23,'Calculations 1'!$G$3:$G$23,$A45)*AD36</f>
        <v>504123366008.39624</v>
      </c>
      <c r="AE45" s="6">
        <f>SUMIFS('Calculations 1'!$F$3:$F$23,'Calculations 1'!$G$3:$G$23,$A45)*AE36</f>
        <v>504826317846.71838</v>
      </c>
      <c r="AF45" s="6">
        <f>SUMIFS('Calculations 1'!$F$3:$F$23,'Calculations 1'!$G$3:$G$23,$A45)*AF36</f>
        <v>505529269685.02081</v>
      </c>
      <c r="AG45" s="6">
        <f>SUMIFS('Calculations 1'!$F$3:$F$23,'Calculations 1'!$G$3:$G$23,$A45)*AG36</f>
        <v>506232221523.34619</v>
      </c>
      <c r="AH45" s="6">
        <f>SUMIFS('Calculations 1'!$F$3:$F$23,'Calculations 1'!$G$3:$G$23,$A45)*AH36</f>
        <v>506935173361.65869</v>
      </c>
      <c r="AI45" s="6">
        <f>SUMIFS('Calculations 1'!$F$3:$F$23,'Calculations 1'!$G$3:$G$23,$A45)*AI36</f>
        <v>507638125199.95782</v>
      </c>
    </row>
    <row r="46" spans="1:35" s="7" customFormat="1" x14ac:dyDescent="0.45">
      <c r="A46" s="7" t="s">
        <v>14</v>
      </c>
      <c r="B46" s="6">
        <f>SUMIFS('Calculations 1'!$F$3:$F$23,'Calculations 1'!$G$3:$G$23,$A46)*B37</f>
        <v>65545211977.193748</v>
      </c>
      <c r="C46" s="6">
        <f>SUMIFS('Calculations 1'!$F$3:$F$23,'Calculations 1'!$G$3:$G$23,$A46)*C37</f>
        <v>66953210483.972244</v>
      </c>
      <c r="D46" s="6">
        <f>SUMIFS('Calculations 1'!$F$3:$F$23,'Calculations 1'!$G$3:$G$23,$A46)*D37</f>
        <v>67640583082.604568</v>
      </c>
      <c r="E46" s="6">
        <f>SUMIFS('Calculations 1'!$F$3:$F$23,'Calculations 1'!$G$3:$G$23,$A46)*E37</f>
        <v>68327955681.236977</v>
      </c>
      <c r="F46" s="6">
        <f>SUMIFS('Calculations 1'!$F$3:$F$23,'Calculations 1'!$G$3:$G$23,$A46)*F37</f>
        <v>69015328279.872192</v>
      </c>
      <c r="G46" s="6">
        <f>SUMIFS('Calculations 1'!$F$3:$F$23,'Calculations 1'!$G$3:$G$23,$A46)*G37</f>
        <v>69702700878.502197</v>
      </c>
      <c r="H46" s="6">
        <f>SUMIFS('Calculations 1'!$F$3:$F$23,'Calculations 1'!$G$3:$G$23,$A46)*H37</f>
        <v>68411335354.722527</v>
      </c>
      <c r="I46" s="6">
        <f>SUMIFS('Calculations 1'!$F$3:$F$23,'Calculations 1'!$G$3:$G$23,$A46)*I37</f>
        <v>68882036128.952271</v>
      </c>
      <c r="J46" s="6">
        <f>SUMIFS('Calculations 1'!$F$3:$F$23,'Calculations 1'!$G$3:$G$23,$A46)*J37</f>
        <v>69352736903.182068</v>
      </c>
      <c r="K46" s="6">
        <f>SUMIFS('Calculations 1'!$F$3:$F$23,'Calculations 1'!$G$3:$G$23,$A46)*K37</f>
        <v>69823437677.409241</v>
      </c>
      <c r="L46" s="6">
        <f>SUMIFS('Calculations 1'!$F$3:$F$23,'Calculations 1'!$G$3:$G$23,$A46)*L37</f>
        <v>70294138451.637772</v>
      </c>
      <c r="M46" s="6">
        <f>SUMIFS('Calculations 1'!$F$3:$F$23,'Calculations 1'!$G$3:$G$23,$A46)*M37</f>
        <v>71357613302.792938</v>
      </c>
      <c r="N46" s="6">
        <f>SUMIFS('Calculations 1'!$F$3:$F$23,'Calculations 1'!$G$3:$G$23,$A46)*N37</f>
        <v>71893222838.442139</v>
      </c>
      <c r="O46" s="6">
        <f>SUMIFS('Calculations 1'!$F$3:$F$23,'Calculations 1'!$G$3:$G$23,$A46)*O37</f>
        <v>72428832374.093689</v>
      </c>
      <c r="P46" s="6">
        <f>SUMIFS('Calculations 1'!$F$3:$F$23,'Calculations 1'!$G$3:$G$23,$A46)*P37</f>
        <v>72964441909.745407</v>
      </c>
      <c r="Q46" s="6">
        <f>SUMIFS('Calculations 1'!$F$3:$F$23,'Calculations 1'!$G$3:$G$23,$A46)*Q37</f>
        <v>73500051445.398392</v>
      </c>
      <c r="R46" s="6">
        <f>SUMIFS('Calculations 1'!$F$3:$F$23,'Calculations 1'!$G$3:$G$23,$A46)*R37</f>
        <v>71892901741.891571</v>
      </c>
      <c r="S46" s="6">
        <f>SUMIFS('Calculations 1'!$F$3:$F$23,'Calculations 1'!$G$3:$G$23,$A46)*S37</f>
        <v>72193879140.856934</v>
      </c>
      <c r="T46" s="6">
        <f>SUMIFS('Calculations 1'!$F$3:$F$23,'Calculations 1'!$G$3:$G$23,$A46)*T37</f>
        <v>72494856539.82164</v>
      </c>
      <c r="U46" s="6">
        <f>SUMIFS('Calculations 1'!$F$3:$F$23,'Calculations 1'!$G$3:$G$23,$A46)*U37</f>
        <v>72795833938.785156</v>
      </c>
      <c r="V46" s="6">
        <f>SUMIFS('Calculations 1'!$F$3:$F$23,'Calculations 1'!$G$3:$G$23,$A46)*V37</f>
        <v>73096811337.749863</v>
      </c>
      <c r="W46" s="6">
        <f>SUMIFS('Calculations 1'!$F$3:$F$23,'Calculations 1'!$G$3:$G$23,$A46)*W37</f>
        <v>73814783180.284302</v>
      </c>
      <c r="X46" s="6">
        <f>SUMIFS('Calculations 1'!$F$3:$F$23,'Calculations 1'!$G$3:$G$23,$A46)*X37</f>
        <v>74161421470.818024</v>
      </c>
      <c r="Y46" s="6">
        <f>SUMIFS('Calculations 1'!$F$3:$F$23,'Calculations 1'!$G$3:$G$23,$A46)*Y37</f>
        <v>74508059761.354324</v>
      </c>
      <c r="Z46" s="6">
        <f>SUMIFS('Calculations 1'!$F$3:$F$23,'Calculations 1'!$G$3:$G$23,$A46)*Z37</f>
        <v>74854698051.888062</v>
      </c>
      <c r="AA46" s="6">
        <f>SUMIFS('Calculations 1'!$F$3:$F$23,'Calculations 1'!$G$3:$G$23,$A46)*AA37</f>
        <v>75201336342.424362</v>
      </c>
      <c r="AB46" s="6">
        <f>SUMIFS('Calculations 1'!$F$3:$F$23,'Calculations 1'!$G$3:$G$23,$A46)*AB37</f>
        <v>73378848658.839294</v>
      </c>
      <c r="AC46" s="6">
        <f>SUMIFS('Calculations 1'!$F$3:$F$23,'Calculations 1'!$G$3:$G$23,$A46)*AC37</f>
        <v>73487967655.208603</v>
      </c>
      <c r="AD46" s="6">
        <f>SUMIFS('Calculations 1'!$F$3:$F$23,'Calculations 1'!$G$3:$G$23,$A46)*AD37</f>
        <v>73597086651.577209</v>
      </c>
      <c r="AE46" s="6">
        <f>SUMIFS('Calculations 1'!$F$3:$F$23,'Calculations 1'!$G$3:$G$23,$A46)*AE37</f>
        <v>73706205647.946411</v>
      </c>
      <c r="AF46" s="6">
        <f>SUMIFS('Calculations 1'!$F$3:$F$23,'Calculations 1'!$G$3:$G$23,$A46)*AF37</f>
        <v>73815324644.315109</v>
      </c>
      <c r="AG46" s="6">
        <f>SUMIFS('Calculations 1'!$F$3:$F$23,'Calculations 1'!$G$3:$G$23,$A46)*AG37</f>
        <v>73924443640.684402</v>
      </c>
      <c r="AH46" s="6">
        <f>SUMIFS('Calculations 1'!$F$3:$F$23,'Calculations 1'!$G$3:$G$23,$A46)*AH37</f>
        <v>74033562637.053375</v>
      </c>
      <c r="AI46" s="6">
        <f>SUMIFS('Calculations 1'!$F$3:$F$23,'Calculations 1'!$G$3:$G$23,$A46)*AI37</f>
        <v>74142681633.421997</v>
      </c>
    </row>
    <row r="47" spans="1:35" s="7" customFormat="1" x14ac:dyDescent="0.45">
      <c r="A47" s="7" t="s">
        <v>15</v>
      </c>
      <c r="B47" s="6">
        <f>SUMIFS('Calculations 1'!$F$3:$F$23,'Calculations 1'!$G$3:$G$23,$A47)*B38</f>
        <v>117315211372.40582</v>
      </c>
      <c r="C47" s="6">
        <f>SUMIFS('Calculations 1'!$F$3:$F$23,'Calculations 1'!$G$3:$G$23,$A47)*C38</f>
        <v>120408908647.37631</v>
      </c>
      <c r="D47" s="6">
        <f>SUMIFS('Calculations 1'!$F$3:$F$23,'Calculations 1'!$G$3:$G$23,$A47)*D38</f>
        <v>121591644021.95772</v>
      </c>
      <c r="E47" s="6">
        <f>SUMIFS('Calculations 1'!$F$3:$F$23,'Calculations 1'!$G$3:$G$23,$A47)*E38</f>
        <v>122774379396.53934</v>
      </c>
      <c r="F47" s="6">
        <f>SUMIFS('Calculations 1'!$F$3:$F$23,'Calculations 1'!$G$3:$G$23,$A47)*F38</f>
        <v>123957114771.12811</v>
      </c>
      <c r="G47" s="6">
        <f>SUMIFS('Calculations 1'!$F$3:$F$23,'Calculations 1'!$G$3:$G$23,$A47)*G38</f>
        <v>125139850145.70332</v>
      </c>
      <c r="H47" s="6">
        <f>SUMIFS('Calculations 1'!$F$3:$F$23,'Calculations 1'!$G$3:$G$23,$A47)*H38</f>
        <v>121277104347.74722</v>
      </c>
      <c r="I47" s="6">
        <f>SUMIFS('Calculations 1'!$F$3:$F$23,'Calculations 1'!$G$3:$G$23,$A47)*I38</f>
        <v>122087020916.48001</v>
      </c>
      <c r="J47" s="6">
        <f>SUMIFS('Calculations 1'!$F$3:$F$23,'Calculations 1'!$G$3:$G$23,$A47)*J38</f>
        <v>122896937485.21283</v>
      </c>
      <c r="K47" s="6">
        <f>SUMIFS('Calculations 1'!$F$3:$F$23,'Calculations 1'!$G$3:$G$23,$A47)*K38</f>
        <v>123706854053.93874</v>
      </c>
      <c r="L47" s="6">
        <f>SUMIFS('Calculations 1'!$F$3:$F$23,'Calculations 1'!$G$3:$G$23,$A47)*L38</f>
        <v>124516770622.66832</v>
      </c>
      <c r="M47" s="6">
        <f>SUMIFS('Calculations 1'!$F$3:$F$23,'Calculations 1'!$G$3:$G$23,$A47)*M38</f>
        <v>126838170904.59178</v>
      </c>
      <c r="N47" s="6">
        <f>SUMIFS('Calculations 1'!$F$3:$F$23,'Calculations 1'!$G$3:$G$23,$A47)*N38</f>
        <v>127759773461.97388</v>
      </c>
      <c r="O47" s="6">
        <f>SUMIFS('Calculations 1'!$F$3:$F$23,'Calculations 1'!$G$3:$G$23,$A47)*O38</f>
        <v>128681376019.36217</v>
      </c>
      <c r="P47" s="6">
        <f>SUMIFS('Calculations 1'!$F$3:$F$23,'Calculations 1'!$G$3:$G$23,$A47)*P38</f>
        <v>129602978576.75089</v>
      </c>
      <c r="Q47" s="6">
        <f>SUMIFS('Calculations 1'!$F$3:$F$23,'Calculations 1'!$G$3:$G$23,$A47)*Q38</f>
        <v>130524581134.14285</v>
      </c>
      <c r="R47" s="6">
        <f>SUMIFS('Calculations 1'!$F$3:$F$23,'Calculations 1'!$G$3:$G$23,$A47)*R38</f>
        <v>125982473624.99844</v>
      </c>
      <c r="S47" s="6">
        <f>SUMIFS('Calculations 1'!$F$3:$F$23,'Calculations 1'!$G$3:$G$23,$A47)*S38</f>
        <v>126500353763.68156</v>
      </c>
      <c r="T47" s="6">
        <f>SUMIFS('Calculations 1'!$F$3:$F$23,'Calculations 1'!$G$3:$G$23,$A47)*T38</f>
        <v>127018233902.36287</v>
      </c>
      <c r="U47" s="6">
        <f>SUMIFS('Calculations 1'!$F$3:$F$23,'Calculations 1'!$G$3:$G$23,$A47)*U38</f>
        <v>127536114041.04106</v>
      </c>
      <c r="V47" s="6">
        <f>SUMIFS('Calculations 1'!$F$3:$F$23,'Calculations 1'!$G$3:$G$23,$A47)*V38</f>
        <v>128053994179.72237</v>
      </c>
      <c r="W47" s="6">
        <f>SUMIFS('Calculations 1'!$F$3:$F$23,'Calculations 1'!$G$3:$G$23,$A47)*W38</f>
        <v>129635146709.15292</v>
      </c>
      <c r="X47" s="6">
        <f>SUMIFS('Calculations 1'!$F$3:$F$23,'Calculations 1'!$G$3:$G$23,$A47)*X38</f>
        <v>130231593773.25418</v>
      </c>
      <c r="Y47" s="6">
        <f>SUMIFS('Calculations 1'!$F$3:$F$23,'Calculations 1'!$G$3:$G$23,$A47)*Y38</f>
        <v>130828040837.36214</v>
      </c>
      <c r="Z47" s="6">
        <f>SUMIFS('Calculations 1'!$F$3:$F$23,'Calculations 1'!$G$3:$G$23,$A47)*Z38</f>
        <v>131424487901.46346</v>
      </c>
      <c r="AA47" s="6">
        <f>SUMIFS('Calculations 1'!$F$3:$F$23,'Calculations 1'!$G$3:$G$23,$A47)*AA38</f>
        <v>132020934965.57141</v>
      </c>
      <c r="AB47" s="6">
        <f>SUMIFS('Calculations 1'!$F$3:$F$23,'Calculations 1'!$G$3:$G$23,$A47)*AB38</f>
        <v>127086440800.35135</v>
      </c>
      <c r="AC47" s="6">
        <f>SUMIFS('Calculations 1'!$F$3:$F$23,'Calculations 1'!$G$3:$G$23,$A47)*AC38</f>
        <v>127274197625.83696</v>
      </c>
      <c r="AD47" s="6">
        <f>SUMIFS('Calculations 1'!$F$3:$F$23,'Calculations 1'!$G$3:$G$23,$A47)*AD38</f>
        <v>127461954451.3208</v>
      </c>
      <c r="AE47" s="6">
        <f>SUMIFS('Calculations 1'!$F$3:$F$23,'Calculations 1'!$G$3:$G$23,$A47)*AE38</f>
        <v>127649711276.80617</v>
      </c>
      <c r="AF47" s="6">
        <f>SUMIFS('Calculations 1'!$F$3:$F$23,'Calculations 1'!$G$3:$G$23,$A47)*AF38</f>
        <v>127837468102.29021</v>
      </c>
      <c r="AG47" s="6">
        <f>SUMIFS('Calculations 1'!$F$3:$F$23,'Calculations 1'!$G$3:$G$23,$A47)*AG38</f>
        <v>128025224927.77582</v>
      </c>
      <c r="AH47" s="6">
        <f>SUMIFS('Calculations 1'!$F$3:$F$23,'Calculations 1'!$G$3:$G$23,$A47)*AH38</f>
        <v>128212981753.26057</v>
      </c>
      <c r="AI47" s="6">
        <f>SUMIFS('Calculations 1'!$F$3:$F$23,'Calculations 1'!$G$3:$G$23,$A47)*AI38</f>
        <v>128400738578.7444</v>
      </c>
    </row>
    <row r="48" spans="1:35" s="7" customFormat="1" x14ac:dyDescent="0.45">
      <c r="A48" s="7" t="s">
        <v>16</v>
      </c>
      <c r="B48" s="6">
        <f>SUMIFS('Calculations 1'!$F$3:$F$23,'Calculations 1'!$G$3:$G$23,$A48)*B39</f>
        <v>3223421516.9207239</v>
      </c>
      <c r="C48" s="6">
        <f>SUMIFS('Calculations 1'!$F$3:$F$23,'Calculations 1'!$G$3:$G$23,$A48)*C39</f>
        <v>3314748767.1471677</v>
      </c>
      <c r="D48" s="6">
        <f>SUMIFS('Calculations 1'!$F$3:$F$23,'Calculations 1'!$G$3:$G$23,$A48)*D39</f>
        <v>3346722154.3054218</v>
      </c>
      <c r="E48" s="6">
        <f>SUMIFS('Calculations 1'!$F$3:$F$23,'Calculations 1'!$G$3:$G$23,$A48)*E39</f>
        <v>3378695541.4636822</v>
      </c>
      <c r="F48" s="6">
        <f>SUMIFS('Calculations 1'!$F$3:$F$23,'Calculations 1'!$G$3:$G$23,$A48)*F39</f>
        <v>3410668928.6221628</v>
      </c>
      <c r="G48" s="6">
        <f>SUMIFS('Calculations 1'!$F$3:$F$23,'Calculations 1'!$G$3:$G$23,$A48)*G39</f>
        <v>3442642315.7802243</v>
      </c>
      <c r="H48" s="6">
        <f>SUMIFS('Calculations 1'!$F$3:$F$23,'Calculations 1'!$G$3:$G$23,$A48)*H39</f>
        <v>3319405741.1465211</v>
      </c>
      <c r="I48" s="6">
        <f>SUMIFS('Calculations 1'!$F$3:$F$23,'Calculations 1'!$G$3:$G$23,$A48)*I39</f>
        <v>3341300559.3573656</v>
      </c>
      <c r="J48" s="6">
        <f>SUMIFS('Calculations 1'!$F$3:$F$23,'Calculations 1'!$G$3:$G$23,$A48)*J39</f>
        <v>3363195377.5682106</v>
      </c>
      <c r="K48" s="6">
        <f>SUMIFS('Calculations 1'!$F$3:$F$23,'Calculations 1'!$G$3:$G$23,$A48)*K39</f>
        <v>3385090195.7788415</v>
      </c>
      <c r="L48" s="6">
        <f>SUMIFS('Calculations 1'!$F$3:$F$23,'Calculations 1'!$G$3:$G$23,$A48)*L39</f>
        <v>3406985013.9895864</v>
      </c>
      <c r="M48" s="6">
        <f>SUMIFS('Calculations 1'!$F$3:$F$23,'Calculations 1'!$G$3:$G$23,$A48)*M39</f>
        <v>3475376354.8017626</v>
      </c>
      <c r="N48" s="6">
        <f>SUMIFS('Calculations 1'!$F$3:$F$23,'Calculations 1'!$G$3:$G$23,$A48)*N39</f>
        <v>3500290427.7266674</v>
      </c>
      <c r="O48" s="6">
        <f>SUMIFS('Calculations 1'!$F$3:$F$23,'Calculations 1'!$G$3:$G$23,$A48)*O39</f>
        <v>3525204500.6517634</v>
      </c>
      <c r="P48" s="6">
        <f>SUMIFS('Calculations 1'!$F$3:$F$23,'Calculations 1'!$G$3:$G$23,$A48)*P39</f>
        <v>3550118573.5768738</v>
      </c>
      <c r="Q48" s="6">
        <f>SUMIFS('Calculations 1'!$F$3:$F$23,'Calculations 1'!$G$3:$G$23,$A48)*Q39</f>
        <v>3575032646.5020838</v>
      </c>
      <c r="R48" s="6">
        <f>SUMIFS('Calculations 1'!$F$3:$F$23,'Calculations 1'!$G$3:$G$23,$A48)*R39</f>
        <v>3431871128.2854171</v>
      </c>
      <c r="S48" s="6">
        <f>SUMIFS('Calculations 1'!$F$3:$F$23,'Calculations 1'!$G$3:$G$23,$A48)*S39</f>
        <v>3445871201.7858505</v>
      </c>
      <c r="T48" s="6">
        <f>SUMIFS('Calculations 1'!$F$3:$F$23,'Calculations 1'!$G$3:$G$23,$A48)*T39</f>
        <v>3459871275.2862277</v>
      </c>
      <c r="U48" s="6">
        <f>SUMIFS('Calculations 1'!$F$3:$F$23,'Calculations 1'!$G$3:$G$23,$A48)*U39</f>
        <v>3473871348.7865076</v>
      </c>
      <c r="V48" s="6">
        <f>SUMIFS('Calculations 1'!$F$3:$F$23,'Calculations 1'!$G$3:$G$23,$A48)*V39</f>
        <v>3487871422.2868848</v>
      </c>
      <c r="W48" s="6">
        <f>SUMIFS('Calculations 1'!$F$3:$F$23,'Calculations 1'!$G$3:$G$23,$A48)*W39</f>
        <v>3534580064.4052339</v>
      </c>
      <c r="X48" s="6">
        <f>SUMIFS('Calculations 1'!$F$3:$F$23,'Calculations 1'!$G$3:$G$23,$A48)*X39</f>
        <v>3550704070.9326015</v>
      </c>
      <c r="Y48" s="6">
        <f>SUMIFS('Calculations 1'!$F$3:$F$23,'Calculations 1'!$G$3:$G$23,$A48)*Y39</f>
        <v>3566828077.4601755</v>
      </c>
      <c r="Z48" s="6">
        <f>SUMIFS('Calculations 1'!$F$3:$F$23,'Calculations 1'!$G$3:$G$23,$A48)*Z39</f>
        <v>3582952083.9875431</v>
      </c>
      <c r="AA48" s="6">
        <f>SUMIFS('Calculations 1'!$F$3:$F$23,'Calculations 1'!$G$3:$G$23,$A48)*AA39</f>
        <v>3599076090.5151176</v>
      </c>
      <c r="AB48" s="6">
        <f>SUMIFS('Calculations 1'!$F$3:$F$23,'Calculations 1'!$G$3:$G$23,$A48)*AB39</f>
        <v>3445056329.2787495</v>
      </c>
      <c r="AC48" s="6">
        <f>SUMIFS('Calculations 1'!$F$3:$F$23,'Calculations 1'!$G$3:$G$23,$A48)*AC39</f>
        <v>3450132039.1982107</v>
      </c>
      <c r="AD48" s="6">
        <f>SUMIFS('Calculations 1'!$F$3:$F$23,'Calculations 1'!$G$3:$G$23,$A48)*AD39</f>
        <v>3455207749.1176171</v>
      </c>
      <c r="AE48" s="6">
        <f>SUMIFS('Calculations 1'!$F$3:$F$23,'Calculations 1'!$G$3:$G$23,$A48)*AE39</f>
        <v>3460283459.0370708</v>
      </c>
      <c r="AF48" s="6">
        <f>SUMIFS('Calculations 1'!$F$3:$F$23,'Calculations 1'!$G$3:$G$23,$A48)*AF39</f>
        <v>3465359168.9564834</v>
      </c>
      <c r="AG48" s="6">
        <f>SUMIFS('Calculations 1'!$F$3:$F$23,'Calculations 1'!$G$3:$G$23,$A48)*AG39</f>
        <v>3470434878.8759446</v>
      </c>
      <c r="AH48" s="6">
        <f>SUMIFS('Calculations 1'!$F$3:$F$23,'Calculations 1'!$G$3:$G$23,$A48)*AH39</f>
        <v>3475510588.7953792</v>
      </c>
      <c r="AI48" s="6">
        <f>SUMIFS('Calculations 1'!$F$3:$F$23,'Calculations 1'!$G$3:$G$23,$A48)*AI39</f>
        <v>3480586298.7147856</v>
      </c>
    </row>
    <row r="49" spans="1:35" s="57" customFormat="1" x14ac:dyDescent="0.4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7" customFormat="1" x14ac:dyDescent="0.45">
      <c r="A50" s="3" t="s">
        <v>165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s="57" customFormat="1" x14ac:dyDescent="0.45">
      <c r="B51" s="50">
        <v>2017</v>
      </c>
      <c r="C51" s="50">
        <v>2018</v>
      </c>
      <c r="D51" s="50">
        <v>2019</v>
      </c>
      <c r="E51" s="50">
        <v>2020</v>
      </c>
      <c r="F51" s="50">
        <v>2021</v>
      </c>
      <c r="G51" s="50">
        <v>2022</v>
      </c>
      <c r="H51" s="50">
        <v>2023</v>
      </c>
      <c r="I51" s="50">
        <v>2024</v>
      </c>
      <c r="J51" s="50">
        <v>2025</v>
      </c>
      <c r="K51" s="50">
        <v>2026</v>
      </c>
      <c r="L51" s="50">
        <v>2027</v>
      </c>
      <c r="M51" s="50">
        <v>2028</v>
      </c>
      <c r="N51" s="50">
        <v>2029</v>
      </c>
      <c r="O51" s="50">
        <v>2030</v>
      </c>
      <c r="P51" s="50">
        <v>2031</v>
      </c>
      <c r="Q51" s="50">
        <v>2032</v>
      </c>
      <c r="R51" s="50">
        <v>2033</v>
      </c>
      <c r="S51" s="50">
        <v>2034</v>
      </c>
      <c r="T51" s="50">
        <v>2035</v>
      </c>
      <c r="U51" s="50">
        <v>2036</v>
      </c>
      <c r="V51" s="50">
        <v>2037</v>
      </c>
      <c r="W51" s="50">
        <v>2038</v>
      </c>
      <c r="X51" s="50">
        <v>2039</v>
      </c>
      <c r="Y51" s="50">
        <v>2040</v>
      </c>
      <c r="Z51" s="50">
        <v>2041</v>
      </c>
      <c r="AA51" s="50">
        <v>2042</v>
      </c>
      <c r="AB51" s="50">
        <v>2043</v>
      </c>
      <c r="AC51" s="50">
        <v>2044</v>
      </c>
      <c r="AD51" s="50">
        <v>2045</v>
      </c>
      <c r="AE51" s="50">
        <v>2046</v>
      </c>
      <c r="AF51" s="50">
        <v>2047</v>
      </c>
      <c r="AG51" s="50">
        <v>2048</v>
      </c>
      <c r="AH51" s="50">
        <v>2049</v>
      </c>
      <c r="AI51" s="50">
        <v>2050</v>
      </c>
    </row>
    <row r="52" spans="1:35" s="57" customFormat="1" x14ac:dyDescent="0.45">
      <c r="A52" s="57" t="s">
        <v>11</v>
      </c>
      <c r="B52" s="57">
        <f>B43</f>
        <v>0</v>
      </c>
      <c r="C52" s="57">
        <f t="shared" ref="C52:AI52" si="3">C43</f>
        <v>0</v>
      </c>
      <c r="D52" s="57">
        <f t="shared" si="3"/>
        <v>0</v>
      </c>
      <c r="E52" s="57">
        <f t="shared" si="3"/>
        <v>0</v>
      </c>
      <c r="F52" s="57">
        <f t="shared" si="3"/>
        <v>0</v>
      </c>
      <c r="G52" s="57">
        <f t="shared" si="3"/>
        <v>0</v>
      </c>
      <c r="H52" s="57">
        <f t="shared" si="3"/>
        <v>0</v>
      </c>
      <c r="I52" s="57">
        <f t="shared" si="3"/>
        <v>0</v>
      </c>
      <c r="J52" s="57">
        <f t="shared" si="3"/>
        <v>0</v>
      </c>
      <c r="K52" s="57">
        <f t="shared" si="3"/>
        <v>0</v>
      </c>
      <c r="L52" s="57">
        <f t="shared" si="3"/>
        <v>0</v>
      </c>
      <c r="M52" s="57">
        <f t="shared" si="3"/>
        <v>0</v>
      </c>
      <c r="N52" s="57">
        <f t="shared" si="3"/>
        <v>0</v>
      </c>
      <c r="O52" s="57">
        <f t="shared" si="3"/>
        <v>0</v>
      </c>
      <c r="P52" s="57">
        <f t="shared" si="3"/>
        <v>0</v>
      </c>
      <c r="Q52" s="57">
        <f t="shared" si="3"/>
        <v>0</v>
      </c>
      <c r="R52" s="57">
        <f t="shared" si="3"/>
        <v>0</v>
      </c>
      <c r="S52" s="57">
        <f t="shared" si="3"/>
        <v>0</v>
      </c>
      <c r="T52" s="57">
        <f t="shared" si="3"/>
        <v>0</v>
      </c>
      <c r="U52" s="57">
        <f t="shared" si="3"/>
        <v>0</v>
      </c>
      <c r="V52" s="57">
        <f t="shared" si="3"/>
        <v>0</v>
      </c>
      <c r="W52" s="57">
        <f t="shared" si="3"/>
        <v>0</v>
      </c>
      <c r="X52" s="57">
        <f t="shared" si="3"/>
        <v>0</v>
      </c>
      <c r="Y52" s="57">
        <f t="shared" si="3"/>
        <v>0</v>
      </c>
      <c r="Z52" s="57">
        <f t="shared" si="3"/>
        <v>0</v>
      </c>
      <c r="AA52" s="57">
        <f t="shared" si="3"/>
        <v>0</v>
      </c>
      <c r="AB52" s="57">
        <f t="shared" si="3"/>
        <v>0</v>
      </c>
      <c r="AC52" s="57">
        <f t="shared" si="3"/>
        <v>0</v>
      </c>
      <c r="AD52" s="57">
        <f t="shared" si="3"/>
        <v>0</v>
      </c>
      <c r="AE52" s="57">
        <f t="shared" si="3"/>
        <v>0</v>
      </c>
      <c r="AF52" s="57">
        <f t="shared" si="3"/>
        <v>0</v>
      </c>
      <c r="AG52" s="57">
        <f t="shared" si="3"/>
        <v>0</v>
      </c>
      <c r="AH52" s="57">
        <f t="shared" si="3"/>
        <v>0</v>
      </c>
      <c r="AI52" s="57">
        <f t="shared" si="3"/>
        <v>0</v>
      </c>
    </row>
    <row r="53" spans="1:35" s="57" customFormat="1" x14ac:dyDescent="0.45">
      <c r="A53" s="57" t="s">
        <v>12</v>
      </c>
      <c r="B53" s="6">
        <f>B44/$B$2</f>
        <v>579402422.60138893</v>
      </c>
      <c r="C53" s="6">
        <f t="shared" ref="C53:AI57" si="4">C44/$B$2</f>
        <v>596076898.00716627</v>
      </c>
      <c r="D53" s="6">
        <f t="shared" si="4"/>
        <v>601802601.03449667</v>
      </c>
      <c r="E53" s="6">
        <f t="shared" si="4"/>
        <v>607528304.06182814</v>
      </c>
      <c r="F53" s="6">
        <f t="shared" si="4"/>
        <v>613254007.08920038</v>
      </c>
      <c r="G53" s="6">
        <f t="shared" si="4"/>
        <v>618979710.11649525</v>
      </c>
      <c r="H53" s="6">
        <f t="shared" si="4"/>
        <v>596128757.6970185</v>
      </c>
      <c r="I53" s="6">
        <f t="shared" si="4"/>
        <v>600049619.32773042</v>
      </c>
      <c r="J53" s="6">
        <f t="shared" si="4"/>
        <v>603970480.95844257</v>
      </c>
      <c r="K53" s="6">
        <f t="shared" si="4"/>
        <v>607891342.58911526</v>
      </c>
      <c r="L53" s="6">
        <f t="shared" si="4"/>
        <v>611812204.21980894</v>
      </c>
      <c r="M53" s="6">
        <f t="shared" si="4"/>
        <v>624293825.03448331</v>
      </c>
      <c r="N53" s="6">
        <f t="shared" si="4"/>
        <v>628755366.19254589</v>
      </c>
      <c r="O53" s="6">
        <f t="shared" si="4"/>
        <v>633216907.35064399</v>
      </c>
      <c r="P53" s="6">
        <f t="shared" si="4"/>
        <v>637678448.50874448</v>
      </c>
      <c r="Q53" s="6">
        <f t="shared" si="4"/>
        <v>642139989.66686344</v>
      </c>
      <c r="R53" s="6">
        <f t="shared" si="4"/>
        <v>615656105.66266072</v>
      </c>
      <c r="S53" s="6">
        <f t="shared" si="4"/>
        <v>618163198.91579449</v>
      </c>
      <c r="T53" s="6">
        <f t="shared" si="4"/>
        <v>620670292.16891801</v>
      </c>
      <c r="U53" s="6">
        <f t="shared" si="4"/>
        <v>623177385.42202377</v>
      </c>
      <c r="V53" s="6">
        <f t="shared" si="4"/>
        <v>625684478.67514729</v>
      </c>
      <c r="W53" s="6">
        <f t="shared" si="4"/>
        <v>634213746.56682217</v>
      </c>
      <c r="X53" s="6">
        <f t="shared" si="4"/>
        <v>637101187.69182634</v>
      </c>
      <c r="Y53" s="6">
        <f t="shared" si="4"/>
        <v>639988628.81686878</v>
      </c>
      <c r="Z53" s="6">
        <f t="shared" si="4"/>
        <v>642876069.94187295</v>
      </c>
      <c r="AA53" s="6">
        <f t="shared" si="4"/>
        <v>645763511.06691539</v>
      </c>
      <c r="AB53" s="6">
        <f t="shared" si="4"/>
        <v>617324742.38121808</v>
      </c>
      <c r="AC53" s="6">
        <f t="shared" si="4"/>
        <v>618233686.04451752</v>
      </c>
      <c r="AD53" s="6">
        <f t="shared" si="4"/>
        <v>619142629.70780671</v>
      </c>
      <c r="AE53" s="6">
        <f t="shared" si="4"/>
        <v>620051573.37110484</v>
      </c>
      <c r="AF53" s="6">
        <f t="shared" si="4"/>
        <v>620960517.03439546</v>
      </c>
      <c r="AG53" s="6">
        <f t="shared" si="4"/>
        <v>621869460.69769478</v>
      </c>
      <c r="AH53" s="6">
        <f t="shared" si="4"/>
        <v>622778404.36098933</v>
      </c>
      <c r="AI53" s="6">
        <f t="shared" si="4"/>
        <v>623687348.02427864</v>
      </c>
    </row>
    <row r="54" spans="1:35" s="57" customFormat="1" x14ac:dyDescent="0.45">
      <c r="A54" s="57" t="s">
        <v>13</v>
      </c>
      <c r="B54" s="6">
        <f t="shared" ref="B54:Q57" si="5">B45/$B$2</f>
        <v>10715659161.443731</v>
      </c>
      <c r="C54" s="6">
        <f t="shared" si="5"/>
        <v>11326161436.261013</v>
      </c>
      <c r="D54" s="6">
        <f t="shared" si="5"/>
        <v>11407010441.858749</v>
      </c>
      <c r="E54" s="6">
        <f t="shared" si="5"/>
        <v>11487859447.456543</v>
      </c>
      <c r="F54" s="6">
        <f t="shared" si="5"/>
        <v>11568708453.056213</v>
      </c>
      <c r="G54" s="6">
        <f t="shared" si="5"/>
        <v>11649557458.652225</v>
      </c>
      <c r="H54" s="6">
        <f t="shared" si="5"/>
        <v>10409819281.321047</v>
      </c>
      <c r="I54" s="6">
        <f t="shared" si="5"/>
        <v>10465183271.108898</v>
      </c>
      <c r="J54" s="6">
        <f t="shared" si="5"/>
        <v>10520547260.896711</v>
      </c>
      <c r="K54" s="6">
        <f t="shared" si="5"/>
        <v>10575911250.682663</v>
      </c>
      <c r="L54" s="6">
        <f t="shared" si="5"/>
        <v>10631275240.469624</v>
      </c>
      <c r="M54" s="6">
        <f t="shared" si="5"/>
        <v>11082249866.901928</v>
      </c>
      <c r="N54" s="6">
        <f t="shared" si="5"/>
        <v>11145248447.920527</v>
      </c>
      <c r="O54" s="6">
        <f t="shared" si="5"/>
        <v>11208247028.940842</v>
      </c>
      <c r="P54" s="6">
        <f t="shared" si="5"/>
        <v>11271245609.961275</v>
      </c>
      <c r="Q54" s="6">
        <f t="shared" si="5"/>
        <v>11334244190.982561</v>
      </c>
      <c r="R54" s="6">
        <f t="shared" si="4"/>
        <v>9967189772.424593</v>
      </c>
      <c r="S54" s="6">
        <f t="shared" si="4"/>
        <v>10002590839.419001</v>
      </c>
      <c r="T54" s="6">
        <f t="shared" si="4"/>
        <v>10037991906.412886</v>
      </c>
      <c r="U54" s="6">
        <f t="shared" si="4"/>
        <v>10073392973.405933</v>
      </c>
      <c r="V54" s="6">
        <f t="shared" si="4"/>
        <v>10108794040.399818</v>
      </c>
      <c r="W54" s="6">
        <f t="shared" si="4"/>
        <v>10422492427.940308</v>
      </c>
      <c r="X54" s="6">
        <f t="shared" si="4"/>
        <v>10463264144.978514</v>
      </c>
      <c r="Y54" s="6">
        <f t="shared" si="4"/>
        <v>10504035862.018518</v>
      </c>
      <c r="Z54" s="6">
        <f t="shared" si="4"/>
        <v>10544807579.056726</v>
      </c>
      <c r="AA54" s="6">
        <f t="shared" si="4"/>
        <v>10585579296.096727</v>
      </c>
      <c r="AB54" s="6">
        <f t="shared" si="4"/>
        <v>9178701156.3222847</v>
      </c>
      <c r="AC54" s="6">
        <f t="shared" si="4"/>
        <v>9191535770.8617306</v>
      </c>
      <c r="AD54" s="6">
        <f t="shared" si="4"/>
        <v>9204370385.4006977</v>
      </c>
      <c r="AE54" s="6">
        <f t="shared" si="4"/>
        <v>9217204999.9400826</v>
      </c>
      <c r="AF54" s="6">
        <f t="shared" si="4"/>
        <v>9230039614.4791088</v>
      </c>
      <c r="AG54" s="6">
        <f t="shared" si="4"/>
        <v>9242874229.0185528</v>
      </c>
      <c r="AH54" s="6">
        <f t="shared" si="4"/>
        <v>9255708843.5577621</v>
      </c>
      <c r="AI54" s="6">
        <f t="shared" si="4"/>
        <v>9268543458.0967274</v>
      </c>
    </row>
    <row r="55" spans="1:35" s="57" customFormat="1" x14ac:dyDescent="0.45">
      <c r="A55" s="57" t="s">
        <v>14</v>
      </c>
      <c r="B55" s="6">
        <f t="shared" si="5"/>
        <v>1196735657.7906473</v>
      </c>
      <c r="C55" s="6">
        <f t="shared" si="5"/>
        <v>1222443134.6352427</v>
      </c>
      <c r="D55" s="6">
        <f t="shared" si="5"/>
        <v>1234993300.7596233</v>
      </c>
      <c r="E55" s="6">
        <f t="shared" si="5"/>
        <v>1247543466.8840053</v>
      </c>
      <c r="F55" s="6">
        <f t="shared" si="5"/>
        <v>1260093633.0084388</v>
      </c>
      <c r="G55" s="6">
        <f t="shared" si="5"/>
        <v>1272643799.132777</v>
      </c>
      <c r="H55" s="6">
        <f t="shared" si="5"/>
        <v>1249065827.1813498</v>
      </c>
      <c r="I55" s="6">
        <f t="shared" si="5"/>
        <v>1257659962.1864574</v>
      </c>
      <c r="J55" s="6">
        <f t="shared" si="5"/>
        <v>1266254097.191566</v>
      </c>
      <c r="K55" s="6">
        <f t="shared" si="5"/>
        <v>1274848232.1966267</v>
      </c>
      <c r="L55" s="6">
        <f t="shared" si="5"/>
        <v>1283442367.2017121</v>
      </c>
      <c r="M55" s="6">
        <f t="shared" si="5"/>
        <v>1302859472.3898654</v>
      </c>
      <c r="N55" s="6">
        <f t="shared" si="5"/>
        <v>1312638722.6299458</v>
      </c>
      <c r="O55" s="6">
        <f t="shared" si="5"/>
        <v>1322417972.870069</v>
      </c>
      <c r="P55" s="6">
        <f t="shared" si="5"/>
        <v>1332197223.1101954</v>
      </c>
      <c r="Q55" s="6">
        <f t="shared" si="5"/>
        <v>1341976473.3503449</v>
      </c>
      <c r="R55" s="6">
        <f t="shared" si="4"/>
        <v>1312632859.9943686</v>
      </c>
      <c r="S55" s="6">
        <f t="shared" si="4"/>
        <v>1318128156.6707492</v>
      </c>
      <c r="T55" s="6">
        <f t="shared" si="4"/>
        <v>1323623453.3471177</v>
      </c>
      <c r="U55" s="6">
        <f t="shared" si="4"/>
        <v>1329118750.0234644</v>
      </c>
      <c r="V55" s="6">
        <f t="shared" si="4"/>
        <v>1334614046.6998332</v>
      </c>
      <c r="W55" s="6">
        <f t="shared" si="4"/>
        <v>1347722899.0375078</v>
      </c>
      <c r="X55" s="6">
        <f t="shared" si="4"/>
        <v>1354051880.0587552</v>
      </c>
      <c r="Y55" s="6">
        <f t="shared" si="4"/>
        <v>1360380861.0800498</v>
      </c>
      <c r="Z55" s="6">
        <f t="shared" si="4"/>
        <v>1366709842.1012974</v>
      </c>
      <c r="AA55" s="6">
        <f t="shared" si="4"/>
        <v>1373038823.122592</v>
      </c>
      <c r="AB55" s="6">
        <f t="shared" si="4"/>
        <v>1339763532.2044785</v>
      </c>
      <c r="AC55" s="6">
        <f t="shared" si="4"/>
        <v>1341755845.448395</v>
      </c>
      <c r="AD55" s="6">
        <f t="shared" si="4"/>
        <v>1343748158.6922989</v>
      </c>
      <c r="AE55" s="6">
        <f t="shared" si="4"/>
        <v>1345740471.9362135</v>
      </c>
      <c r="AF55" s="6">
        <f t="shared" si="4"/>
        <v>1347732785.1801188</v>
      </c>
      <c r="AG55" s="6">
        <f t="shared" si="4"/>
        <v>1349725098.4240351</v>
      </c>
      <c r="AH55" s="6">
        <f t="shared" si="4"/>
        <v>1351717411.6679454</v>
      </c>
      <c r="AI55" s="6">
        <f t="shared" si="4"/>
        <v>1353709724.9118495</v>
      </c>
    </row>
    <row r="56" spans="1:35" s="57" customFormat="1" x14ac:dyDescent="0.45">
      <c r="A56" s="57" t="s">
        <v>15</v>
      </c>
      <c r="B56" s="6">
        <f t="shared" si="5"/>
        <v>2141961135.1543877</v>
      </c>
      <c r="C56" s="6">
        <f t="shared" si="5"/>
        <v>2198446387.5730567</v>
      </c>
      <c r="D56" s="6">
        <f t="shared" si="5"/>
        <v>2220040971.73558</v>
      </c>
      <c r="E56" s="6">
        <f t="shared" si="5"/>
        <v>2241635555.8981071</v>
      </c>
      <c r="F56" s="6">
        <f t="shared" si="5"/>
        <v>2263230140.0607653</v>
      </c>
      <c r="G56" s="6">
        <f t="shared" si="5"/>
        <v>2284824724.2231755</v>
      </c>
      <c r="H56" s="6">
        <f t="shared" si="5"/>
        <v>2214298052.7249813</v>
      </c>
      <c r="I56" s="6">
        <f t="shared" si="5"/>
        <v>2229085647.55304</v>
      </c>
      <c r="J56" s="6">
        <f t="shared" si="5"/>
        <v>2243873242.3810997</v>
      </c>
      <c r="K56" s="6">
        <f t="shared" si="5"/>
        <v>2258660837.209033</v>
      </c>
      <c r="L56" s="6">
        <f t="shared" si="5"/>
        <v>2273448432.0370331</v>
      </c>
      <c r="M56" s="6">
        <f t="shared" si="5"/>
        <v>2315832954.2558293</v>
      </c>
      <c r="N56" s="6">
        <f t="shared" si="5"/>
        <v>2332659730.9106054</v>
      </c>
      <c r="O56" s="6">
        <f t="shared" si="5"/>
        <v>2349486507.565495</v>
      </c>
      <c r="P56" s="6">
        <f t="shared" si="5"/>
        <v>2366313284.2203922</v>
      </c>
      <c r="Q56" s="6">
        <f t="shared" si="5"/>
        <v>2383140060.8753486</v>
      </c>
      <c r="R56" s="6">
        <f t="shared" si="4"/>
        <v>2300209487.401834</v>
      </c>
      <c r="S56" s="6">
        <f t="shared" si="4"/>
        <v>2309665031.2886901</v>
      </c>
      <c r="T56" s="6">
        <f t="shared" si="4"/>
        <v>2319120575.1755133</v>
      </c>
      <c r="U56" s="6">
        <f t="shared" si="4"/>
        <v>2328576119.0622797</v>
      </c>
      <c r="V56" s="6">
        <f t="shared" si="4"/>
        <v>2338031662.9491029</v>
      </c>
      <c r="W56" s="6">
        <f t="shared" si="4"/>
        <v>2366900615.4674625</v>
      </c>
      <c r="X56" s="6">
        <f t="shared" si="4"/>
        <v>2377790647.676724</v>
      </c>
      <c r="Y56" s="6">
        <f t="shared" si="4"/>
        <v>2388680679.8861079</v>
      </c>
      <c r="Z56" s="6">
        <f t="shared" si="4"/>
        <v>2399570712.0953708</v>
      </c>
      <c r="AA56" s="6">
        <f t="shared" si="4"/>
        <v>2410460744.3047543</v>
      </c>
      <c r="AB56" s="6">
        <f t="shared" si="4"/>
        <v>2320365908.350399</v>
      </c>
      <c r="AC56" s="6">
        <f t="shared" si="4"/>
        <v>2323794004.488533</v>
      </c>
      <c r="AD56" s="6">
        <f t="shared" si="4"/>
        <v>2327222100.6266351</v>
      </c>
      <c r="AE56" s="6">
        <f t="shared" si="4"/>
        <v>2330650196.7647648</v>
      </c>
      <c r="AF56" s="6">
        <f t="shared" si="4"/>
        <v>2334078292.9028702</v>
      </c>
      <c r="AG56" s="6">
        <f t="shared" si="4"/>
        <v>2337506389.0410042</v>
      </c>
      <c r="AH56" s="6">
        <f t="shared" si="4"/>
        <v>2340934485.1791229</v>
      </c>
      <c r="AI56" s="6">
        <f t="shared" si="4"/>
        <v>2344362581.3172245</v>
      </c>
    </row>
    <row r="57" spans="1:35" x14ac:dyDescent="0.45">
      <c r="A57" s="57" t="s">
        <v>16</v>
      </c>
      <c r="B57" s="6">
        <f t="shared" si="5"/>
        <v>58853779.750241444</v>
      </c>
      <c r="C57" s="6">
        <f t="shared" si="5"/>
        <v>60521248.25903172</v>
      </c>
      <c r="D57" s="6">
        <f t="shared" si="5"/>
        <v>61105023.814230815</v>
      </c>
      <c r="E57" s="6">
        <f t="shared" si="5"/>
        <v>61688799.369430013</v>
      </c>
      <c r="F57" s="6">
        <f t="shared" si="5"/>
        <v>62272574.924633242</v>
      </c>
      <c r="G57" s="6">
        <f t="shared" si="5"/>
        <v>62856350.479828812</v>
      </c>
      <c r="H57" s="6">
        <f t="shared" si="5"/>
        <v>60606276.084471807</v>
      </c>
      <c r="I57" s="6">
        <f t="shared" si="5"/>
        <v>61006035.409117498</v>
      </c>
      <c r="J57" s="6">
        <f t="shared" si="5"/>
        <v>61405794.733763196</v>
      </c>
      <c r="K57" s="6">
        <f t="shared" si="5"/>
        <v>61805554.05840499</v>
      </c>
      <c r="L57" s="6">
        <f t="shared" si="5"/>
        <v>62205313.383048862</v>
      </c>
      <c r="M57" s="6">
        <f t="shared" si="5"/>
        <v>63454014.146462709</v>
      </c>
      <c r="N57" s="6">
        <f t="shared" si="5"/>
        <v>63908899.538555183</v>
      </c>
      <c r="O57" s="6">
        <f t="shared" si="5"/>
        <v>64363784.930651143</v>
      </c>
      <c r="P57" s="6">
        <f t="shared" si="5"/>
        <v>64818670.322747372</v>
      </c>
      <c r="Q57" s="6">
        <f t="shared" si="5"/>
        <v>65273555.714845419</v>
      </c>
      <c r="R57" s="6">
        <f t="shared" si="4"/>
        <v>62659688.301723883</v>
      </c>
      <c r="S57" s="6">
        <f t="shared" si="4"/>
        <v>62915304.031145707</v>
      </c>
      <c r="T57" s="6">
        <f t="shared" si="4"/>
        <v>63170919.760566503</v>
      </c>
      <c r="U57" s="6">
        <f t="shared" si="4"/>
        <v>63426535.489985526</v>
      </c>
      <c r="V57" s="6">
        <f t="shared" si="4"/>
        <v>63682151.219406329</v>
      </c>
      <c r="W57" s="6">
        <f t="shared" si="4"/>
        <v>64534965.572489202</v>
      </c>
      <c r="X57" s="6">
        <f t="shared" si="4"/>
        <v>64829360.433313884</v>
      </c>
      <c r="Y57" s="6">
        <f t="shared" si="4"/>
        <v>65123755.294142328</v>
      </c>
      <c r="Z57" s="6">
        <f t="shared" si="4"/>
        <v>65418150.154967003</v>
      </c>
      <c r="AA57" s="6">
        <f t="shared" si="4"/>
        <v>65712545.015795462</v>
      </c>
      <c r="AB57" s="6">
        <f t="shared" si="4"/>
        <v>62900425.949949779</v>
      </c>
      <c r="AC57" s="6">
        <f t="shared" si="4"/>
        <v>62993099.127226777</v>
      </c>
      <c r="AD57" s="6">
        <f t="shared" si="4"/>
        <v>63085772.30450277</v>
      </c>
      <c r="AE57" s="6">
        <f t="shared" si="4"/>
        <v>63178445.481779635</v>
      </c>
      <c r="AF57" s="6">
        <f t="shared" si="4"/>
        <v>63271118.659055747</v>
      </c>
      <c r="AG57" s="6">
        <f t="shared" si="4"/>
        <v>63363791.836332746</v>
      </c>
      <c r="AH57" s="6">
        <f t="shared" si="4"/>
        <v>63456465.013609253</v>
      </c>
      <c r="AI57" s="6">
        <f t="shared" si="4"/>
        <v>63549138.190885253</v>
      </c>
    </row>
    <row r="59" spans="1:35" s="7" customFormat="1" x14ac:dyDescent="0.45">
      <c r="A59" s="51" t="s">
        <v>10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s="7" customFormat="1" x14ac:dyDescent="0.45">
      <c r="A60" s="3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s="7" customFormat="1" x14ac:dyDescent="0.45">
      <c r="B61" s="50">
        <v>2017</v>
      </c>
      <c r="C61" s="50">
        <v>2018</v>
      </c>
      <c r="D61" s="50">
        <v>2019</v>
      </c>
      <c r="E61" s="50">
        <v>2020</v>
      </c>
      <c r="F61" s="50">
        <v>2021</v>
      </c>
      <c r="G61" s="50">
        <v>2022</v>
      </c>
      <c r="H61" s="50">
        <v>2023</v>
      </c>
      <c r="I61" s="50">
        <v>2024</v>
      </c>
      <c r="J61" s="50">
        <v>2025</v>
      </c>
      <c r="K61" s="50">
        <v>2026</v>
      </c>
      <c r="L61" s="50">
        <v>2027</v>
      </c>
      <c r="M61" s="50">
        <v>2028</v>
      </c>
      <c r="N61" s="50">
        <v>2029</v>
      </c>
      <c r="O61" s="50">
        <v>2030</v>
      </c>
      <c r="P61" s="50">
        <v>2031</v>
      </c>
      <c r="Q61" s="50">
        <v>2032</v>
      </c>
      <c r="R61" s="50">
        <v>2033</v>
      </c>
      <c r="S61" s="50">
        <v>2034</v>
      </c>
      <c r="T61" s="50">
        <v>2035</v>
      </c>
      <c r="U61" s="50">
        <v>2036</v>
      </c>
      <c r="V61" s="50">
        <v>2037</v>
      </c>
      <c r="W61" s="50">
        <v>2038</v>
      </c>
      <c r="X61" s="50">
        <v>2039</v>
      </c>
      <c r="Y61" s="50">
        <v>2040</v>
      </c>
      <c r="Z61" s="50">
        <v>2041</v>
      </c>
      <c r="AA61" s="50">
        <v>2042</v>
      </c>
      <c r="AB61" s="50">
        <v>2043</v>
      </c>
      <c r="AC61" s="50">
        <v>2044</v>
      </c>
      <c r="AD61" s="50">
        <v>2045</v>
      </c>
      <c r="AE61" s="50">
        <v>2046</v>
      </c>
      <c r="AF61" s="50">
        <v>2047</v>
      </c>
      <c r="AG61" s="50">
        <v>2048</v>
      </c>
      <c r="AH61" s="50">
        <v>2049</v>
      </c>
      <c r="AI61" s="50">
        <v>2050</v>
      </c>
    </row>
    <row r="62" spans="1:35" s="7" customFormat="1" x14ac:dyDescent="0.45">
      <c r="A62" s="7" t="s">
        <v>11</v>
      </c>
      <c r="B62" s="6">
        <f>'Building Projections'!G$29+(1/'Component Lifetimes'!$B2)*'Building Projections'!F$28</f>
        <v>35237385.63983079</v>
      </c>
      <c r="C62" s="6">
        <f>'Building Projections'!H$29+(1/'Component Lifetimes'!$B2)*'Building Projections'!G$28</f>
        <v>54906846.836083338</v>
      </c>
      <c r="D62" s="6">
        <f>'Building Projections'!I$29+(1/'Component Lifetimes'!$B2)*'Building Projections'!H$28</f>
        <v>75624411.628699541</v>
      </c>
      <c r="E62" s="6">
        <f>'Building Projections'!J$29+(1/'Component Lifetimes'!$B2)*'Building Projections'!I$28</f>
        <v>97390080.009541929</v>
      </c>
      <c r="F62" s="6">
        <f>'Building Projections'!K$29+(1/'Component Lifetimes'!$B2)*'Building Projections'!J$28</f>
        <v>120203851.94270934</v>
      </c>
      <c r="G62" s="6">
        <f>'Building Projections'!L$29+(1/'Component Lifetimes'!$B2)*'Building Projections'!K$28</f>
        <v>144065727.47224054</v>
      </c>
      <c r="H62" s="6">
        <f>'Building Projections'!M$29+(1/'Component Lifetimes'!$B2)*'Building Projections'!L$28</f>
        <v>168975706.58090305</v>
      </c>
      <c r="I62" s="6">
        <f>'Building Projections'!N$29+(1/'Component Lifetimes'!$B2)*'Building Projections'!M$28</f>
        <v>194933789.26414907</v>
      </c>
      <c r="J62" s="6">
        <f>'Building Projections'!O$29+(1/'Component Lifetimes'!$B2)*'Building Projections'!N$28</f>
        <v>221939975.5308347</v>
      </c>
      <c r="K62" s="6">
        <f>'Building Projections'!P$29+(1/'Component Lifetimes'!$B2)*'Building Projections'!O$28</f>
        <v>249994265.3675566</v>
      </c>
      <c r="L62" s="6">
        <f>'Building Projections'!Q$29+(1/'Component Lifetimes'!$B2)*'Building Projections'!P$28</f>
        <v>279096658.78293079</v>
      </c>
      <c r="M62" s="6">
        <f>'Building Projections'!R$29+(1/'Component Lifetimes'!$B2)*'Building Projections'!Q$28</f>
        <v>309247155.79514766</v>
      </c>
      <c r="N62" s="6">
        <f>'Building Projections'!S$29+(1/'Component Lifetimes'!$B2)*'Building Projections'!R$28</f>
        <v>340445756.36878455</v>
      </c>
      <c r="O62" s="6">
        <f>'Building Projections'!T$29+(1/'Component Lifetimes'!$B2)*'Building Projections'!S$28</f>
        <v>372692460.52562088</v>
      </c>
      <c r="P62" s="6">
        <f>'Building Projections'!U$29+(1/'Component Lifetimes'!$B2)*'Building Projections'!T$28</f>
        <v>405987268.26134998</v>
      </c>
      <c r="Q62" s="6">
        <f>'Building Projections'!V$29+(1/'Component Lifetimes'!$B2)*'Building Projections'!U$28</f>
        <v>440330179.57597053</v>
      </c>
      <c r="R62" s="6">
        <f>'Building Projections'!W$29+(1/'Component Lifetimes'!$B2)*'Building Projections'!V$28</f>
        <v>475721194.47857767</v>
      </c>
      <c r="S62" s="6">
        <f>'Building Projections'!X$29+(1/'Component Lifetimes'!$B2)*'Building Projections'!W$28</f>
        <v>512160312.95146114</v>
      </c>
      <c r="T62" s="6">
        <f>'Building Projections'!Y$29+(1/'Component Lifetimes'!$B2)*'Building Projections'!X$28</f>
        <v>549647534.99414086</v>
      </c>
      <c r="U62" s="6">
        <f>'Building Projections'!Z$29+(1/'Component Lifetimes'!$B2)*'Building Projections'!Y$28</f>
        <v>588182860.64251876</v>
      </c>
      <c r="V62" s="6">
        <f>'Building Projections'!AA$29+(1/'Component Lifetimes'!$B2)*'Building Projections'!Z$28</f>
        <v>627766289.8343662</v>
      </c>
      <c r="W62" s="6">
        <f>'Building Projections'!AB$29+(1/'Component Lifetimes'!$B2)*'Building Projections'!AA$28</f>
        <v>668397822.63143277</v>
      </c>
      <c r="X62" s="6">
        <f>'Building Projections'!AC$29+(1/'Component Lifetimes'!$B2)*'Building Projections'!AB$28</f>
        <v>710077459.00787067</v>
      </c>
      <c r="Y62" s="6">
        <f>'Building Projections'!AD$29+(1/'Component Lifetimes'!$B2)*'Building Projections'!AC$28</f>
        <v>752805198.95458317</v>
      </c>
      <c r="Z62" s="6">
        <f>'Building Projections'!AE$29+(1/'Component Lifetimes'!$B2)*'Building Projections'!AD$28</f>
        <v>796581042.46199822</v>
      </c>
      <c r="AA62" s="6">
        <f>'Building Projections'!AF$29+(1/'Component Lifetimes'!$B2)*'Building Projections'!AE$28</f>
        <v>841404989.58372736</v>
      </c>
      <c r="AB62" s="6">
        <f>'Building Projections'!AG$29+(1/'Component Lifetimes'!$B2)*'Building Projections'!AF$28</f>
        <v>887277040.26711655</v>
      </c>
      <c r="AC62" s="6">
        <f>'Building Projections'!AH$29+(1/'Component Lifetimes'!$B2)*'Building Projections'!AG$28</f>
        <v>934197194.5112071</v>
      </c>
      <c r="AD62" s="6">
        <f>'Building Projections'!AI$29+(1/'Component Lifetimes'!$B2)*'Building Projections'!AH$28</f>
        <v>982165452.37870717</v>
      </c>
      <c r="AE62" s="6">
        <f>'Building Projections'!AJ$29+(1/'Component Lifetimes'!$B2)*'Building Projections'!AI$28</f>
        <v>1031181813.7901535</v>
      </c>
      <c r="AF62" s="6">
        <f>'Building Projections'!AK$29+(1/'Component Lifetimes'!$B2)*'Building Projections'!AJ$28</f>
        <v>1081246278.7800167</v>
      </c>
      <c r="AG62" s="6">
        <f>'Building Projections'!AL$29+(1/'Component Lifetimes'!$B2)*'Building Projections'!AK$28</f>
        <v>1132358847.3755741</v>
      </c>
      <c r="AH62" s="6">
        <f>'Building Projections'!AM$29+(1/'Component Lifetimes'!$B2)*'Building Projections'!AL$28</f>
        <v>1184519519.532794</v>
      </c>
      <c r="AI62" s="6">
        <f>'Building Projections'!AN$29+(1/'Component Lifetimes'!$B2)*'Building Projections'!AM$28</f>
        <v>1237728295.2507136</v>
      </c>
    </row>
    <row r="63" spans="1:35" s="7" customFormat="1" x14ac:dyDescent="0.45">
      <c r="A63" s="7" t="s">
        <v>12</v>
      </c>
      <c r="B63" s="6">
        <f>'Building Projections'!G$29+(1/'Component Lifetimes'!$B3)*'Building Projections'!F$28</f>
        <v>43213988.566190176</v>
      </c>
      <c r="C63" s="6">
        <f>'Building Projections'!H$29+(1/'Component Lifetimes'!$B3)*'Building Projections'!G$28</f>
        <v>62834548.404632561</v>
      </c>
      <c r="D63" s="6">
        <f>'Building Projections'!I$29+(1/'Component Lifetimes'!$B3)*'Building Projections'!H$28</f>
        <v>83712832.555073366</v>
      </c>
      <c r="E63" s="6">
        <f>'Building Projections'!J$29+(1/'Component Lifetimes'!$B3)*'Building Projections'!I$28</f>
        <v>105848841.00956659</v>
      </c>
      <c r="F63" s="6">
        <f>'Building Projections'!K$29+(1/'Component Lifetimes'!$B3)*'Building Projections'!J$28</f>
        <v>129242573.73230684</v>
      </c>
      <c r="G63" s="6">
        <f>'Building Projections'!L$29+(1/'Component Lifetimes'!$B3)*'Building Projections'!K$28</f>
        <v>153894030.76704562</v>
      </c>
      <c r="H63" s="6">
        <f>'Building Projections'!M$29+(1/'Component Lifetimes'!$B3)*'Building Projections'!L$28</f>
        <v>179803212.09674197</v>
      </c>
      <c r="I63" s="6">
        <f>'Building Projections'!N$29+(1/'Component Lifetimes'!$B3)*'Building Projections'!M$28</f>
        <v>206970117.71684811</v>
      </c>
      <c r="J63" s="6">
        <f>'Building Projections'!O$29+(1/'Component Lifetimes'!$B3)*'Building Projections'!N$28</f>
        <v>235394747.63617221</v>
      </c>
      <c r="K63" s="6">
        <f>'Building Projections'!P$29+(1/'Component Lifetimes'!$B3)*'Building Projections'!O$28</f>
        <v>265077101.84135881</v>
      </c>
      <c r="L63" s="6">
        <f>'Building Projections'!Q$29+(1/'Component Lifetimes'!$B3)*'Building Projections'!P$28</f>
        <v>296017180.3409282</v>
      </c>
      <c r="M63" s="6">
        <f>'Building Projections'!R$29+(1/'Component Lifetimes'!$B3)*'Building Projections'!Q$28</f>
        <v>328214983.15307081</v>
      </c>
      <c r="N63" s="6">
        <f>'Building Projections'!S$29+(1/'Component Lifetimes'!$B3)*'Building Projections'!R$28</f>
        <v>361670510.24255544</v>
      </c>
      <c r="O63" s="6">
        <f>'Building Projections'!T$29+(1/'Component Lifetimes'!$B3)*'Building Projections'!S$28</f>
        <v>396383761.63096994</v>
      </c>
      <c r="P63" s="6">
        <f>'Building Projections'!U$29+(1/'Component Lifetimes'!$B3)*'Building Projections'!T$28</f>
        <v>432354737.31405568</v>
      </c>
      <c r="Q63" s="6">
        <f>'Building Projections'!V$29+(1/'Component Lifetimes'!$B3)*'Building Projections'!U$28</f>
        <v>469583437.29181117</v>
      </c>
      <c r="R63" s="6">
        <f>'Building Projections'!W$29+(1/'Component Lifetimes'!$B3)*'Building Projections'!V$28</f>
        <v>508069861.57333165</v>
      </c>
      <c r="S63" s="6">
        <f>'Building Projections'!X$29+(1/'Component Lifetimes'!$B3)*'Building Projections'!W$28</f>
        <v>547814010.14100254</v>
      </c>
      <c r="T63" s="6">
        <f>'Building Projections'!Y$29+(1/'Component Lifetimes'!$B3)*'Building Projections'!X$28</f>
        <v>588815882.99424803</v>
      </c>
      <c r="U63" s="6">
        <f>'Building Projections'!Z$29+(1/'Component Lifetimes'!$B3)*'Building Projections'!Y$28</f>
        <v>631075480.1688745</v>
      </c>
      <c r="V63" s="6">
        <f>'Building Projections'!AA$29+(1/'Component Lifetimes'!$B3)*'Building Projections'!Z$28</f>
        <v>674592801.6029402</v>
      </c>
      <c r="W63" s="6">
        <f>'Building Projections'!AB$29+(1/'Component Lifetimes'!$B3)*'Building Projections'!AA$28</f>
        <v>719367847.35781193</v>
      </c>
      <c r="X63" s="6">
        <f>'Building Projections'!AC$29+(1/'Component Lifetimes'!$B3)*'Building Projections'!AB$28</f>
        <v>765400617.40792942</v>
      </c>
      <c r="Y63" s="6">
        <f>'Building Projections'!AD$29+(1/'Component Lifetimes'!$B3)*'Building Projections'!AC$28</f>
        <v>812691111.74419522</v>
      </c>
      <c r="Z63" s="6">
        <f>'Building Projections'!AE$29+(1/'Component Lifetimes'!$B3)*'Building Projections'!AD$28</f>
        <v>861239330.35694206</v>
      </c>
      <c r="AA63" s="6">
        <f>'Building Projections'!AF$29+(1/'Component Lifetimes'!$B3)*'Building Projections'!AE$28</f>
        <v>911045273.29959011</v>
      </c>
      <c r="AB63" s="6">
        <f>'Building Projections'!AG$29+(1/'Component Lifetimes'!$B3)*'Building Projections'!AF$28</f>
        <v>962108940.51986766</v>
      </c>
      <c r="AC63" s="6">
        <f>'Building Projections'!AH$29+(1/'Component Lifetimes'!$B3)*'Building Projections'!AG$28</f>
        <v>1014430332.0166252</v>
      </c>
      <c r="AD63" s="6">
        <f>'Building Projections'!AI$29+(1/'Component Lifetimes'!$B3)*'Building Projections'!AH$28</f>
        <v>1068009447.8523791</v>
      </c>
      <c r="AE63" s="6">
        <f>'Building Projections'!AJ$29+(1/'Component Lifetimes'!$B3)*'Building Projections'!AI$28</f>
        <v>1122846287.9481449</v>
      </c>
      <c r="AF63" s="6">
        <f>'Building Projections'!AK$29+(1/'Component Lifetimes'!$B3)*'Building Projections'!AJ$28</f>
        <v>1178940852.3380103</v>
      </c>
      <c r="AG63" s="6">
        <f>'Building Projections'!AL$29+(1/'Component Lifetimes'!$B3)*'Building Projections'!AK$28</f>
        <v>1236293141.0492525</v>
      </c>
      <c r="AH63" s="6">
        <f>'Building Projections'!AM$29+(1/'Component Lifetimes'!$B3)*'Building Projections'!AL$28</f>
        <v>1294903154.0381269</v>
      </c>
      <c r="AI63" s="6">
        <f>'Building Projections'!AN$29+(1/'Component Lifetimes'!$B3)*'Building Projections'!AM$28</f>
        <v>1354770891.3034794</v>
      </c>
    </row>
    <row r="64" spans="1:35" s="7" customFormat="1" x14ac:dyDescent="0.45">
      <c r="A64" s="7" t="s">
        <v>13</v>
      </c>
      <c r="B64" s="6">
        <f>'Building Projections'!G$29+(1/'Component Lifetimes'!$B4)*'Building Projections'!F$28</f>
        <v>9978143.0396927428</v>
      </c>
      <c r="C64" s="6">
        <f>'Building Projections'!H$29+(1/'Component Lifetimes'!$B4)*'Building Projections'!G$28</f>
        <v>29802458.5356775</v>
      </c>
      <c r="D64" s="6">
        <f>'Building Projections'!I$29+(1/'Component Lifetimes'!$B4)*'Building Projections'!H$28</f>
        <v>50011078.695182458</v>
      </c>
      <c r="E64" s="6">
        <f>'Building Projections'!J$29+(1/'Component Lifetimes'!$B4)*'Building Projections'!I$28</f>
        <v>70604003.509463817</v>
      </c>
      <c r="F64" s="6">
        <f>'Building Projections'!K$29+(1/'Component Lifetimes'!$B4)*'Building Projections'!J$28</f>
        <v>91581232.942317292</v>
      </c>
      <c r="G64" s="6">
        <f>'Building Projections'!L$29+(1/'Component Lifetimes'!$B4)*'Building Projections'!K$28</f>
        <v>112942767.03869107</v>
      </c>
      <c r="H64" s="6">
        <f>'Building Projections'!M$29+(1/'Component Lifetimes'!$B4)*'Building Projections'!L$28</f>
        <v>134688605.78074643</v>
      </c>
      <c r="I64" s="6">
        <f>'Building Projections'!N$29+(1/'Component Lifetimes'!$B4)*'Building Projections'!M$28</f>
        <v>156818749.16393551</v>
      </c>
      <c r="J64" s="6">
        <f>'Building Projections'!O$29+(1/'Component Lifetimes'!$B4)*'Building Projections'!N$28</f>
        <v>179333197.19726601</v>
      </c>
      <c r="K64" s="6">
        <f>'Building Projections'!P$29+(1/'Component Lifetimes'!$B4)*'Building Projections'!O$28</f>
        <v>202231949.867183</v>
      </c>
      <c r="L64" s="6">
        <f>'Building Projections'!Q$29+(1/'Component Lifetimes'!$B4)*'Building Projections'!P$28</f>
        <v>225515007.18260568</v>
      </c>
      <c r="M64" s="6">
        <f>'Building Projections'!R$29+(1/'Component Lifetimes'!$B4)*'Building Projections'!Q$28</f>
        <v>249182369.16172445</v>
      </c>
      <c r="N64" s="6">
        <f>'Building Projections'!S$29+(1/'Component Lifetimes'!$B4)*'Building Projections'!R$28</f>
        <v>273234035.76851022</v>
      </c>
      <c r="O64" s="6">
        <f>'Building Projections'!T$29+(1/'Component Lifetimes'!$B4)*'Building Projections'!S$28</f>
        <v>297670007.0253489</v>
      </c>
      <c r="P64" s="6">
        <f>'Building Projections'!U$29+(1/'Component Lifetimes'!$B4)*'Building Projections'!T$28</f>
        <v>322490282.92778218</v>
      </c>
      <c r="Q64" s="6">
        <f>'Building Projections'!V$29+(1/'Component Lifetimes'!$B4)*'Building Projections'!U$28</f>
        <v>347694863.47580862</v>
      </c>
      <c r="R64" s="6">
        <f>'Building Projections'!W$29+(1/'Component Lifetimes'!$B4)*'Building Projections'!V$28</f>
        <v>373283748.67852354</v>
      </c>
      <c r="S64" s="6">
        <f>'Building Projections'!X$29+(1/'Component Lifetimes'!$B4)*'Building Projections'!W$28</f>
        <v>399256938.5179134</v>
      </c>
      <c r="T64" s="6">
        <f>'Building Projections'!Y$29+(1/'Component Lifetimes'!$B4)*'Building Projections'!X$28</f>
        <v>425614432.99380124</v>
      </c>
      <c r="U64" s="6">
        <f>'Building Projections'!Z$29+(1/'Component Lifetimes'!$B4)*'Building Projections'!Y$28</f>
        <v>452356232.1423924</v>
      </c>
      <c r="V64" s="6">
        <f>'Building Projections'!AA$29+(1/'Component Lifetimes'!$B4)*'Building Projections'!Z$28</f>
        <v>479482335.90054846</v>
      </c>
      <c r="W64" s="6">
        <f>'Building Projections'!AB$29+(1/'Component Lifetimes'!$B4)*'Building Projections'!AA$28</f>
        <v>506992744.33123183</v>
      </c>
      <c r="X64" s="6">
        <f>'Building Projections'!AC$29+(1/'Component Lifetimes'!$B4)*'Building Projections'!AB$28</f>
        <v>534887457.40768528</v>
      </c>
      <c r="Y64" s="6">
        <f>'Building Projections'!AD$29+(1/'Component Lifetimes'!$B4)*'Building Projections'!AC$28</f>
        <v>563166475.12081182</v>
      </c>
      <c r="Z64" s="6">
        <f>'Building Projections'!AE$29+(1/'Component Lifetimes'!$B4)*'Building Projections'!AD$28</f>
        <v>591829797.46134269</v>
      </c>
      <c r="AA64" s="6">
        <f>'Building Projections'!AF$29+(1/'Component Lifetimes'!$B4)*'Building Projections'!AE$28</f>
        <v>620877424.48349595</v>
      </c>
      <c r="AB64" s="6">
        <f>'Building Projections'!AG$29+(1/'Component Lifetimes'!$B4)*'Building Projections'!AF$28</f>
        <v>650309356.13340449</v>
      </c>
      <c r="AC64" s="6">
        <f>'Building Projections'!AH$29+(1/'Component Lifetimes'!$B4)*'Building Projections'!AG$28</f>
        <v>680125592.41071641</v>
      </c>
      <c r="AD64" s="6">
        <f>'Building Projections'!AI$29+(1/'Component Lifetimes'!$B4)*'Building Projections'!AH$28</f>
        <v>710326133.37874603</v>
      </c>
      <c r="AE64" s="6">
        <f>'Building Projections'!AJ$29+(1/'Component Lifetimes'!$B4)*'Building Projections'!AI$28</f>
        <v>740910978.95651412</v>
      </c>
      <c r="AF64" s="6">
        <f>'Building Projections'!AK$29+(1/'Component Lifetimes'!$B4)*'Building Projections'!AJ$28</f>
        <v>771880129.17970407</v>
      </c>
      <c r="AG64" s="6">
        <f>'Building Projections'!AL$29+(1/'Component Lifetimes'!$B4)*'Building Projections'!AK$28</f>
        <v>803233584.07559311</v>
      </c>
      <c r="AH64" s="6">
        <f>'Building Projections'!AM$29+(1/'Component Lifetimes'!$B4)*'Building Projections'!AL$28</f>
        <v>834971343.5992403</v>
      </c>
      <c r="AI64" s="6">
        <f>'Building Projections'!AN$29+(1/'Component Lifetimes'!$B4)*'Building Projections'!AM$28</f>
        <v>867093407.75028896</v>
      </c>
    </row>
    <row r="65" spans="1:35" s="7" customFormat="1" x14ac:dyDescent="0.45">
      <c r="A65" s="7" t="s">
        <v>14</v>
      </c>
      <c r="B65" s="6">
        <f>'Building Projections'!G$29+(1/'Component Lifetimes'!$B5)*'Building Projections'!F$28</f>
        <v>78330982.949487358</v>
      </c>
      <c r="C65" s="6">
        <f>'Building Projections'!H$29+(1/'Component Lifetimes'!$B5)*'Building Projections'!G$28</f>
        <v>97736254.560170472</v>
      </c>
      <c r="D65" s="6">
        <f>'Building Projections'!I$29+(1/'Component Lifetimes'!$B5)*'Building Projections'!H$28</f>
        <v>119322105.6834341</v>
      </c>
      <c r="E65" s="6">
        <f>'Building Projections'!J$29+(1/'Component Lifetimes'!$B5)*'Building Projections'!I$28</f>
        <v>143088536.31217515</v>
      </c>
      <c r="F65" s="6">
        <f>'Building Projections'!K$29+(1/'Component Lifetimes'!$B5)*'Building Projections'!J$28</f>
        <v>169035546.41100979</v>
      </c>
      <c r="G65" s="6">
        <f>'Building Projections'!L$29+(1/'Component Lifetimes'!$B5)*'Building Projections'!K$28</f>
        <v>197163136.02242503</v>
      </c>
      <c r="H65" s="6">
        <f>'Building Projections'!M$29+(1/'Component Lifetimes'!$B5)*'Building Projections'!L$28</f>
        <v>227471305.13022289</v>
      </c>
      <c r="I65" s="6">
        <f>'Building Projections'!N$29+(1/'Component Lifetimes'!$B5)*'Building Projections'!M$28</f>
        <v>259960053.72985554</v>
      </c>
      <c r="J65" s="6">
        <f>'Building Projections'!O$29+(1/'Component Lifetimes'!$B5)*'Building Projections'!N$28</f>
        <v>294629381.82992047</v>
      </c>
      <c r="K65" s="6">
        <f>'Building Projections'!P$29+(1/'Component Lifetimes'!$B5)*'Building Projections'!O$28</f>
        <v>331479289.41727293</v>
      </c>
      <c r="L65" s="6">
        <f>'Building Projections'!Q$29+(1/'Component Lifetimes'!$B5)*'Building Projections'!P$28</f>
        <v>370509776.5000118</v>
      </c>
      <c r="M65" s="6">
        <f>'Building Projections'!R$29+(1/'Component Lifetimes'!$B5)*'Building Projections'!Q$28</f>
        <v>411720843.09632742</v>
      </c>
      <c r="N65" s="6">
        <f>'Building Projections'!S$29+(1/'Component Lifetimes'!$B5)*'Building Projections'!R$28</f>
        <v>455112489.17183155</v>
      </c>
      <c r="O65" s="6">
        <f>'Building Projections'!T$29+(1/'Component Lifetimes'!$B5)*'Building Projections'!S$28</f>
        <v>500684714.74726915</v>
      </c>
      <c r="P65" s="6">
        <f>'Building Projections'!U$29+(1/'Component Lifetimes'!$B5)*'Building Projections'!T$28</f>
        <v>548437519.81859231</v>
      </c>
      <c r="Q65" s="6">
        <f>'Building Projections'!V$29+(1/'Component Lifetimes'!$B5)*'Building Projections'!U$28</f>
        <v>598370904.38579941</v>
      </c>
      <c r="R65" s="6">
        <f>'Building Projections'!W$29+(1/'Component Lifetimes'!$B5)*'Building Projections'!V$28</f>
        <v>650484868.45798588</v>
      </c>
      <c r="S65" s="6">
        <f>'Building Projections'!X$29+(1/'Component Lifetimes'!$B5)*'Building Projections'!W$28</f>
        <v>704779412.01795864</v>
      </c>
      <c r="T65" s="6">
        <f>'Building Projections'!Y$29+(1/'Component Lifetimes'!$B5)*'Building Projections'!X$28</f>
        <v>761254535.06472015</v>
      </c>
      <c r="U65" s="6">
        <f>'Building Projections'!Z$29+(1/'Component Lifetimes'!$B5)*'Building Projections'!Y$28</f>
        <v>819910237.63365555</v>
      </c>
      <c r="V65" s="6">
        <f>'Building Projections'!AA$29+(1/'Component Lifetimes'!$B5)*'Building Projections'!Z$28</f>
        <v>880746519.6640873</v>
      </c>
      <c r="W65" s="6">
        <f>'Building Projections'!AB$29+(1/'Component Lifetimes'!$B5)*'Building Projections'!AA$28</f>
        <v>943763381.21569657</v>
      </c>
      <c r="X65" s="6">
        <f>'Building Projections'!AC$29+(1/'Component Lifetimes'!$B5)*'Building Projections'!AB$28</f>
        <v>1008960822.2641872</v>
      </c>
      <c r="Y65" s="6">
        <f>'Building Projections'!AD$29+(1/'Component Lifetimes'!$B5)*'Building Projections'!AC$28</f>
        <v>1076338842.8004622</v>
      </c>
      <c r="Z65" s="6">
        <f>'Building Projections'!AE$29+(1/'Component Lifetimes'!$B5)*'Building Projections'!AD$28</f>
        <v>1145897442.8144324</v>
      </c>
      <c r="AA65" s="6">
        <f>'Building Projections'!AF$29+(1/'Component Lifetimes'!$B5)*'Building Projections'!AE$28</f>
        <v>1217636622.358675</v>
      </c>
      <c r="AB65" s="6">
        <f>'Building Projections'!AG$29+(1/'Component Lifetimes'!$B5)*'Building Projections'!AF$28</f>
        <v>1291556381.3826046</v>
      </c>
      <c r="AC65" s="6">
        <f>'Building Projections'!AH$29+(1/'Component Lifetimes'!$B5)*'Building Projections'!AG$28</f>
        <v>1367656719.8842282</v>
      </c>
      <c r="AD65" s="6">
        <f>'Building Projections'!AI$29+(1/'Component Lifetimes'!$B5)*'Building Projections'!AH$28</f>
        <v>1445937637.92522</v>
      </c>
      <c r="AE65" s="6">
        <f>'Building Projections'!AJ$29+(1/'Component Lifetimes'!$B5)*'Building Projections'!AI$28</f>
        <v>1526399135.4287021</v>
      </c>
      <c r="AF65" s="6">
        <f>'Building Projections'!AK$29+(1/'Component Lifetimes'!$B5)*'Building Projections'!AJ$28</f>
        <v>1609041212.4270763</v>
      </c>
      <c r="AG65" s="6">
        <f>'Building Projections'!AL$29+(1/'Component Lifetimes'!$B5)*'Building Projections'!AK$28</f>
        <v>1693863868.9476206</v>
      </c>
      <c r="AH65" s="6">
        <f>'Building Projections'!AM$29+(1/'Component Lifetimes'!$B5)*'Building Projections'!AL$28</f>
        <v>1780867104.9478543</v>
      </c>
      <c r="AI65" s="6">
        <f>'Building Projections'!AN$29+(1/'Component Lifetimes'!$B5)*'Building Projections'!AM$28</f>
        <v>1870050920.4257805</v>
      </c>
    </row>
    <row r="66" spans="1:35" s="7" customFormat="1" x14ac:dyDescent="0.45">
      <c r="A66" s="7" t="s">
        <v>15</v>
      </c>
      <c r="B66" s="6">
        <f>'Building Projections'!G$29+(1/'Component Lifetimes'!$B6)*'Building Projections'!F$28</f>
        <v>51347765.934448272</v>
      </c>
      <c r="C66" s="6">
        <f>'Building Projections'!H$29+(1/'Component Lifetimes'!$B6)*'Building Projections'!G$28</f>
        <v>70918460.841527581</v>
      </c>
      <c r="D66" s="6">
        <f>'Building Projections'!I$29+(1/'Component Lifetimes'!$B6)*'Building Projections'!H$28</f>
        <v>91960631.233691007</v>
      </c>
      <c r="E66" s="6">
        <f>'Building Projections'!J$29+(1/'Component Lifetimes'!$B6)*'Building Projections'!I$28</f>
        <v>114474277.1031878</v>
      </c>
      <c r="F66" s="6">
        <f>'Building Projections'!K$29+(1/'Component Lifetimes'!$B6)*'Building Projections'!J$28</f>
        <v>138459398.41431019</v>
      </c>
      <c r="G66" s="6">
        <f>'Building Projections'!L$29+(1/'Component Lifetimes'!$B6)*'Building Projections'!K$28</f>
        <v>163915995.21051681</v>
      </c>
      <c r="H66" s="6">
        <f>'Building Projections'!M$29+(1/'Component Lifetimes'!$B6)*'Building Projections'!L$28</f>
        <v>190844067.474962</v>
      </c>
      <c r="I66" s="6">
        <f>'Building Projections'!N$29+(1/'Component Lifetimes'!$B6)*'Building Projections'!M$28</f>
        <v>219243615.20309788</v>
      </c>
      <c r="J66" s="6">
        <f>'Building Projections'!O$29+(1/'Component Lifetimes'!$B6)*'Building Projections'!N$28</f>
        <v>249114638.40368384</v>
      </c>
      <c r="K66" s="6">
        <f>'Building Projections'!P$29+(1/'Component Lifetimes'!$B6)*'Building Projections'!O$28</f>
        <v>280457137.06341326</v>
      </c>
      <c r="L66" s="6">
        <f>'Building Projections'!Q$29+(1/'Component Lifetimes'!$B6)*'Building Projections'!P$28</f>
        <v>313271111.19070888</v>
      </c>
      <c r="M66" s="6">
        <f>'Building Projections'!R$29+(1/'Component Lifetimes'!$B6)*'Building Projections'!Q$28</f>
        <v>347556560.80376095</v>
      </c>
      <c r="N66" s="6">
        <f>'Building Projections'!S$29+(1/'Component Lifetimes'!$B6)*'Building Projections'!R$28</f>
        <v>383313485.86753356</v>
      </c>
      <c r="O66" s="6">
        <f>'Building Projections'!T$29+(1/'Component Lifetimes'!$B6)*'Building Projections'!S$28</f>
        <v>420541886.40341949</v>
      </c>
      <c r="P66" s="6">
        <f>'Building Projections'!U$29+(1/'Component Lifetimes'!$B6)*'Building Projections'!T$28</f>
        <v>459241762.40720868</v>
      </c>
      <c r="Q66" s="6">
        <f>'Building Projections'!V$29+(1/'Component Lifetimes'!$B6)*'Building Projections'!U$28</f>
        <v>499413113.87889987</v>
      </c>
      <c r="R66" s="6">
        <f>'Building Projections'!W$29+(1/'Component Lifetimes'!$B6)*'Building Projections'!V$28</f>
        <v>541055940.82758808</v>
      </c>
      <c r="S66" s="6">
        <f>'Building Projections'!X$29+(1/'Component Lifetimes'!$B6)*'Building Projections'!W$28</f>
        <v>584170243.23575664</v>
      </c>
      <c r="T66" s="6">
        <f>'Building Projections'!Y$29+(1/'Component Lifetimes'!$B6)*'Building Projections'!X$28</f>
        <v>628756021.10273182</v>
      </c>
      <c r="U66" s="6">
        <f>'Building Projections'!Z$29+(1/'Component Lifetimes'!$B6)*'Building Projections'!Y$28</f>
        <v>674813274.46422243</v>
      </c>
      <c r="V66" s="6">
        <f>'Building Projections'!AA$29+(1/'Component Lifetimes'!$B6)*'Building Projections'!Z$28</f>
        <v>722342003.25857973</v>
      </c>
      <c r="W66" s="6">
        <f>'Building Projections'!AB$29+(1/'Component Lifetimes'!$B6)*'Building Projections'!AA$28</f>
        <v>771342207.54677999</v>
      </c>
      <c r="X66" s="6">
        <f>'Building Projections'!AC$29+(1/'Component Lifetimes'!$B6)*'Building Projections'!AB$28</f>
        <v>821813887.30355561</v>
      </c>
      <c r="Y66" s="6">
        <f>'Building Projections'!AD$29+(1/'Component Lifetimes'!$B6)*'Building Projections'!AC$28</f>
        <v>873757042.51980948</v>
      </c>
      <c r="Z66" s="6">
        <f>'Building Projections'!AE$29+(1/'Component Lifetimes'!$B6)*'Building Projections'!AD$28</f>
        <v>927171673.18577647</v>
      </c>
      <c r="AA66" s="6">
        <f>'Building Projections'!AF$29+(1/'Component Lifetimes'!$B6)*'Building Projections'!AE$28</f>
        <v>982057779.35468149</v>
      </c>
      <c r="AB66" s="6">
        <f>'Building Projections'!AG$29+(1/'Component Lifetimes'!$B6)*'Building Projections'!AF$28</f>
        <v>1038415360.9746435</v>
      </c>
      <c r="AC66" s="6">
        <f>'Building Projections'!AH$29+(1/'Component Lifetimes'!$B6)*'Building Projections'!AG$28</f>
        <v>1096244418.0443177</v>
      </c>
      <c r="AD66" s="6">
        <f>'Building Projections'!AI$29+(1/'Component Lifetimes'!$B6)*'Building Projections'!AH$28</f>
        <v>1155544950.626025</v>
      </c>
      <c r="AE66" s="6">
        <f>'Building Projections'!AJ$29+(1/'Component Lifetimes'!$B6)*'Building Projections'!AI$28</f>
        <v>1216316958.6412692</v>
      </c>
      <c r="AF66" s="6">
        <f>'Building Projections'!AK$29+(1/'Component Lifetimes'!$B6)*'Building Projections'!AJ$28</f>
        <v>1278560442.1237473</v>
      </c>
      <c r="AG66" s="6">
        <f>'Building Projections'!AL$29+(1/'Component Lifetimes'!$B6)*'Building Projections'!AK$28</f>
        <v>1342275401.1007371</v>
      </c>
      <c r="AH66" s="6">
        <f>'Building Projections'!AM$29+(1/'Component Lifetimes'!$B6)*'Building Projections'!AL$28</f>
        <v>1407461835.5287864</v>
      </c>
      <c r="AI66" s="6">
        <f>'Building Projections'!AN$29+(1/'Component Lifetimes'!$B6)*'Building Projections'!AM$28</f>
        <v>1474119745.4065461</v>
      </c>
    </row>
    <row r="67" spans="1:35" s="7" customFormat="1" x14ac:dyDescent="0.45">
      <c r="A67" s="7" t="s">
        <v>16</v>
      </c>
      <c r="B67" s="6">
        <f>'Building Projections'!G$29+(1/'Component Lifetimes'!$B7)*'Building Projections'!F$28</f>
        <v>44560687.761549547</v>
      </c>
      <c r="C67" s="6">
        <f>'Building Projections'!H$29+(1/'Component Lifetimes'!$B7)*'Building Projections'!G$28</f>
        <v>64172991.526595406</v>
      </c>
      <c r="D67" s="6">
        <f>'Building Projections'!I$29+(1/'Component Lifetimes'!$B7)*'Building Projections'!H$28</f>
        <v>85078410.114071533</v>
      </c>
      <c r="E67" s="6">
        <f>'Building Projections'!J$29+(1/'Component Lifetimes'!$B7)*'Building Projections'!I$28</f>
        <v>107276943.51606426</v>
      </c>
      <c r="F67" s="6">
        <f>'Building Projections'!K$29+(1/'Component Lifetimes'!$B7)*'Building Projections'!J$28</f>
        <v>130768591.69678433</v>
      </c>
      <c r="G67" s="6">
        <f>'Building Projections'!L$29+(1/'Component Lifetimes'!$B7)*'Building Projections'!K$28</f>
        <v>155553354.69993478</v>
      </c>
      <c r="H67" s="6">
        <f>'Building Projections'!M$29+(1/'Component Lifetimes'!$B7)*'Building Projections'!L$28</f>
        <v>181631232.50850698</v>
      </c>
      <c r="I67" s="6">
        <f>'Building Projections'!N$29+(1/'Component Lifetimes'!$B7)*'Building Projections'!M$28</f>
        <v>209002225.11795312</v>
      </c>
      <c r="J67" s="6">
        <f>'Building Projections'!O$29+(1/'Component Lifetimes'!$B7)*'Building Projections'!N$28</f>
        <v>237666332.53707331</v>
      </c>
      <c r="K67" s="6">
        <f>'Building Projections'!P$29+(1/'Component Lifetimes'!$B7)*'Building Projections'!O$28</f>
        <v>267623554.7525202</v>
      </c>
      <c r="L67" s="6">
        <f>'Building Projections'!Q$29+(1/'Component Lifetimes'!$B7)*'Building Projections'!P$28</f>
        <v>298873891.77279794</v>
      </c>
      <c r="M67" s="6">
        <f>'Building Projections'!R$29+(1/'Component Lifetimes'!$B7)*'Building Projections'!Q$28</f>
        <v>331417343.61609679</v>
      </c>
      <c r="N67" s="6">
        <f>'Building Projections'!S$29+(1/'Component Lifetimes'!$B7)*'Building Projections'!R$28</f>
        <v>365253910.24721801</v>
      </c>
      <c r="O67" s="6">
        <f>'Building Projections'!T$29+(1/'Component Lifetimes'!$B7)*'Building Projections'!S$28</f>
        <v>400383591.6877172</v>
      </c>
      <c r="P67" s="6">
        <f>'Building Projections'!U$29+(1/'Component Lifetimes'!$B7)*'Building Projections'!T$28</f>
        <v>436806387.93334359</v>
      </c>
      <c r="Q67" s="6">
        <f>'Building Projections'!V$29+(1/'Component Lifetimes'!$B7)*'Building Projections'!U$28</f>
        <v>474522298.98409593</v>
      </c>
      <c r="R67" s="6">
        <f>'Building Projections'!W$29+(1/'Component Lifetimes'!$B7)*'Building Projections'!V$28</f>
        <v>513531324.8490693</v>
      </c>
      <c r="S67" s="6">
        <f>'Building Projections'!X$29+(1/'Component Lifetimes'!$B7)*'Building Projections'!W$28</f>
        <v>553833465.51066542</v>
      </c>
      <c r="T67" s="6">
        <f>'Building Projections'!Y$29+(1/'Component Lifetimes'!$B7)*'Building Projections'!X$28</f>
        <v>595428720.96829212</v>
      </c>
      <c r="U67" s="6">
        <f>'Building Projections'!Z$29+(1/'Component Lifetimes'!$B7)*'Building Projections'!Y$28</f>
        <v>638317091.25773978</v>
      </c>
      <c r="V67" s="6">
        <f>'Building Projections'!AA$29+(1/'Component Lifetimes'!$B7)*'Building Projections'!Z$28</f>
        <v>682498576.31711507</v>
      </c>
      <c r="W67" s="6">
        <f>'Building Projections'!AB$29+(1/'Component Lifetimes'!$B7)*'Building Projections'!AA$28</f>
        <v>727973176.20772016</v>
      </c>
      <c r="X67" s="6">
        <f>'Building Projections'!AC$29+(1/'Component Lifetimes'!$B7)*'Building Projections'!AB$28</f>
        <v>774740890.90404308</v>
      </c>
      <c r="Y67" s="6">
        <f>'Building Projections'!AD$29+(1/'Component Lifetimes'!$B7)*'Building Projections'!AC$28</f>
        <v>822801720.39698696</v>
      </c>
      <c r="Z67" s="6">
        <f>'Building Projections'!AE$29+(1/'Component Lifetimes'!$B7)*'Building Projections'!AD$28</f>
        <v>872155664.6768676</v>
      </c>
      <c r="AA67" s="6">
        <f>'Building Projections'!AF$29+(1/'Component Lifetimes'!$B7)*'Building Projections'!AE$28</f>
        <v>922802723.79707325</v>
      </c>
      <c r="AB67" s="6">
        <f>'Building Projections'!AG$29+(1/'Component Lifetimes'!$B7)*'Building Projections'!AF$28</f>
        <v>974742897.70539701</v>
      </c>
      <c r="AC67" s="6">
        <f>'Building Projections'!AH$29+(1/'Component Lifetimes'!$B7)*'Building Projections'!AG$28</f>
        <v>1027976186.4006567</v>
      </c>
      <c r="AD67" s="6">
        <f>'Building Projections'!AI$29+(1/'Component Lifetimes'!$B7)*'Building Projections'!AH$28</f>
        <v>1082502589.9453368</v>
      </c>
      <c r="AE67" s="6">
        <f>'Building Projections'!AJ$29+(1/'Component Lifetimes'!$B7)*'Building Projections'!AI$28</f>
        <v>1138322108.2605329</v>
      </c>
      <c r="AF67" s="6">
        <f>'Building Projections'!AK$29+(1/'Component Lifetimes'!$B7)*'Building Projections'!AJ$28</f>
        <v>1195434741.3802688</v>
      </c>
      <c r="AG67" s="6">
        <f>'Building Projections'!AL$29+(1/'Component Lifetimes'!$B7)*'Building Projections'!AK$28</f>
        <v>1253840489.3318214</v>
      </c>
      <c r="AH67" s="6">
        <f>'Building Projections'!AM$29+(1/'Component Lifetimes'!$B7)*'Building Projections'!AL$28</f>
        <v>1313539352.0714946</v>
      </c>
      <c r="AI67" s="6">
        <f>'Building Projections'!AN$29+(1/'Component Lifetimes'!$B7)*'Building Projections'!AM$28</f>
        <v>1374531329.5981021</v>
      </c>
    </row>
    <row r="68" spans="1:35" s="7" customFormat="1" x14ac:dyDescent="0.45"/>
    <row r="69" spans="1:35" s="7" customFormat="1" x14ac:dyDescent="0.45">
      <c r="A69" s="3" t="s">
        <v>166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s="7" customFormat="1" x14ac:dyDescent="0.45">
      <c r="B70" s="50">
        <v>2017</v>
      </c>
      <c r="C70" s="50">
        <v>2018</v>
      </c>
      <c r="D70" s="50">
        <v>2019</v>
      </c>
      <c r="E70" s="50">
        <v>2020</v>
      </c>
      <c r="F70" s="50">
        <v>2021</v>
      </c>
      <c r="G70" s="50">
        <v>2022</v>
      </c>
      <c r="H70" s="50">
        <v>2023</v>
      </c>
      <c r="I70" s="50">
        <v>2024</v>
      </c>
      <c r="J70" s="50">
        <v>2025</v>
      </c>
      <c r="K70" s="50">
        <v>2026</v>
      </c>
      <c r="L70" s="50">
        <v>2027</v>
      </c>
      <c r="M70" s="50">
        <v>2028</v>
      </c>
      <c r="N70" s="50">
        <v>2029</v>
      </c>
      <c r="O70" s="50">
        <v>2030</v>
      </c>
      <c r="P70" s="50">
        <v>2031</v>
      </c>
      <c r="Q70" s="50">
        <v>2032</v>
      </c>
      <c r="R70" s="50">
        <v>2033</v>
      </c>
      <c r="S70" s="50">
        <v>2034</v>
      </c>
      <c r="T70" s="50">
        <v>2035</v>
      </c>
      <c r="U70" s="50">
        <v>2036</v>
      </c>
      <c r="V70" s="50">
        <v>2037</v>
      </c>
      <c r="W70" s="50">
        <v>2038</v>
      </c>
      <c r="X70" s="50">
        <v>2039</v>
      </c>
      <c r="Y70" s="50">
        <v>2040</v>
      </c>
      <c r="Z70" s="50">
        <v>2041</v>
      </c>
      <c r="AA70" s="50">
        <v>2042</v>
      </c>
      <c r="AB70" s="50">
        <v>2043</v>
      </c>
      <c r="AC70" s="50">
        <v>2044</v>
      </c>
      <c r="AD70" s="50">
        <v>2045</v>
      </c>
      <c r="AE70" s="50">
        <v>2046</v>
      </c>
      <c r="AF70" s="50">
        <v>2047</v>
      </c>
      <c r="AG70" s="50">
        <v>2048</v>
      </c>
      <c r="AH70" s="50">
        <v>2049</v>
      </c>
      <c r="AI70" s="50">
        <v>2050</v>
      </c>
    </row>
    <row r="71" spans="1:35" s="7" customFormat="1" x14ac:dyDescent="0.4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45">
      <c r="A72" s="7" t="s">
        <v>12</v>
      </c>
      <c r="B72" s="6">
        <f>SUMIFS('Calculations 1'!$E$35:$E$55,'Calculations 1'!$F$35:$F$55,$A72)*B63</f>
        <v>10863268148.183167</v>
      </c>
      <c r="C72" s="6">
        <f>SUMIFS('Calculations 1'!$E$35:$E$55,'Calculations 1'!$F$35:$F$55,$A72)*C63</f>
        <v>15795546093.691589</v>
      </c>
      <c r="D72" s="6">
        <f>SUMIFS('Calculations 1'!$E$35:$E$55,'Calculations 1'!$F$35:$F$55,$A72)*D63</f>
        <v>21043994726.30983</v>
      </c>
      <c r="E72" s="6">
        <f>SUMIFS('Calculations 1'!$E$35:$E$55,'Calculations 1'!$F$35:$F$55,$A72)*E63</f>
        <v>26608614044.04039</v>
      </c>
      <c r="F72" s="6">
        <f>SUMIFS('Calculations 1'!$E$35:$E$55,'Calculations 1'!$F$35:$F$55,$A72)*F63</f>
        <v>32489404037.882404</v>
      </c>
      <c r="G72" s="6">
        <f>SUMIFS('Calculations 1'!$E$35:$E$55,'Calculations 1'!$F$35:$F$55,$A72)*G63</f>
        <v>38686364718.834259</v>
      </c>
      <c r="H72" s="6">
        <f>SUMIFS('Calculations 1'!$E$35:$E$55,'Calculations 1'!$F$35:$F$55,$A72)*H63</f>
        <v>45199496082.612152</v>
      </c>
      <c r="I72" s="6">
        <f>SUMIFS('Calculations 1'!$E$35:$E$55,'Calculations 1'!$F$35:$F$55,$A72)*I63</f>
        <v>52028798128.072838</v>
      </c>
      <c r="J72" s="6">
        <f>SUMIFS('Calculations 1'!$E$35:$E$55,'Calculations 1'!$F$35:$F$55,$A72)*J63</f>
        <v>59174270857.430542</v>
      </c>
      <c r="K72" s="6">
        <f>SUMIFS('Calculations 1'!$E$35:$E$55,'Calculations 1'!$F$35:$F$55,$A72)*K63</f>
        <v>66635914267.327942</v>
      </c>
      <c r="L72" s="6">
        <f>SUMIFS('Calculations 1'!$E$35:$E$55,'Calculations 1'!$F$35:$F$55,$A72)*L63</f>
        <v>74413728359.906876</v>
      </c>
      <c r="M72" s="6">
        <f>SUMIFS('Calculations 1'!$E$35:$E$55,'Calculations 1'!$F$35:$F$55,$A72)*M63</f>
        <v>82507713139.740128</v>
      </c>
      <c r="N72" s="6">
        <f>SUMIFS('Calculations 1'!$E$35:$E$55,'Calculations 1'!$F$35:$F$55,$A72)*N63</f>
        <v>90917868597.971146</v>
      </c>
      <c r="O72" s="6">
        <f>SUMIFS('Calculations 1'!$E$35:$E$55,'Calculations 1'!$F$35:$F$55,$A72)*O63</f>
        <v>99644194740.026779</v>
      </c>
      <c r="P72" s="6">
        <f>SUMIFS('Calculations 1'!$E$35:$E$55,'Calculations 1'!$F$35:$F$55,$A72)*P63</f>
        <v>108686691564.83646</v>
      </c>
      <c r="Q72" s="6">
        <f>SUMIFS('Calculations 1'!$E$35:$E$55,'Calculations 1'!$F$35:$F$55,$A72)*Q63</f>
        <v>118045359072.39981</v>
      </c>
      <c r="R72" s="6">
        <f>SUMIFS('Calculations 1'!$E$35:$E$55,'Calculations 1'!$F$35:$F$55,$A72)*R63</f>
        <v>127720197265.00325</v>
      </c>
      <c r="S72" s="6">
        <f>SUMIFS('Calculations 1'!$E$35:$E$55,'Calculations 1'!$F$35:$F$55,$A72)*S63</f>
        <v>137711206138.21872</v>
      </c>
      <c r="T72" s="6">
        <f>SUMIFS('Calculations 1'!$E$35:$E$55,'Calculations 1'!$F$35:$F$55,$A72)*T63</f>
        <v>148018385691.90155</v>
      </c>
      <c r="U72" s="6">
        <f>SUMIFS('Calculations 1'!$E$35:$E$55,'Calculations 1'!$F$35:$F$55,$A72)*U63</f>
        <v>158641735935.05276</v>
      </c>
      <c r="V72" s="6">
        <f>SUMIFS('Calculations 1'!$E$35:$E$55,'Calculations 1'!$F$35:$F$55,$A72)*V63</f>
        <v>169581256852.10132</v>
      </c>
      <c r="W72" s="6">
        <f>SUMIFS('Calculations 1'!$E$35:$E$55,'Calculations 1'!$F$35:$F$55,$A72)*W63</f>
        <v>180836948458.47379</v>
      </c>
      <c r="X72" s="6">
        <f>SUMIFS('Calculations 1'!$E$35:$E$55,'Calculations 1'!$F$35:$F$55,$A72)*X63</f>
        <v>192408810747.74472</v>
      </c>
      <c r="Y72" s="6">
        <f>SUMIFS('Calculations 1'!$E$35:$E$55,'Calculations 1'!$F$35:$F$55,$A72)*Y63</f>
        <v>204296843717.62717</v>
      </c>
      <c r="Z72" s="6">
        <f>SUMIFS('Calculations 1'!$E$35:$E$55,'Calculations 1'!$F$35:$F$55,$A72)*Z63</f>
        <v>216501047365.69098</v>
      </c>
      <c r="AA72" s="6">
        <f>SUMIFS('Calculations 1'!$E$35:$E$55,'Calculations 1'!$F$35:$F$55,$A72)*AA63</f>
        <v>229021421705.36508</v>
      </c>
      <c r="AB72" s="6">
        <f>SUMIFS('Calculations 1'!$E$35:$E$55,'Calculations 1'!$F$35:$F$55,$A72)*AB63</f>
        <v>241857966723.50919</v>
      </c>
      <c r="AC72" s="6">
        <f>SUMIFS('Calculations 1'!$E$35:$E$55,'Calculations 1'!$F$35:$F$55,$A72)*AC63</f>
        <v>255010682419.83441</v>
      </c>
      <c r="AD72" s="6">
        <f>SUMIFS('Calculations 1'!$E$35:$E$55,'Calculations 1'!$F$35:$F$55,$A72)*AD63</f>
        <v>268479568810.05624</v>
      </c>
      <c r="AE72" s="6">
        <f>SUMIFS('Calculations 1'!$E$35:$E$55,'Calculations 1'!$F$35:$F$55,$A72)*AE63</f>
        <v>282264625874.3194</v>
      </c>
      <c r="AF72" s="6">
        <f>SUMIFS('Calculations 1'!$E$35:$E$55,'Calculations 1'!$F$35:$F$55,$A72)*AF63</f>
        <v>296365853621.19287</v>
      </c>
      <c r="AG72" s="6">
        <f>SUMIFS('Calculations 1'!$E$35:$E$55,'Calculations 1'!$F$35:$F$55,$A72)*AG63</f>
        <v>310783252057.53375</v>
      </c>
      <c r="AH72" s="6">
        <f>SUMIFS('Calculations 1'!$E$35:$E$55,'Calculations 1'!$F$35:$F$55,$A72)*AH63</f>
        <v>325516821172.34534</v>
      </c>
      <c r="AI72" s="6">
        <f>SUMIFS('Calculations 1'!$E$35:$E$55,'Calculations 1'!$F$35:$F$55,$A72)*AI63</f>
        <v>340566560965.33752</v>
      </c>
    </row>
    <row r="73" spans="1:35" s="7" customFormat="1" x14ac:dyDescent="0.45">
      <c r="A73" s="7" t="s">
        <v>13</v>
      </c>
      <c r="B73" s="6">
        <f>SUMIFS('Calculations 1'!$E$35:$E$55,'Calculations 1'!$F$35:$F$55,$A73)*B64</f>
        <v>10465747074.8624</v>
      </c>
      <c r="C73" s="6">
        <f>SUMIFS('Calculations 1'!$E$35:$E$55,'Calculations 1'!$F$35:$F$55,$A73)*C64</f>
        <v>31258821606.65831</v>
      </c>
      <c r="D73" s="6">
        <f>SUMIFS('Calculations 1'!$E$35:$E$55,'Calculations 1'!$F$35:$F$55,$A73)*D64</f>
        <v>52454980699.588791</v>
      </c>
      <c r="E73" s="6">
        <f>SUMIFS('Calculations 1'!$E$35:$E$55,'Calculations 1'!$F$35:$F$55,$A73)*E64</f>
        <v>74054224344.482758</v>
      </c>
      <c r="F73" s="6">
        <f>SUMIFS('Calculations 1'!$E$35:$E$55,'Calculations 1'!$F$35:$F$55,$A73)*F64</f>
        <v>96056552503.36673</v>
      </c>
      <c r="G73" s="6">
        <f>SUMIFS('Calculations 1'!$E$35:$E$55,'Calculations 1'!$F$35:$F$55,$A73)*G64</f>
        <v>118461965223.38538</v>
      </c>
      <c r="H73" s="6">
        <f>SUMIFS('Calculations 1'!$E$35:$E$55,'Calculations 1'!$F$35:$F$55,$A73)*H64</f>
        <v>141270462485.82825</v>
      </c>
      <c r="I73" s="6">
        <f>SUMIFS('Calculations 1'!$E$35:$E$55,'Calculations 1'!$F$35:$F$55,$A73)*I64</f>
        <v>164482044285.92523</v>
      </c>
      <c r="J73" s="6">
        <f>SUMIFS('Calculations 1'!$E$35:$E$55,'Calculations 1'!$F$35:$F$55,$A73)*J64</f>
        <v>188096710633.12424</v>
      </c>
      <c r="K73" s="6">
        <f>SUMIFS('Calculations 1'!$E$35:$E$55,'Calculations 1'!$F$35:$F$55,$A73)*K64</f>
        <v>212114461513.20792</v>
      </c>
      <c r="L73" s="6">
        <f>SUMIFS('Calculations 1'!$E$35:$E$55,'Calculations 1'!$F$35:$F$55,$A73)*L64</f>
        <v>236535296935.53137</v>
      </c>
      <c r="M73" s="6">
        <f>SUMIFS('Calculations 1'!$E$35:$E$55,'Calculations 1'!$F$35:$F$55,$A73)*M64</f>
        <v>261359216919.17383</v>
      </c>
      <c r="N73" s="6">
        <f>SUMIFS('Calculations 1'!$E$35:$E$55,'Calculations 1'!$F$35:$F$55,$A73)*N64</f>
        <v>286586221426.34564</v>
      </c>
      <c r="O73" s="6">
        <f>SUMIFS('Calculations 1'!$E$35:$E$55,'Calculations 1'!$F$35:$F$55,$A73)*O64</f>
        <v>312216310480.52661</v>
      </c>
      <c r="P73" s="6">
        <f>SUMIFS('Calculations 1'!$E$35:$E$55,'Calculations 1'!$F$35:$F$55,$A73)*P64</f>
        <v>338249484077.04059</v>
      </c>
      <c r="Q73" s="6">
        <f>SUMIFS('Calculations 1'!$E$35:$E$55,'Calculations 1'!$F$35:$F$55,$A73)*Q64</f>
        <v>364685742215.88605</v>
      </c>
      <c r="R73" s="6">
        <f>SUMIFS('Calculations 1'!$E$35:$E$55,'Calculations 1'!$F$35:$F$55,$A73)*R64</f>
        <v>391525084906.60278</v>
      </c>
      <c r="S73" s="6">
        <f>SUMIFS('Calculations 1'!$E$35:$E$55,'Calculations 1'!$F$35:$F$55,$A73)*S64</f>
        <v>418767512130.297</v>
      </c>
      <c r="T73" s="6">
        <f>SUMIFS('Calculations 1'!$E$35:$E$55,'Calculations 1'!$F$35:$F$55,$A73)*T64</f>
        <v>446413023886.78302</v>
      </c>
      <c r="U73" s="6">
        <f>SUMIFS('Calculations 1'!$E$35:$E$55,'Calculations 1'!$F$35:$F$55,$A73)*U64</f>
        <v>474461620214.03546</v>
      </c>
      <c r="V73" s="6">
        <f>SUMIFS('Calculations 1'!$E$35:$E$55,'Calculations 1'!$F$35:$F$55,$A73)*V64</f>
        <v>502913301045.83057</v>
      </c>
      <c r="W73" s="6">
        <f>SUMIFS('Calculations 1'!$E$35:$E$55,'Calculations 1'!$F$35:$F$55,$A73)*W64</f>
        <v>531768066448.20752</v>
      </c>
      <c r="X73" s="6">
        <f>SUMIFS('Calculations 1'!$E$35:$E$55,'Calculations 1'!$F$35:$F$55,$A73)*X64</f>
        <v>561025916393.10156</v>
      </c>
      <c r="Y73" s="6">
        <f>SUMIFS('Calculations 1'!$E$35:$E$55,'Calculations 1'!$F$35:$F$55,$A73)*Y64</f>
        <v>590686850870.97107</v>
      </c>
      <c r="Z73" s="6">
        <f>SUMIFS('Calculations 1'!$E$35:$E$55,'Calculations 1'!$F$35:$F$55,$A73)*Z64</f>
        <v>620750869872.09436</v>
      </c>
      <c r="AA73" s="6">
        <f>SUMIFS('Calculations 1'!$E$35:$E$55,'Calculations 1'!$F$35:$F$55,$A73)*AA64</f>
        <v>651217973453.33899</v>
      </c>
      <c r="AB73" s="6">
        <f>SUMIFS('Calculations 1'!$E$35:$E$55,'Calculations 1'!$F$35:$F$55,$A73)*AB64</f>
        <v>682088161558.20557</v>
      </c>
      <c r="AC73" s="6">
        <f>SUMIFS('Calculations 1'!$E$35:$E$55,'Calculations 1'!$F$35:$F$55,$A73)*AC64</f>
        <v>713361434186.32507</v>
      </c>
      <c r="AD73" s="6">
        <f>SUMIFS('Calculations 1'!$E$35:$E$55,'Calculations 1'!$F$35:$F$55,$A73)*AD64</f>
        <v>745037791404.10559</v>
      </c>
      <c r="AE73" s="6">
        <f>SUMIFS('Calculations 1'!$E$35:$E$55,'Calculations 1'!$F$35:$F$55,$A73)*AE64</f>
        <v>777117233126.61084</v>
      </c>
      <c r="AF73" s="6">
        <f>SUMIFS('Calculations 1'!$E$35:$E$55,'Calculations 1'!$F$35:$F$55,$A73)*AF64</f>
        <v>809599759391.26782</v>
      </c>
      <c r="AG73" s="6">
        <f>SUMIFS('Calculations 1'!$E$35:$E$55,'Calculations 1'!$F$35:$F$55,$A73)*AG64</f>
        <v>842485370226.68689</v>
      </c>
      <c r="AH73" s="6">
        <f>SUMIFS('Calculations 1'!$E$35:$E$55,'Calculations 1'!$F$35:$F$55,$A73)*AH64</f>
        <v>875774065585.73096</v>
      </c>
      <c r="AI73" s="6">
        <f>SUMIFS('Calculations 1'!$E$35:$E$55,'Calculations 1'!$F$35:$F$55,$A73)*AI64</f>
        <v>909465845468.02576</v>
      </c>
    </row>
    <row r="74" spans="1:35" s="7" customFormat="1" x14ac:dyDescent="0.45">
      <c r="A74" s="7" t="s">
        <v>14</v>
      </c>
      <c r="B74" s="6">
        <f>SUMIFS('Calculations 1'!$E$35:$E$55,'Calculations 1'!$F$35:$F$55,$A74)*B65</f>
        <v>4495340404.8678885</v>
      </c>
      <c r="C74" s="6">
        <f>SUMIFS('Calculations 1'!$E$35:$E$55,'Calculations 1'!$F$35:$F$55,$A74)*C65</f>
        <v>5608990435.2165813</v>
      </c>
      <c r="D74" s="6">
        <f>SUMIFS('Calculations 1'!$E$35:$E$55,'Calculations 1'!$F$35:$F$55,$A74)*D65</f>
        <v>6847781844.1083164</v>
      </c>
      <c r="E74" s="6">
        <f>SUMIFS('Calculations 1'!$E$35:$E$55,'Calculations 1'!$F$35:$F$55,$A74)*E65</f>
        <v>8211714631.1354523</v>
      </c>
      <c r="F74" s="6">
        <f>SUMIFS('Calculations 1'!$E$35:$E$55,'Calculations 1'!$F$35:$F$55,$A74)*F65</f>
        <v>9700788794.2673454</v>
      </c>
      <c r="G74" s="6">
        <f>SUMIFS('Calculations 1'!$E$35:$E$55,'Calculations 1'!$F$35:$F$55,$A74)*G65</f>
        <v>11315004335.942286</v>
      </c>
      <c r="H74" s="6">
        <f>SUMIFS('Calculations 1'!$E$35:$E$55,'Calculations 1'!$F$35:$F$55,$A74)*H65</f>
        <v>13054361255.230684</v>
      </c>
      <c r="I74" s="6">
        <f>SUMIFS('Calculations 1'!$E$35:$E$55,'Calculations 1'!$F$35:$F$55,$A74)*I65</f>
        <v>14918859551.871548</v>
      </c>
      <c r="J74" s="6">
        <f>SUMIFS('Calculations 1'!$E$35:$E$55,'Calculations 1'!$F$35:$F$55,$A74)*J65</f>
        <v>16908499226.358276</v>
      </c>
      <c r="K74" s="6">
        <f>SUMIFS('Calculations 1'!$E$35:$E$55,'Calculations 1'!$F$35:$F$55,$A74)*K65</f>
        <v>19023280277.936508</v>
      </c>
      <c r="L74" s="6">
        <f>SUMIFS('Calculations 1'!$E$35:$E$55,'Calculations 1'!$F$35:$F$55,$A74)*L65</f>
        <v>21263202707.071026</v>
      </c>
      <c r="M74" s="6">
        <f>SUMIFS('Calculations 1'!$E$35:$E$55,'Calculations 1'!$F$35:$F$55,$A74)*M65</f>
        <v>23628266514.805759</v>
      </c>
      <c r="N74" s="6">
        <f>SUMIFS('Calculations 1'!$E$35:$E$55,'Calculations 1'!$F$35:$F$55,$A74)*N65</f>
        <v>26118471699.167194</v>
      </c>
      <c r="O74" s="6">
        <f>SUMIFS('Calculations 1'!$E$35:$E$55,'Calculations 1'!$F$35:$F$55,$A74)*O65</f>
        <v>28733818261.345875</v>
      </c>
      <c r="P74" s="6">
        <f>SUMIFS('Calculations 1'!$E$35:$E$55,'Calculations 1'!$F$35:$F$55,$A74)*P65</f>
        <v>31474306201.109486</v>
      </c>
      <c r="Q74" s="6">
        <f>SUMIFS('Calculations 1'!$E$35:$E$55,'Calculations 1'!$F$35:$F$55,$A74)*Q65</f>
        <v>34339935518.457939</v>
      </c>
      <c r="R74" s="6">
        <f>SUMIFS('Calculations 1'!$E$35:$E$55,'Calculations 1'!$F$35:$F$55,$A74)*R65</f>
        <v>37330706213.913208</v>
      </c>
      <c r="S74" s="6">
        <f>SUMIFS('Calculations 1'!$E$35:$E$55,'Calculations 1'!$F$35:$F$55,$A74)*S65</f>
        <v>40446618286.488609</v>
      </c>
      <c r="T74" s="6">
        <f>SUMIFS('Calculations 1'!$E$35:$E$55,'Calculations 1'!$F$35:$F$55,$A74)*T65</f>
        <v>43687671736.126877</v>
      </c>
      <c r="U74" s="6">
        <f>SUMIFS('Calculations 1'!$E$35:$E$55,'Calculations 1'!$F$35:$F$55,$A74)*U65</f>
        <v>47053866564.858749</v>
      </c>
      <c r="V74" s="6">
        <f>SUMIFS('Calculations 1'!$E$35:$E$55,'Calculations 1'!$F$35:$F$55,$A74)*V65</f>
        <v>50545202769.201988</v>
      </c>
      <c r="W74" s="6">
        <f>SUMIFS('Calculations 1'!$E$35:$E$55,'Calculations 1'!$F$35:$F$55,$A74)*W65</f>
        <v>54161680352.581642</v>
      </c>
      <c r="X74" s="6">
        <f>SUMIFS('Calculations 1'!$E$35:$E$55,'Calculations 1'!$F$35:$F$55,$A74)*X65</f>
        <v>57903299313.603378</v>
      </c>
      <c r="Y74" s="6">
        <f>SUMIFS('Calculations 1'!$E$35:$E$55,'Calculations 1'!$F$35:$F$55,$A74)*Y65</f>
        <v>61770059651.745125</v>
      </c>
      <c r="Z74" s="6">
        <f>SUMIFS('Calculations 1'!$E$35:$E$55,'Calculations 1'!$F$35:$F$55,$A74)*Z65</f>
        <v>65761961366.427879</v>
      </c>
      <c r="AA74" s="6">
        <f>SUMIFS('Calculations 1'!$E$35:$E$55,'Calculations 1'!$F$35:$F$55,$A74)*AA65</f>
        <v>69879004460.668991</v>
      </c>
      <c r="AB74" s="6">
        <f>SUMIFS('Calculations 1'!$E$35:$E$55,'Calculations 1'!$F$35:$F$55,$A74)*AB65</f>
        <v>74121188931.56543</v>
      </c>
      <c r="AC74" s="6">
        <f>SUMIFS('Calculations 1'!$E$35:$E$55,'Calculations 1'!$F$35:$F$55,$A74)*AC65</f>
        <v>78488514779.002792</v>
      </c>
      <c r="AD74" s="6">
        <f>SUMIFS('Calculations 1'!$E$35:$E$55,'Calculations 1'!$F$35:$F$55,$A74)*AD65</f>
        <v>82980982006.520523</v>
      </c>
      <c r="AE74" s="6">
        <f>SUMIFS('Calculations 1'!$E$35:$E$55,'Calculations 1'!$F$35:$F$55,$A74)*AE65</f>
        <v>87598590609.706665</v>
      </c>
      <c r="AF74" s="6">
        <f>SUMIFS('Calculations 1'!$E$35:$E$55,'Calculations 1'!$F$35:$F$55,$A74)*AF65</f>
        <v>92341340590.420731</v>
      </c>
      <c r="AG74" s="6">
        <f>SUMIFS('Calculations 1'!$E$35:$E$55,'Calculations 1'!$F$35:$F$55,$A74)*AG65</f>
        <v>97209231950.22818</v>
      </c>
      <c r="AH74" s="6">
        <f>SUMIFS('Calculations 1'!$E$35:$E$55,'Calculations 1'!$F$35:$F$55,$A74)*AH65</f>
        <v>102202264686.69107</v>
      </c>
      <c r="AI74" s="6">
        <f>SUMIFS('Calculations 1'!$E$35:$E$55,'Calculations 1'!$F$35:$F$55,$A74)*AI65</f>
        <v>107320438799.69481</v>
      </c>
    </row>
    <row r="75" spans="1:35" s="7" customFormat="1" x14ac:dyDescent="0.45">
      <c r="A75" s="7" t="s">
        <v>15</v>
      </c>
      <c r="B75" s="6">
        <f>SUMIFS('Calculations 1'!$E$35:$E$55,'Calculations 1'!$F$35:$F$55,$A75)*B66</f>
        <v>12494445872.113331</v>
      </c>
      <c r="C75" s="6">
        <f>SUMIFS('Calculations 1'!$E$35:$E$55,'Calculations 1'!$F$35:$F$55,$A75)*C66</f>
        <v>17256580772.165508</v>
      </c>
      <c r="D75" s="6">
        <f>SUMIFS('Calculations 1'!$E$35:$E$55,'Calculations 1'!$F$35:$F$55,$A75)*D66</f>
        <v>22376769629.696507</v>
      </c>
      <c r="E75" s="6">
        <f>SUMIFS('Calculations 1'!$E$35:$E$55,'Calculations 1'!$F$35:$F$55,$A75)*E66</f>
        <v>27855012442.820328</v>
      </c>
      <c r="F75" s="6">
        <f>SUMIFS('Calculations 1'!$E$35:$E$55,'Calculations 1'!$F$35:$F$55,$A75)*F66</f>
        <v>33691309202.848213</v>
      </c>
      <c r="G75" s="6">
        <f>SUMIFS('Calculations 1'!$E$35:$E$55,'Calculations 1'!$F$35:$F$55,$A75)*G66</f>
        <v>39885659920.354942</v>
      </c>
      <c r="H75" s="6">
        <f>SUMIFS('Calculations 1'!$E$35:$E$55,'Calculations 1'!$F$35:$F$55,$A75)*H66</f>
        <v>46438064591.241463</v>
      </c>
      <c r="I75" s="6">
        <f>SUMIFS('Calculations 1'!$E$35:$E$55,'Calculations 1'!$F$35:$F$55,$A75)*I66</f>
        <v>53348523214.401146</v>
      </c>
      <c r="J75" s="6">
        <f>SUMIFS('Calculations 1'!$E$35:$E$55,'Calculations 1'!$F$35:$F$55,$A75)*J66</f>
        <v>60617035791.965401</v>
      </c>
      <c r="K75" s="6">
        <f>SUMIFS('Calculations 1'!$E$35:$E$55,'Calculations 1'!$F$35:$F$55,$A75)*K66</f>
        <v>68243602320.696342</v>
      </c>
      <c r="L75" s="6">
        <f>SUMIFS('Calculations 1'!$E$35:$E$55,'Calculations 1'!$F$35:$F$55,$A75)*L66</f>
        <v>76228222802.643463</v>
      </c>
      <c r="M75" s="6">
        <f>SUMIFS('Calculations 1'!$E$35:$E$55,'Calculations 1'!$F$35:$F$55,$A75)*M66</f>
        <v>84570897242.233002</v>
      </c>
      <c r="N75" s="6">
        <f>SUMIFS('Calculations 1'!$E$35:$E$55,'Calculations 1'!$F$35:$F$55,$A75)*N66</f>
        <v>93271625630.939682</v>
      </c>
      <c r="O75" s="6">
        <f>SUMIFS('Calculations 1'!$E$35:$E$55,'Calculations 1'!$F$35:$F$55,$A75)*O66</f>
        <v>102330407973.96898</v>
      </c>
      <c r="P75" s="6">
        <f>SUMIFS('Calculations 1'!$E$35:$E$55,'Calculations 1'!$F$35:$F$55,$A75)*P66</f>
        <v>111747244270.29649</v>
      </c>
      <c r="Q75" s="6">
        <f>SUMIFS('Calculations 1'!$E$35:$E$55,'Calculations 1'!$F$35:$F$55,$A75)*Q66</f>
        <v>121522134519.92189</v>
      </c>
      <c r="R75" s="6">
        <f>SUMIFS('Calculations 1'!$E$35:$E$55,'Calculations 1'!$F$35:$F$55,$A75)*R66</f>
        <v>131655078725.05827</v>
      </c>
      <c r="S75" s="6">
        <f>SUMIFS('Calculations 1'!$E$35:$E$55,'Calculations 1'!$F$35:$F$55,$A75)*S66</f>
        <v>142146076881.44333</v>
      </c>
      <c r="T75" s="6">
        <f>SUMIFS('Calculations 1'!$E$35:$E$55,'Calculations 1'!$F$35:$F$55,$A75)*T66</f>
        <v>152995128988.91309</v>
      </c>
      <c r="U75" s="6">
        <f>SUMIFS('Calculations 1'!$E$35:$E$55,'Calculations 1'!$F$35:$F$55,$A75)*U66</f>
        <v>164202235056.15659</v>
      </c>
      <c r="V75" s="6">
        <f>SUMIFS('Calculations 1'!$E$35:$E$55,'Calculations 1'!$F$35:$F$55,$A75)*V66</f>
        <v>175767395068.17282</v>
      </c>
      <c r="W75" s="6">
        <f>SUMIFS('Calculations 1'!$E$35:$E$55,'Calculations 1'!$F$35:$F$55,$A75)*W66</f>
        <v>187690609039.79919</v>
      </c>
      <c r="X75" s="6">
        <f>SUMIFS('Calculations 1'!$E$35:$E$55,'Calculations 1'!$F$35:$F$55,$A75)*X66</f>
        <v>199971876964.8873</v>
      </c>
      <c r="Y75" s="6">
        <f>SUMIFS('Calculations 1'!$E$35:$E$55,'Calculations 1'!$F$35:$F$55,$A75)*Y66</f>
        <v>212611198841.22354</v>
      </c>
      <c r="Z75" s="6">
        <f>SUMIFS('Calculations 1'!$E$35:$E$55,'Calculations 1'!$F$35:$F$55,$A75)*Z66</f>
        <v>225608574666.43179</v>
      </c>
      <c r="AA75" s="6">
        <f>SUMIFS('Calculations 1'!$E$35:$E$55,'Calculations 1'!$F$35:$F$55,$A75)*AA66</f>
        <v>238964004453.46326</v>
      </c>
      <c r="AB75" s="6">
        <f>SUMIFS('Calculations 1'!$E$35:$E$55,'Calculations 1'!$F$35:$F$55,$A75)*AB66</f>
        <v>252677488189.6937</v>
      </c>
      <c r="AC75" s="6">
        <f>SUMIFS('Calculations 1'!$E$35:$E$55,'Calculations 1'!$F$35:$F$55,$A75)*AC66</f>
        <v>266749025874.79593</v>
      </c>
      <c r="AD75" s="6">
        <f>SUMIFS('Calculations 1'!$E$35:$E$55,'Calculations 1'!$F$35:$F$55,$A75)*AD66</f>
        <v>281178617523.93445</v>
      </c>
      <c r="AE75" s="6">
        <f>SUMIFS('Calculations 1'!$E$35:$E$55,'Calculations 1'!$F$35:$F$55,$A75)*AE66</f>
        <v>295966263118.00885</v>
      </c>
      <c r="AF75" s="6">
        <f>SUMIFS('Calculations 1'!$E$35:$E$55,'Calculations 1'!$F$35:$F$55,$A75)*AF66</f>
        <v>311111962665.21857</v>
      </c>
      <c r="AG75" s="6">
        <f>SUMIFS('Calculations 1'!$E$35:$E$55,'Calculations 1'!$F$35:$F$55,$A75)*AG66</f>
        <v>326615716172.20105</v>
      </c>
      <c r="AH75" s="6">
        <f>SUMIFS('Calculations 1'!$E$35:$E$55,'Calculations 1'!$F$35:$F$55,$A75)*AH66</f>
        <v>342477523628.38318</v>
      </c>
      <c r="AI75" s="6">
        <f>SUMIFS('Calculations 1'!$E$35:$E$55,'Calculations 1'!$F$35:$F$55,$A75)*AI66</f>
        <v>358697385033.43671</v>
      </c>
    </row>
    <row r="76" spans="1:35" s="7" customFormat="1" x14ac:dyDescent="0.45">
      <c r="A76" s="7" t="s">
        <v>16</v>
      </c>
      <c r="B76" s="6">
        <f>SUMIFS('Calculations 1'!$E$35:$E$55,'Calculations 1'!$F$35:$F$55,$A76)*B67</f>
        <v>7218458364.029789</v>
      </c>
      <c r="C76" s="6">
        <f>SUMIFS('Calculations 1'!$E$35:$E$55,'Calculations 1'!$F$35:$F$55,$A76)*C67</f>
        <v>10395487383.605345</v>
      </c>
      <c r="D76" s="6">
        <f>SUMIFS('Calculations 1'!$E$35:$E$55,'Calculations 1'!$F$35:$F$55,$A76)*D67</f>
        <v>13781990178.710842</v>
      </c>
      <c r="E76" s="6">
        <f>SUMIFS('Calculations 1'!$E$35:$E$55,'Calculations 1'!$F$35:$F$55,$A76)*E67</f>
        <v>17377966748.064331</v>
      </c>
      <c r="F76" s="6">
        <f>SUMIFS('Calculations 1'!$E$35:$E$55,'Calculations 1'!$F$35:$F$55,$A76)*F67</f>
        <v>21183417085.868259</v>
      </c>
      <c r="G76" s="6">
        <f>SUMIFS('Calculations 1'!$E$35:$E$55,'Calculations 1'!$F$35:$F$55,$A76)*G67</f>
        <v>25198341199.202145</v>
      </c>
      <c r="H76" s="6">
        <f>SUMIFS('Calculations 1'!$E$35:$E$55,'Calculations 1'!$F$35:$F$55,$A76)*H67</f>
        <v>29422739085.310734</v>
      </c>
      <c r="I76" s="6">
        <f>SUMIFS('Calculations 1'!$E$35:$E$55,'Calculations 1'!$F$35:$F$55,$A76)*I67</f>
        <v>33856610743.457321</v>
      </c>
      <c r="J76" s="6">
        <f>SUMIFS('Calculations 1'!$E$35:$E$55,'Calculations 1'!$F$35:$F$55,$A76)*J67</f>
        <v>38499956175.067451</v>
      </c>
      <c r="K76" s="6">
        <f>SUMIFS('Calculations 1'!$E$35:$E$55,'Calculations 1'!$F$35:$F$55,$A76)*K67</f>
        <v>43352775377.978966</v>
      </c>
      <c r="L76" s="6">
        <f>SUMIFS('Calculations 1'!$E$35:$E$55,'Calculations 1'!$F$35:$F$55,$A76)*L67</f>
        <v>48415068353.569458</v>
      </c>
      <c r="M76" s="6">
        <f>SUMIFS('Calculations 1'!$E$35:$E$55,'Calculations 1'!$F$35:$F$55,$A76)*M67</f>
        <v>53686835104.785606</v>
      </c>
      <c r="N76" s="6">
        <f>SUMIFS('Calculations 1'!$E$35:$E$55,'Calculations 1'!$F$35:$F$55,$A76)*N67</f>
        <v>59168075625.925507</v>
      </c>
      <c r="O76" s="6">
        <f>SUMIFS('Calculations 1'!$E$35:$E$55,'Calculations 1'!$F$35:$F$55,$A76)*O67</f>
        <v>64858789920.480988</v>
      </c>
      <c r="P76" s="6">
        <f>SUMIFS('Calculations 1'!$E$35:$E$55,'Calculations 1'!$F$35:$F$55,$A76)*P67</f>
        <v>70758977987.763458</v>
      </c>
      <c r="Q76" s="6">
        <f>SUMIFS('Calculations 1'!$E$35:$E$55,'Calculations 1'!$F$35:$F$55,$A76)*Q67</f>
        <v>76868639827.77272</v>
      </c>
      <c r="R76" s="6">
        <f>SUMIFS('Calculations 1'!$E$35:$E$55,'Calculations 1'!$F$35:$F$55,$A76)*R67</f>
        <v>83187775441.982086</v>
      </c>
      <c r="S76" s="6">
        <f>SUMIFS('Calculations 1'!$E$35:$E$55,'Calculations 1'!$F$35:$F$55,$A76)*S67</f>
        <v>89716384827.540802</v>
      </c>
      <c r="T76" s="6">
        <f>SUMIFS('Calculations 1'!$E$35:$E$55,'Calculations 1'!$F$35:$F$55,$A76)*T67</f>
        <v>96454467984.352921</v>
      </c>
      <c r="U76" s="6">
        <f>SUMIFS('Calculations 1'!$E$35:$E$55,'Calculations 1'!$F$35:$F$55,$A76)*U67</f>
        <v>103402024918.2162</v>
      </c>
      <c r="V76" s="6">
        <f>SUMIFS('Calculations 1'!$E$35:$E$55,'Calculations 1'!$F$35:$F$55,$A76)*V67</f>
        <v>110559055619.10443</v>
      </c>
      <c r="W76" s="6">
        <f>SUMIFS('Calculations 1'!$E$35:$E$55,'Calculations 1'!$F$35:$F$55,$A76)*W67</f>
        <v>117925560096.94806</v>
      </c>
      <c r="X76" s="6">
        <f>SUMIFS('Calculations 1'!$E$35:$E$55,'Calculations 1'!$F$35:$F$55,$A76)*X67</f>
        <v>125501538347.61435</v>
      </c>
      <c r="Y76" s="6">
        <f>SUMIFS('Calculations 1'!$E$35:$E$55,'Calculations 1'!$F$35:$F$55,$A76)*Y67</f>
        <v>133286990369.6297</v>
      </c>
      <c r="Z76" s="6">
        <f>SUMIFS('Calculations 1'!$E$35:$E$55,'Calculations 1'!$F$35:$F$55,$A76)*Z67</f>
        <v>141281916161.42532</v>
      </c>
      <c r="AA76" s="6">
        <f>SUMIFS('Calculations 1'!$E$35:$E$55,'Calculations 1'!$F$35:$F$55,$A76)*AA67</f>
        <v>149486315731.64972</v>
      </c>
      <c r="AB76" s="6">
        <f>SUMIFS('Calculations 1'!$E$35:$E$55,'Calculations 1'!$F$35:$F$55,$A76)*AB67</f>
        <v>157900189071.84573</v>
      </c>
      <c r="AC76" s="6">
        <f>SUMIFS('Calculations 1'!$E$35:$E$55,'Calculations 1'!$F$35:$F$55,$A76)*AC67</f>
        <v>166523536181.82193</v>
      </c>
      <c r="AD76" s="6">
        <f>SUMIFS('Calculations 1'!$E$35:$E$55,'Calculations 1'!$F$35:$F$55,$A76)*AD67</f>
        <v>175356357071.70026</v>
      </c>
      <c r="AE76" s="6">
        <f>SUMIFS('Calculations 1'!$E$35:$E$55,'Calculations 1'!$F$35:$F$55,$A76)*AE67</f>
        <v>184398651728.69882</v>
      </c>
      <c r="AF76" s="6">
        <f>SUMIFS('Calculations 1'!$E$35:$E$55,'Calculations 1'!$F$35:$F$55,$A76)*AF67</f>
        <v>193650420158.32925</v>
      </c>
      <c r="AG76" s="6">
        <f>SUMIFS('Calculations 1'!$E$35:$E$55,'Calculations 1'!$F$35:$F$55,$A76)*AG67</f>
        <v>203111662365.01013</v>
      </c>
      <c r="AH76" s="6">
        <f>SUMIFS('Calculations 1'!$E$35:$E$55,'Calculations 1'!$F$35:$F$55,$A76)*AH67</f>
        <v>212782378341.66306</v>
      </c>
      <c r="AI76" s="6">
        <f>SUMIFS('Calculations 1'!$E$35:$E$55,'Calculations 1'!$F$35:$F$55,$A76)*AI67</f>
        <v>222662568088.09589</v>
      </c>
    </row>
    <row r="78" spans="1:35" s="57" customFormat="1" x14ac:dyDescent="0.45">
      <c r="A78" s="3" t="s">
        <v>167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s="57" customFormat="1" x14ac:dyDescent="0.45">
      <c r="B79" s="50">
        <v>2017</v>
      </c>
      <c r="C79" s="50">
        <v>2018</v>
      </c>
      <c r="D79" s="50">
        <v>2019</v>
      </c>
      <c r="E79" s="50">
        <v>2020</v>
      </c>
      <c r="F79" s="50">
        <v>2021</v>
      </c>
      <c r="G79" s="50">
        <v>2022</v>
      </c>
      <c r="H79" s="50">
        <v>2023</v>
      </c>
      <c r="I79" s="50">
        <v>2024</v>
      </c>
      <c r="J79" s="50">
        <v>2025</v>
      </c>
      <c r="K79" s="50">
        <v>2026</v>
      </c>
      <c r="L79" s="50">
        <v>2027</v>
      </c>
      <c r="M79" s="50">
        <v>2028</v>
      </c>
      <c r="N79" s="50">
        <v>2029</v>
      </c>
      <c r="O79" s="50">
        <v>2030</v>
      </c>
      <c r="P79" s="50">
        <v>2031</v>
      </c>
      <c r="Q79" s="50">
        <v>2032</v>
      </c>
      <c r="R79" s="50">
        <v>2033</v>
      </c>
      <c r="S79" s="50">
        <v>2034</v>
      </c>
      <c r="T79" s="50">
        <v>2035</v>
      </c>
      <c r="U79" s="50">
        <v>2036</v>
      </c>
      <c r="V79" s="50">
        <v>2037</v>
      </c>
      <c r="W79" s="50">
        <v>2038</v>
      </c>
      <c r="X79" s="50">
        <v>2039</v>
      </c>
      <c r="Y79" s="50">
        <v>2040</v>
      </c>
      <c r="Z79" s="50">
        <v>2041</v>
      </c>
      <c r="AA79" s="50">
        <v>2042</v>
      </c>
      <c r="AB79" s="50">
        <v>2043</v>
      </c>
      <c r="AC79" s="50">
        <v>2044</v>
      </c>
      <c r="AD79" s="50">
        <v>2045</v>
      </c>
      <c r="AE79" s="50">
        <v>2046</v>
      </c>
      <c r="AF79" s="50">
        <v>2047</v>
      </c>
      <c r="AG79" s="50">
        <v>2048</v>
      </c>
      <c r="AH79" s="50">
        <v>2049</v>
      </c>
      <c r="AI79" s="50">
        <v>2050</v>
      </c>
    </row>
    <row r="80" spans="1:35" x14ac:dyDescent="0.45">
      <c r="A80" s="57" t="s">
        <v>11</v>
      </c>
      <c r="B80">
        <f>B71</f>
        <v>0</v>
      </c>
      <c r="C80" s="57">
        <f t="shared" ref="C80:AI80" si="6">C71</f>
        <v>0</v>
      </c>
      <c r="D80" s="57">
        <f t="shared" si="6"/>
        <v>0</v>
      </c>
      <c r="E80" s="57">
        <f t="shared" si="6"/>
        <v>0</v>
      </c>
      <c r="F80" s="57">
        <f t="shared" si="6"/>
        <v>0</v>
      </c>
      <c r="G80" s="57">
        <f t="shared" si="6"/>
        <v>0</v>
      </c>
      <c r="H80" s="57">
        <f t="shared" si="6"/>
        <v>0</v>
      </c>
      <c r="I80" s="57">
        <f t="shared" si="6"/>
        <v>0</v>
      </c>
      <c r="J80" s="57">
        <f t="shared" si="6"/>
        <v>0</v>
      </c>
      <c r="K80" s="57">
        <f t="shared" si="6"/>
        <v>0</v>
      </c>
      <c r="L80" s="57">
        <f t="shared" si="6"/>
        <v>0</v>
      </c>
      <c r="M80" s="57">
        <f t="shared" si="6"/>
        <v>0</v>
      </c>
      <c r="N80" s="57">
        <f t="shared" si="6"/>
        <v>0</v>
      </c>
      <c r="O80" s="57">
        <f t="shared" si="6"/>
        <v>0</v>
      </c>
      <c r="P80" s="57">
        <f t="shared" si="6"/>
        <v>0</v>
      </c>
      <c r="Q80" s="57">
        <f t="shared" si="6"/>
        <v>0</v>
      </c>
      <c r="R80" s="57">
        <f t="shared" si="6"/>
        <v>0</v>
      </c>
      <c r="S80" s="57">
        <f t="shared" si="6"/>
        <v>0</v>
      </c>
      <c r="T80" s="57">
        <f t="shared" si="6"/>
        <v>0</v>
      </c>
      <c r="U80" s="57">
        <f t="shared" si="6"/>
        <v>0</v>
      </c>
      <c r="V80" s="57">
        <f t="shared" si="6"/>
        <v>0</v>
      </c>
      <c r="W80" s="57">
        <f t="shared" si="6"/>
        <v>0</v>
      </c>
      <c r="X80" s="57">
        <f t="shared" si="6"/>
        <v>0</v>
      </c>
      <c r="Y80" s="57">
        <f t="shared" si="6"/>
        <v>0</v>
      </c>
      <c r="Z80" s="57">
        <f t="shared" si="6"/>
        <v>0</v>
      </c>
      <c r="AA80" s="57">
        <f t="shared" si="6"/>
        <v>0</v>
      </c>
      <c r="AB80" s="57">
        <f t="shared" si="6"/>
        <v>0</v>
      </c>
      <c r="AC80" s="57">
        <f t="shared" si="6"/>
        <v>0</v>
      </c>
      <c r="AD80" s="57">
        <f t="shared" si="6"/>
        <v>0</v>
      </c>
      <c r="AE80" s="57">
        <f t="shared" si="6"/>
        <v>0</v>
      </c>
      <c r="AF80" s="57">
        <f t="shared" si="6"/>
        <v>0</v>
      </c>
      <c r="AG80" s="57">
        <f t="shared" si="6"/>
        <v>0</v>
      </c>
      <c r="AH80" s="57">
        <f t="shared" si="6"/>
        <v>0</v>
      </c>
      <c r="AI80" s="57">
        <f t="shared" si="6"/>
        <v>0</v>
      </c>
    </row>
    <row r="81" spans="1:35" x14ac:dyDescent="0.45">
      <c r="A81" s="57" t="s">
        <v>12</v>
      </c>
      <c r="B81" s="6">
        <f>B72/$B$2</f>
        <v>198343402.37690645</v>
      </c>
      <c r="C81" s="6">
        <f t="shared" ref="C81:AI85" si="7">C72/$B$2</f>
        <v>288397774.2138322</v>
      </c>
      <c r="D81" s="6">
        <f t="shared" si="7"/>
        <v>384224844.37301129</v>
      </c>
      <c r="E81" s="6">
        <f t="shared" si="7"/>
        <v>485824612.81797314</v>
      </c>
      <c r="F81" s="6">
        <f t="shared" si="7"/>
        <v>593197079.38437831</v>
      </c>
      <c r="G81" s="6">
        <f t="shared" si="7"/>
        <v>706342244.27303731</v>
      </c>
      <c r="H81" s="6">
        <f t="shared" si="7"/>
        <v>825260107.40573585</v>
      </c>
      <c r="I81" s="6">
        <f t="shared" si="7"/>
        <v>949950668.76160002</v>
      </c>
      <c r="J81" s="6">
        <f t="shared" si="7"/>
        <v>1080413928.3810577</v>
      </c>
      <c r="K81" s="6">
        <f t="shared" si="7"/>
        <v>1216649886.2028105</v>
      </c>
      <c r="L81" s="6">
        <f t="shared" si="7"/>
        <v>1358658542.2659645</v>
      </c>
      <c r="M81" s="6">
        <f t="shared" si="7"/>
        <v>1506439896.6540098</v>
      </c>
      <c r="N81" s="6">
        <f t="shared" si="7"/>
        <v>1659993949.2052426</v>
      </c>
      <c r="O81" s="6">
        <f t="shared" si="7"/>
        <v>1819320700.0187471</v>
      </c>
      <c r="P81" s="6">
        <f t="shared" si="7"/>
        <v>1984420149.0749762</v>
      </c>
      <c r="Q81" s="6">
        <f t="shared" si="7"/>
        <v>2155292296.3739238</v>
      </c>
      <c r="R81" s="6">
        <f t="shared" si="7"/>
        <v>2331937141.957335</v>
      </c>
      <c r="S81" s="6">
        <f t="shared" si="7"/>
        <v>2514354685.7443619</v>
      </c>
      <c r="T81" s="6">
        <f t="shared" si="7"/>
        <v>2702544927.7323632</v>
      </c>
      <c r="U81" s="6">
        <f t="shared" si="7"/>
        <v>2896507868.085681</v>
      </c>
      <c r="V81" s="6">
        <f t="shared" si="7"/>
        <v>3096243506.5200167</v>
      </c>
      <c r="W81" s="6">
        <f t="shared" si="7"/>
        <v>3301751843.3170309</v>
      </c>
      <c r="X81" s="6">
        <f t="shared" si="7"/>
        <v>3513032878.3594069</v>
      </c>
      <c r="Y81" s="6">
        <f t="shared" si="7"/>
        <v>3730086611.6053891</v>
      </c>
      <c r="Z81" s="6">
        <f t="shared" si="7"/>
        <v>3952913043.0106072</v>
      </c>
      <c r="AA81" s="6">
        <f t="shared" si="7"/>
        <v>4181512172.8202496</v>
      </c>
      <c r="AB81" s="6">
        <f t="shared" si="7"/>
        <v>4415884000.7943983</v>
      </c>
      <c r="AC81" s="6">
        <f t="shared" si="7"/>
        <v>4656028526.9277782</v>
      </c>
      <c r="AD81" s="6">
        <f t="shared" si="7"/>
        <v>4901945751.5073261</v>
      </c>
      <c r="AE81" s="6">
        <f t="shared" si="7"/>
        <v>5153635674.1705198</v>
      </c>
      <c r="AF81" s="6">
        <f t="shared" si="7"/>
        <v>5411098295.0738153</v>
      </c>
      <c r="AG81" s="6">
        <f t="shared" si="7"/>
        <v>5674333614.3424091</v>
      </c>
      <c r="AH81" s="6">
        <f t="shared" si="7"/>
        <v>5943341631.7755213</v>
      </c>
      <c r="AI81" s="6">
        <f t="shared" si="7"/>
        <v>6218122347.367857</v>
      </c>
    </row>
    <row r="82" spans="1:35" x14ac:dyDescent="0.45">
      <c r="A82" s="57" t="s">
        <v>13</v>
      </c>
      <c r="B82" s="6">
        <f t="shared" ref="B82:Q85" si="8">B73/$B$2</f>
        <v>191085394.83042541</v>
      </c>
      <c r="C82" s="6">
        <f t="shared" si="8"/>
        <v>570728895.50225139</v>
      </c>
      <c r="D82" s="6">
        <f t="shared" si="8"/>
        <v>957731982.82981169</v>
      </c>
      <c r="E82" s="6">
        <f t="shared" si="8"/>
        <v>1352094656.6456592</v>
      </c>
      <c r="F82" s="6">
        <f t="shared" si="8"/>
        <v>1753816916.2564676</v>
      </c>
      <c r="G82" s="6">
        <f t="shared" si="8"/>
        <v>2162898762.5230122</v>
      </c>
      <c r="H82" s="6">
        <f t="shared" si="8"/>
        <v>2579340195.1036744</v>
      </c>
      <c r="I82" s="6">
        <f t="shared" si="8"/>
        <v>3003141213.9113607</v>
      </c>
      <c r="J82" s="6">
        <f t="shared" si="8"/>
        <v>3434301819.1185727</v>
      </c>
      <c r="K82" s="6">
        <f t="shared" si="8"/>
        <v>3872822010.4657278</v>
      </c>
      <c r="L82" s="6">
        <f t="shared" si="8"/>
        <v>4318701788.1236324</v>
      </c>
      <c r="M82" s="6">
        <f t="shared" si="8"/>
        <v>4771941152.4406395</v>
      </c>
      <c r="N82" s="6">
        <f t="shared" si="8"/>
        <v>5232540102.726778</v>
      </c>
      <c r="O82" s="6">
        <f t="shared" si="8"/>
        <v>5700498639.4107466</v>
      </c>
      <c r="P82" s="6">
        <f t="shared" si="8"/>
        <v>6175816762.4071674</v>
      </c>
      <c r="Q82" s="6">
        <f t="shared" si="8"/>
        <v>6658494471.716013</v>
      </c>
      <c r="R82" s="6">
        <f t="shared" si="7"/>
        <v>7148531767.5114622</v>
      </c>
      <c r="S82" s="6">
        <f t="shared" si="7"/>
        <v>7645928649.4485483</v>
      </c>
      <c r="T82" s="6">
        <f t="shared" si="7"/>
        <v>8150685117.5238819</v>
      </c>
      <c r="U82" s="6">
        <f t="shared" si="7"/>
        <v>8662801172.430809</v>
      </c>
      <c r="V82" s="6">
        <f t="shared" si="7"/>
        <v>9182276812.960207</v>
      </c>
      <c r="W82" s="6">
        <f t="shared" si="7"/>
        <v>9709112040.3178291</v>
      </c>
      <c r="X82" s="6">
        <f t="shared" si="7"/>
        <v>10243306853.991264</v>
      </c>
      <c r="Y82" s="6">
        <f t="shared" si="7"/>
        <v>10784861253.806299</v>
      </c>
      <c r="Z82" s="6">
        <f t="shared" si="7"/>
        <v>11333775239.585436</v>
      </c>
      <c r="AA82" s="6">
        <f t="shared" si="7"/>
        <v>11890048812.36697</v>
      </c>
      <c r="AB82" s="6">
        <f t="shared" si="7"/>
        <v>12453681971.119328</v>
      </c>
      <c r="AC82" s="6">
        <f t="shared" si="7"/>
        <v>13024674715.835768</v>
      </c>
      <c r="AD82" s="6">
        <f t="shared" si="7"/>
        <v>13603027047.728785</v>
      </c>
      <c r="AE82" s="6">
        <f t="shared" si="7"/>
        <v>14188738965.247595</v>
      </c>
      <c r="AF82" s="6">
        <f t="shared" si="7"/>
        <v>14781810469.075548</v>
      </c>
      <c r="AG82" s="6">
        <f t="shared" si="7"/>
        <v>15382241559.735016</v>
      </c>
      <c r="AH82" s="6">
        <f t="shared" si="7"/>
        <v>15990032236.365362</v>
      </c>
      <c r="AI82" s="6">
        <f t="shared" si="7"/>
        <v>16605182498.959753</v>
      </c>
    </row>
    <row r="83" spans="1:35" x14ac:dyDescent="0.45">
      <c r="A83" s="57" t="s">
        <v>14</v>
      </c>
      <c r="B83" s="6">
        <f t="shared" si="8"/>
        <v>82076691.708378464</v>
      </c>
      <c r="C83" s="6">
        <f t="shared" si="8"/>
        <v>102409903.87468652</v>
      </c>
      <c r="D83" s="6">
        <f t="shared" si="8"/>
        <v>125027968.67095701</v>
      </c>
      <c r="E83" s="6">
        <f t="shared" si="8"/>
        <v>149930886.08974716</v>
      </c>
      <c r="F83" s="6">
        <f t="shared" si="8"/>
        <v>177118656.09398109</v>
      </c>
      <c r="G83" s="6">
        <f t="shared" si="8"/>
        <v>206591278.72817755</v>
      </c>
      <c r="H83" s="6">
        <f t="shared" si="8"/>
        <v>238348753.97536394</v>
      </c>
      <c r="I83" s="6">
        <f t="shared" si="8"/>
        <v>272391081.83077502</v>
      </c>
      <c r="J83" s="6">
        <f t="shared" si="8"/>
        <v>308718262.30341929</v>
      </c>
      <c r="K83" s="6">
        <f t="shared" si="8"/>
        <v>347330295.37952358</v>
      </c>
      <c r="L83" s="6">
        <f t="shared" si="8"/>
        <v>388227181.06757396</v>
      </c>
      <c r="M83" s="6">
        <f t="shared" si="8"/>
        <v>431408919.38663059</v>
      </c>
      <c r="N83" s="6">
        <f t="shared" si="8"/>
        <v>476875510.30066079</v>
      </c>
      <c r="O83" s="6">
        <f t="shared" si="8"/>
        <v>524626953.83140177</v>
      </c>
      <c r="P83" s="6">
        <f t="shared" si="8"/>
        <v>574663249.97461176</v>
      </c>
      <c r="Q83" s="6">
        <f t="shared" si="8"/>
        <v>626984398.7302891</v>
      </c>
      <c r="R83" s="6">
        <f t="shared" si="7"/>
        <v>681590400.10796428</v>
      </c>
      <c r="S83" s="6">
        <f t="shared" si="7"/>
        <v>738481254.08962214</v>
      </c>
      <c r="T83" s="6">
        <f t="shared" si="7"/>
        <v>797656960.67421722</v>
      </c>
      <c r="U83" s="6">
        <f t="shared" si="7"/>
        <v>859117519.89882684</v>
      </c>
      <c r="V83" s="6">
        <f t="shared" si="7"/>
        <v>922862931.6998719</v>
      </c>
      <c r="W83" s="6">
        <f t="shared" si="7"/>
        <v>988893196.13988757</v>
      </c>
      <c r="X83" s="6">
        <f t="shared" si="7"/>
        <v>1057208313.1934156</v>
      </c>
      <c r="Y83" s="6">
        <f t="shared" si="7"/>
        <v>1127808282.8509243</v>
      </c>
      <c r="Z83" s="6">
        <f t="shared" si="7"/>
        <v>1200693105.1018417</v>
      </c>
      <c r="AA83" s="6">
        <f t="shared" si="7"/>
        <v>1275862780.0012596</v>
      </c>
      <c r="AB83" s="6">
        <f t="shared" si="7"/>
        <v>1353317307.4961736</v>
      </c>
      <c r="AC83" s="6">
        <f t="shared" si="7"/>
        <v>1433056687.5844948</v>
      </c>
      <c r="AD83" s="6">
        <f t="shared" si="7"/>
        <v>1515080920.3308475</v>
      </c>
      <c r="AE83" s="6">
        <f t="shared" si="7"/>
        <v>1599390005.6546769</v>
      </c>
      <c r="AF83" s="6">
        <f t="shared" si="7"/>
        <v>1685983943.5899348</v>
      </c>
      <c r="AG83" s="6">
        <f t="shared" si="7"/>
        <v>1774862734.1652031</v>
      </c>
      <c r="AH83" s="6">
        <f t="shared" si="7"/>
        <v>1866026377.3359697</v>
      </c>
      <c r="AI83" s="6">
        <f t="shared" si="7"/>
        <v>1959474873.1001425</v>
      </c>
    </row>
    <row r="84" spans="1:35" x14ac:dyDescent="0.45">
      <c r="A84" s="57" t="s">
        <v>15</v>
      </c>
      <c r="B84" s="6">
        <f t="shared" si="8"/>
        <v>228125723.427302</v>
      </c>
      <c r="C84" s="6">
        <f t="shared" si="8"/>
        <v>315073594.52557069</v>
      </c>
      <c r="D84" s="6">
        <f t="shared" si="8"/>
        <v>408558875.83889914</v>
      </c>
      <c r="E84" s="6">
        <f t="shared" si="8"/>
        <v>508581567.33285242</v>
      </c>
      <c r="F84" s="6">
        <f t="shared" si="8"/>
        <v>615141668.84878969</v>
      </c>
      <c r="G84" s="6">
        <f t="shared" si="8"/>
        <v>728239180.57978714</v>
      </c>
      <c r="H84" s="6">
        <f t="shared" si="8"/>
        <v>847874102.45100343</v>
      </c>
      <c r="I84" s="6">
        <f t="shared" si="8"/>
        <v>974046434.4422338</v>
      </c>
      <c r="J84" s="6">
        <f t="shared" si="8"/>
        <v>1106756176.5923936</v>
      </c>
      <c r="K84" s="6">
        <f t="shared" si="8"/>
        <v>1246003328.842365</v>
      </c>
      <c r="L84" s="6">
        <f t="shared" si="8"/>
        <v>1391787891.2295682</v>
      </c>
      <c r="M84" s="6">
        <f t="shared" si="8"/>
        <v>1544109863.8348184</v>
      </c>
      <c r="N84" s="6">
        <f t="shared" si="8"/>
        <v>1702969246.502459</v>
      </c>
      <c r="O84" s="6">
        <f t="shared" si="8"/>
        <v>1868366039.3275328</v>
      </c>
      <c r="P84" s="6">
        <f t="shared" si="8"/>
        <v>2040300242.2913363</v>
      </c>
      <c r="Q84" s="6">
        <f t="shared" si="8"/>
        <v>2218771855.3938632</v>
      </c>
      <c r="R84" s="6">
        <f t="shared" si="7"/>
        <v>2403780878.6755204</v>
      </c>
      <c r="S84" s="6">
        <f t="shared" si="7"/>
        <v>2595327312.0584869</v>
      </c>
      <c r="T84" s="6">
        <f t="shared" si="7"/>
        <v>2793411155.5397677</v>
      </c>
      <c r="U84" s="6">
        <f t="shared" si="7"/>
        <v>2998032409.2780094</v>
      </c>
      <c r="V84" s="6">
        <f t="shared" si="7"/>
        <v>3209191072.999321</v>
      </c>
      <c r="W84" s="6">
        <f t="shared" si="7"/>
        <v>3426887146.974606</v>
      </c>
      <c r="X84" s="6">
        <f t="shared" si="7"/>
        <v>3651120631.0916066</v>
      </c>
      <c r="Y84" s="6">
        <f t="shared" si="7"/>
        <v>3881891525.3099055</v>
      </c>
      <c r="Z84" s="6">
        <f t="shared" si="7"/>
        <v>4119199829.5861197</v>
      </c>
      <c r="AA84" s="6">
        <f t="shared" si="7"/>
        <v>4363045544.1567144</v>
      </c>
      <c r="AB84" s="6">
        <f t="shared" si="7"/>
        <v>4613428668.791194</v>
      </c>
      <c r="AC84" s="6">
        <f t="shared" si="7"/>
        <v>4870349203.4835844</v>
      </c>
      <c r="AD84" s="6">
        <f t="shared" si="7"/>
        <v>5133807148.5107622</v>
      </c>
      <c r="AE84" s="6">
        <f t="shared" si="7"/>
        <v>5403802503.5239878</v>
      </c>
      <c r="AF84" s="6">
        <f t="shared" si="7"/>
        <v>5680335268.6729698</v>
      </c>
      <c r="AG84" s="6">
        <f t="shared" si="7"/>
        <v>5963405444.0788937</v>
      </c>
      <c r="AH84" s="6">
        <f t="shared" si="7"/>
        <v>6253013029.5487156</v>
      </c>
      <c r="AI84" s="6">
        <f t="shared" si="7"/>
        <v>6549158025.0764408</v>
      </c>
    </row>
    <row r="85" spans="1:35" x14ac:dyDescent="0.45">
      <c r="A85" s="57" t="s">
        <v>16</v>
      </c>
      <c r="B85" s="6">
        <f t="shared" si="8"/>
        <v>131795843.78363682</v>
      </c>
      <c r="C85" s="6">
        <f t="shared" si="8"/>
        <v>189802581.40597671</v>
      </c>
      <c r="D85" s="6">
        <f t="shared" si="8"/>
        <v>251633926.94378018</v>
      </c>
      <c r="E85" s="6">
        <f t="shared" si="8"/>
        <v>317289880.37364125</v>
      </c>
      <c r="F85" s="6">
        <f t="shared" si="8"/>
        <v>386770441.58970714</v>
      </c>
      <c r="G85" s="6">
        <f t="shared" si="8"/>
        <v>460075610.72123688</v>
      </c>
      <c r="H85" s="6">
        <f t="shared" si="8"/>
        <v>537205387.71792459</v>
      </c>
      <c r="I85" s="6">
        <f t="shared" si="8"/>
        <v>618159772.56631947</v>
      </c>
      <c r="J85" s="6">
        <f t="shared" si="8"/>
        <v>702938765.29244936</v>
      </c>
      <c r="K85" s="6">
        <f t="shared" si="8"/>
        <v>791542365.85683703</v>
      </c>
      <c r="L85" s="6">
        <f t="shared" si="8"/>
        <v>883970574.28463495</v>
      </c>
      <c r="M85" s="6">
        <f t="shared" si="8"/>
        <v>980223390.62964404</v>
      </c>
      <c r="N85" s="6">
        <f t="shared" si="8"/>
        <v>1080300814.7877579</v>
      </c>
      <c r="O85" s="6">
        <f t="shared" si="8"/>
        <v>1184202846.822731</v>
      </c>
      <c r="P85" s="6">
        <f t="shared" si="8"/>
        <v>1291929486.7219911</v>
      </c>
      <c r="Q85" s="6">
        <f t="shared" si="8"/>
        <v>1403480734.4855344</v>
      </c>
      <c r="R85" s="6">
        <f t="shared" si="7"/>
        <v>1518856590.1402607</v>
      </c>
      <c r="S85" s="6">
        <f t="shared" si="7"/>
        <v>1638057053.6341207</v>
      </c>
      <c r="T85" s="6">
        <f t="shared" si="7"/>
        <v>1761082124.9653628</v>
      </c>
      <c r="U85" s="6">
        <f t="shared" si="7"/>
        <v>1887931804.2398429</v>
      </c>
      <c r="V85" s="6">
        <f t="shared" si="7"/>
        <v>2018606091.2745011</v>
      </c>
      <c r="W85" s="6">
        <f t="shared" si="7"/>
        <v>2153104986.250649</v>
      </c>
      <c r="X85" s="6">
        <f t="shared" si="7"/>
        <v>2291428489.0928307</v>
      </c>
      <c r="Y85" s="6">
        <f t="shared" si="7"/>
        <v>2433576599.7741408</v>
      </c>
      <c r="Z85" s="6">
        <f t="shared" si="7"/>
        <v>2579549318.2659359</v>
      </c>
      <c r="AA85" s="6">
        <f t="shared" si="7"/>
        <v>2729346644.7261224</v>
      </c>
      <c r="AB85" s="6">
        <f t="shared" si="7"/>
        <v>2882968579.0002871</v>
      </c>
      <c r="AC85" s="6">
        <f t="shared" si="7"/>
        <v>3040415121.0849357</v>
      </c>
      <c r="AD85" s="6">
        <f t="shared" si="7"/>
        <v>3201686271.164876</v>
      </c>
      <c r="AE85" s="6">
        <f t="shared" si="7"/>
        <v>3366782029.0067339</v>
      </c>
      <c r="AF85" s="6">
        <f t="shared" si="7"/>
        <v>3535702394.7111421</v>
      </c>
      <c r="AG85" s="6">
        <f t="shared" si="7"/>
        <v>3708447368.3587751</v>
      </c>
      <c r="AH85" s="6">
        <f t="shared" si="7"/>
        <v>3885016949.820395</v>
      </c>
      <c r="AI85" s="6">
        <f t="shared" si="7"/>
        <v>4065411139.0924935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selection activeCell="C8" sqref="C8"/>
    </sheetView>
  </sheetViews>
  <sheetFormatPr defaultRowHeight="14.25" x14ac:dyDescent="0.45"/>
  <cols>
    <col min="1" max="1" width="24.86328125" customWidth="1"/>
    <col min="2" max="4" width="8.59765625" style="57" bestFit="1" customWidth="1"/>
    <col min="5" max="5" width="8.59765625" bestFit="1" customWidth="1"/>
  </cols>
  <sheetData>
    <row r="1" spans="1:38" x14ac:dyDescent="0.45">
      <c r="A1" s="5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45">
      <c r="A3" s="7" t="s">
        <v>12</v>
      </c>
      <c r="B3" s="6">
        <f t="shared" ref="B3:B7" si="0">E3</f>
        <v>1893231117.1228645</v>
      </c>
      <c r="C3" s="6">
        <f t="shared" ref="C3:D7" si="1">B3</f>
        <v>1893231117.1228645</v>
      </c>
      <c r="D3" s="6">
        <f t="shared" si="1"/>
        <v>1893231117.1228645</v>
      </c>
      <c r="E3" s="6">
        <f>'Calculations 2'!B25</f>
        <v>1893231117.1228645</v>
      </c>
      <c r="F3" s="6">
        <f>'Calculations 2'!C25</f>
        <v>2070969925.6042123</v>
      </c>
      <c r="G3" s="6">
        <f>'Calculations 2'!D25</f>
        <v>2122719645.6775012</v>
      </c>
      <c r="H3" s="6">
        <f>'Calculations 2'!E25</f>
        <v>2174469365.7507935</v>
      </c>
      <c r="I3" s="6">
        <f>'Calculations 2'!F25</f>
        <v>2226219085.824079</v>
      </c>
      <c r="J3" s="6">
        <f>'Calculations 2'!G25</f>
        <v>2277968805.8971677</v>
      </c>
      <c r="K3" s="6">
        <f>'Calculations 2'!H25</f>
        <v>2363286572.1617842</v>
      </c>
      <c r="L3" s="6">
        <f>'Calculations 2'!I25</f>
        <v>2417156379.3627338</v>
      </c>
      <c r="M3" s="6">
        <f>'Calculations 2'!J25</f>
        <v>2471026186.5636716</v>
      </c>
      <c r="N3" s="6">
        <f>'Calculations 2'!K25</f>
        <v>2524895993.7649965</v>
      </c>
      <c r="O3" s="6">
        <f>'Calculations 2'!L25</f>
        <v>2578765800.9659309</v>
      </c>
      <c r="P3" s="6">
        <f>'Calculations 2'!M25</f>
        <v>2784327256.8769293</v>
      </c>
      <c r="Q3" s="6">
        <f>'Calculations 2'!N25</f>
        <v>2847777589.2599239</v>
      </c>
      <c r="R3" s="6">
        <f>'Calculations 2'!O25</f>
        <v>2911227921.6423392</v>
      </c>
      <c r="S3" s="6">
        <f>'Calculations 2'!P25</f>
        <v>2974678254.0251341</v>
      </c>
      <c r="T3" s="6">
        <f>'Calculations 2'!Q25</f>
        <v>3038128586.4083176</v>
      </c>
      <c r="U3" s="6">
        <f>'Calculations 2'!R25</f>
        <v>3122622734.8055291</v>
      </c>
      <c r="V3" s="6">
        <f>'Calculations 2'!S25</f>
        <v>3187402150.3054419</v>
      </c>
      <c r="W3" s="6">
        <f>'Calculations 2'!T25</f>
        <v>3252181565.8053808</v>
      </c>
      <c r="X3" s="6">
        <f>'Calculations 2'!U25</f>
        <v>3316960981.3045492</v>
      </c>
      <c r="Y3" s="6">
        <f>'Calculations 2'!V25</f>
        <v>3381740396.804081</v>
      </c>
      <c r="Z3" s="6">
        <f>'Calculations 2'!W25</f>
        <v>3615844186.910718</v>
      </c>
      <c r="AA3" s="6">
        <f>'Calculations 2'!X25</f>
        <v>3691317773.4380722</v>
      </c>
      <c r="AB3" s="6">
        <f>'Calculations 2'!Y25</f>
        <v>3766791359.9654264</v>
      </c>
      <c r="AC3" s="6">
        <f>'Calculations 2'!Z25</f>
        <v>3842264946.4931822</v>
      </c>
      <c r="AD3" s="6">
        <f>'Calculations 2'!AA25</f>
        <v>3917738533.0201607</v>
      </c>
      <c r="AE3" s="6">
        <f>'Calculations 2'!AB25</f>
        <v>4003755323.5906229</v>
      </c>
      <c r="AF3" s="6">
        <f>'Calculations 2'!AC25</f>
        <v>4079894796.6895289</v>
      </c>
      <c r="AG3" s="6">
        <f>'Calculations 2'!AD25</f>
        <v>4156034269.7876449</v>
      </c>
      <c r="AH3" s="6">
        <f>'Calculations 2'!AE25</f>
        <v>4232173742.8865504</v>
      </c>
      <c r="AI3" s="6">
        <f>'Calculations 2'!AF25</f>
        <v>4308313215.9846668</v>
      </c>
      <c r="AJ3" s="6">
        <f>'Calculations 2'!AG25</f>
        <v>4384452689.0835657</v>
      </c>
      <c r="AK3" s="6">
        <f>'Calculations 2'!AH25</f>
        <v>4460592162.1820965</v>
      </c>
      <c r="AL3" s="6">
        <f>'Calculations 2'!AI25</f>
        <v>4536731635.2802124</v>
      </c>
    </row>
    <row r="4" spans="1:38" x14ac:dyDescent="0.45">
      <c r="A4" s="7" t="s">
        <v>13</v>
      </c>
      <c r="B4" s="6">
        <f t="shared" si="0"/>
        <v>9688694120.3146515</v>
      </c>
      <c r="C4" s="6">
        <f t="shared" si="1"/>
        <v>9688694120.3146515</v>
      </c>
      <c r="D4" s="6">
        <f t="shared" si="1"/>
        <v>9688694120.3146515</v>
      </c>
      <c r="E4" s="6">
        <f>'Calculations 2'!B26</f>
        <v>9688694120.3146515</v>
      </c>
      <c r="F4" s="6">
        <f>'Calculations 2'!C26</f>
        <v>11046263268.022633</v>
      </c>
      <c r="G4" s="6">
        <f>'Calculations 2'!D26</f>
        <v>11191601556.120682</v>
      </c>
      <c r="H4" s="6">
        <f>'Calculations 2'!E26</f>
        <v>11336939844.218761</v>
      </c>
      <c r="I4" s="6">
        <f>'Calculations 2'!F26</f>
        <v>11482278132.31678</v>
      </c>
      <c r="J4" s="6">
        <f>'Calculations 2'!G26</f>
        <v>11627616420.412987</v>
      </c>
      <c r="K4" s="6">
        <f>'Calculations 2'!H26</f>
        <v>12081492179.399916</v>
      </c>
      <c r="L4" s="6">
        <f>'Calculations 2'!I26</f>
        <v>12232784699.390432</v>
      </c>
      <c r="M4" s="6">
        <f>'Calculations 2'!J26</f>
        <v>12384077219.380913</v>
      </c>
      <c r="N4" s="6">
        <f>'Calculations 2'!K26</f>
        <v>12535369739.375048</v>
      </c>
      <c r="O4" s="6">
        <f>'Calculations 2'!L26</f>
        <v>12686662259.365498</v>
      </c>
      <c r="P4" s="6">
        <f>'Calculations 2'!M26</f>
        <v>14232213991.858164</v>
      </c>
      <c r="Q4" s="6">
        <f>'Calculations 2'!N26</f>
        <v>14410413268.584698</v>
      </c>
      <c r="R4" s="6">
        <f>'Calculations 2'!O26</f>
        <v>14588612545.305826</v>
      </c>
      <c r="S4" s="6">
        <f>'Calculations 2'!P26</f>
        <v>14766811822.030603</v>
      </c>
      <c r="T4" s="6">
        <f>'Calculations 2'!Q26</f>
        <v>14945011098.758945</v>
      </c>
      <c r="U4" s="6">
        <f>'Calculations 2'!R26</f>
        <v>15316632588.201284</v>
      </c>
      <c r="V4" s="6">
        <f>'Calculations 2'!S26</f>
        <v>15498564574.297993</v>
      </c>
      <c r="W4" s="6">
        <f>'Calculations 2'!T26</f>
        <v>15680496560.394772</v>
      </c>
      <c r="X4" s="6">
        <f>'Calculations 2'!U26</f>
        <v>15862428546.484306</v>
      </c>
      <c r="Y4" s="6">
        <f>'Calculations 2'!V26</f>
        <v>16044360532.577337</v>
      </c>
      <c r="Z4" s="6">
        <f>'Calculations 2'!W26</f>
        <v>17782621236.860752</v>
      </c>
      <c r="AA4" s="6">
        <f>'Calculations 2'!X26</f>
        <v>17994587636.813656</v>
      </c>
      <c r="AB4" s="6">
        <f>'Calculations 2'!Y26</f>
        <v>18206554036.76656</v>
      </c>
      <c r="AC4" s="6">
        <f>'Calculations 2'!Z26</f>
        <v>18418520436.723152</v>
      </c>
      <c r="AD4" s="6">
        <f>'Calculations 2'!AA26</f>
        <v>18630486836.672443</v>
      </c>
      <c r="AE4" s="6">
        <f>'Calculations 2'!AB26</f>
        <v>18939360083.451763</v>
      </c>
      <c r="AF4" s="6">
        <f>'Calculations 2'!AC26</f>
        <v>19153196615.54015</v>
      </c>
      <c r="AG4" s="6">
        <f>'Calculations 2'!AD26</f>
        <v>19367033147.62112</v>
      </c>
      <c r="AH4" s="6">
        <f>'Calculations 2'!AE26</f>
        <v>19580869679.709507</v>
      </c>
      <c r="AI4" s="6">
        <f>'Calculations 2'!AF26</f>
        <v>19794706211.790478</v>
      </c>
      <c r="AJ4" s="6">
        <f>'Calculations 2'!AG26</f>
        <v>20008542743.878811</v>
      </c>
      <c r="AK4" s="6">
        <f>'Calculations 2'!AH26</f>
        <v>20222379275.963581</v>
      </c>
      <c r="AL4" s="6">
        <f>'Calculations 2'!AI26</f>
        <v>20436215808.044544</v>
      </c>
    </row>
    <row r="5" spans="1:38" x14ac:dyDescent="0.45">
      <c r="A5" s="7" t="s">
        <v>14</v>
      </c>
      <c r="B5" s="6">
        <f t="shared" si="0"/>
        <v>1398016123.0328364</v>
      </c>
      <c r="C5" s="6">
        <f t="shared" si="1"/>
        <v>1398016123.0328364</v>
      </c>
      <c r="D5" s="6">
        <f t="shared" si="1"/>
        <v>1398016123.0328364</v>
      </c>
      <c r="E5" s="6">
        <f>'Calculations 2'!B27</f>
        <v>1398016123.0328364</v>
      </c>
      <c r="F5" s="6">
        <f>'Calculations 2'!C27</f>
        <v>1503364698.9704385</v>
      </c>
      <c r="G5" s="6">
        <f>'Calculations 2'!D27</f>
        <v>1548486333.9584537</v>
      </c>
      <c r="H5" s="6">
        <f>'Calculations 2'!E27</f>
        <v>1593607968.9464703</v>
      </c>
      <c r="I5" s="6">
        <f>'Calculations 2'!F27</f>
        <v>1638729603.9344838</v>
      </c>
      <c r="J5" s="6">
        <f>'Calculations 2'!G27</f>
        <v>1683851238.9223979</v>
      </c>
      <c r="K5" s="6">
        <f>'Calculations 2'!H27</f>
        <v>1745854583.0378716</v>
      </c>
      <c r="L5" s="6">
        <f>'Calculations 2'!I27</f>
        <v>1792824765.1752329</v>
      </c>
      <c r="M5" s="6">
        <f>'Calculations 2'!J27</f>
        <v>1839794947.3125827</v>
      </c>
      <c r="N5" s="6">
        <f>'Calculations 2'!K27</f>
        <v>1886765129.4501235</v>
      </c>
      <c r="O5" s="6">
        <f>'Calculations 2'!L27</f>
        <v>1933735311.587472</v>
      </c>
      <c r="P5" s="6">
        <f>'Calculations 2'!M27</f>
        <v>2056992754.4129357</v>
      </c>
      <c r="Q5" s="6">
        <f>'Calculations 2'!N27</f>
        <v>2112316391.5958116</v>
      </c>
      <c r="R5" s="6">
        <f>'Calculations 2'!O27</f>
        <v>2167640028.7784004</v>
      </c>
      <c r="S5" s="6">
        <f>'Calculations 2'!P27</f>
        <v>2222963665.9611712</v>
      </c>
      <c r="T5" s="6">
        <f>'Calculations 2'!Q27</f>
        <v>2278287303.1441369</v>
      </c>
      <c r="U5" s="6">
        <f>'Calculations 2'!R27</f>
        <v>2344194087.7303247</v>
      </c>
      <c r="V5" s="6">
        <f>'Calculations 2'!S27</f>
        <v>2400676579.553988</v>
      </c>
      <c r="W5" s="6">
        <f>'Calculations 2'!T27</f>
        <v>2457159071.3776731</v>
      </c>
      <c r="X5" s="6">
        <f>'Calculations 2'!U27</f>
        <v>2513641563.2009802</v>
      </c>
      <c r="Y5" s="6">
        <f>'Calculations 2'!V27</f>
        <v>2570124055.0244608</v>
      </c>
      <c r="Z5" s="6">
        <f>'Calculations 2'!W27</f>
        <v>2711761483.3019228</v>
      </c>
      <c r="AA5" s="6">
        <f>'Calculations 2'!X27</f>
        <v>2777568440.6671171</v>
      </c>
      <c r="AB5" s="6">
        <f>'Calculations 2'!Y27</f>
        <v>2843375398.032311</v>
      </c>
      <c r="AC5" s="6">
        <f>'Calculations 2'!Z27</f>
        <v>2909182355.397707</v>
      </c>
      <c r="AD5" s="6">
        <f>'Calculations 2'!AA27</f>
        <v>2974989312.7627211</v>
      </c>
      <c r="AE5" s="6">
        <f>'Calculations 2'!AB27</f>
        <v>3046098553.8209476</v>
      </c>
      <c r="AF5" s="6">
        <f>'Calculations 2'!AC27</f>
        <v>3112486111.2507343</v>
      </c>
      <c r="AG5" s="6">
        <f>'Calculations 2'!AD27</f>
        <v>3178873668.6801333</v>
      </c>
      <c r="AH5" s="6">
        <f>'Calculations 2'!AE27</f>
        <v>3245261226.1099191</v>
      </c>
      <c r="AI5" s="6">
        <f>'Calculations 2'!AF27</f>
        <v>3311648783.5393176</v>
      </c>
      <c r="AJ5" s="6">
        <f>'Calculations 2'!AG27</f>
        <v>3378036340.9691005</v>
      </c>
      <c r="AK5" s="6">
        <f>'Calculations 2'!AH27</f>
        <v>3444423898.3987069</v>
      </c>
      <c r="AL5" s="6">
        <f>'Calculations 2'!AI27</f>
        <v>3510811455.8281054</v>
      </c>
    </row>
    <row r="6" spans="1:38" x14ac:dyDescent="0.45">
      <c r="A6" s="7" t="s">
        <v>15</v>
      </c>
      <c r="B6" s="6">
        <f t="shared" si="0"/>
        <v>7571374060.6455336</v>
      </c>
      <c r="C6" s="6">
        <f t="shared" si="1"/>
        <v>7571374060.6455336</v>
      </c>
      <c r="D6" s="6">
        <f t="shared" si="1"/>
        <v>7571374060.6455336</v>
      </c>
      <c r="E6" s="6">
        <f>'Calculations 2'!B28</f>
        <v>7571374060.6455336</v>
      </c>
      <c r="F6" s="6">
        <f>'Calculations 2'!C28</f>
        <v>8239149685.587863</v>
      </c>
      <c r="G6" s="6">
        <f>'Calculations 2'!D28</f>
        <v>8457584920.948638</v>
      </c>
      <c r="H6" s="6">
        <f>'Calculations 2'!E28</f>
        <v>8676020156.3094273</v>
      </c>
      <c r="I6" s="6">
        <f>'Calculations 2'!F28</f>
        <v>8894455391.6701908</v>
      </c>
      <c r="J6" s="6">
        <f>'Calculations 2'!G28</f>
        <v>9112890627.0302429</v>
      </c>
      <c r="K6" s="6">
        <f>'Calculations 2'!H28</f>
        <v>9452433958.8362617</v>
      </c>
      <c r="L6" s="6">
        <f>'Calculations 2'!I28</f>
        <v>9679818068.3178329</v>
      </c>
      <c r="M6" s="6">
        <f>'Calculations 2'!J28</f>
        <v>9907202177.7993507</v>
      </c>
      <c r="N6" s="6">
        <f>'Calculations 2'!K28</f>
        <v>10134586287.282265</v>
      </c>
      <c r="O6" s="6">
        <f>'Calculations 2'!L28</f>
        <v>10361970396.763773</v>
      </c>
      <c r="P6" s="6">
        <f>'Calculations 2'!M28</f>
        <v>11136633508.341726</v>
      </c>
      <c r="Q6" s="6">
        <f>'Calculations 2'!N28</f>
        <v>11404456952.954844</v>
      </c>
      <c r="R6" s="6">
        <f>'Calculations 2'!O28</f>
        <v>11672280397.565876</v>
      </c>
      <c r="S6" s="6">
        <f>'Calculations 2'!P28</f>
        <v>11940103842.178263</v>
      </c>
      <c r="T6" s="6">
        <f>'Calculations 2'!Q28</f>
        <v>12207927286.792051</v>
      </c>
      <c r="U6" s="6">
        <f>'Calculations 2'!R28</f>
        <v>12551673425.413033</v>
      </c>
      <c r="V6" s="6">
        <f>'Calculations 2'!S28</f>
        <v>12825106921.308367</v>
      </c>
      <c r="W6" s="6">
        <f>'Calculations 2'!T28</f>
        <v>13098540417.203808</v>
      </c>
      <c r="X6" s="6">
        <f>'Calculations 2'!U28</f>
        <v>13371973913.096485</v>
      </c>
      <c r="Y6" s="6">
        <f>'Calculations 2'!V28</f>
        <v>13645407408.990456</v>
      </c>
      <c r="Z6" s="6">
        <f>'Calculations 2'!W28</f>
        <v>14529735938.023027</v>
      </c>
      <c r="AA6" s="6">
        <f>'Calculations 2'!X28</f>
        <v>14848309460.996225</v>
      </c>
      <c r="AB6" s="6">
        <f>'Calculations 2'!Y28</f>
        <v>15166882983.969427</v>
      </c>
      <c r="AC6" s="6">
        <f>'Calculations 2'!Z28</f>
        <v>15485456506.944073</v>
      </c>
      <c r="AD6" s="6">
        <f>'Calculations 2'!AA28</f>
        <v>15804030029.91593</v>
      </c>
      <c r="AE6" s="6">
        <f>'Calculations 2'!AB28</f>
        <v>16160641732.556093</v>
      </c>
      <c r="AF6" s="6">
        <f>'Calculations 2'!AC28</f>
        <v>16482025958.461819</v>
      </c>
      <c r="AG6" s="6">
        <f>'Calculations 2'!AD28</f>
        <v>16803410184.364712</v>
      </c>
      <c r="AH6" s="6">
        <f>'Calculations 2'!AE28</f>
        <v>17124794410.270439</v>
      </c>
      <c r="AI6" s="6">
        <f>'Calculations 2'!AF28</f>
        <v>17446178636.173328</v>
      </c>
      <c r="AJ6" s="6">
        <f>'Calculations 2'!AG28</f>
        <v>17767562862.079033</v>
      </c>
      <c r="AK6" s="6">
        <f>'Calculations 2'!AH28</f>
        <v>18088947087.983418</v>
      </c>
      <c r="AL6" s="6">
        <f>'Calculations 2'!AI28</f>
        <v>18410331313.886311</v>
      </c>
    </row>
    <row r="7" spans="1:38" x14ac:dyDescent="0.45">
      <c r="A7" s="7" t="s">
        <v>16</v>
      </c>
      <c r="B7" s="6">
        <f t="shared" si="0"/>
        <v>211755224.70655498</v>
      </c>
      <c r="C7" s="6">
        <f t="shared" si="1"/>
        <v>211755224.70655498</v>
      </c>
      <c r="D7" s="6">
        <f t="shared" si="1"/>
        <v>211755224.70655498</v>
      </c>
      <c r="E7" s="6">
        <f>'Calculations 2'!B29</f>
        <v>211755224.70655498</v>
      </c>
      <c r="F7" s="6">
        <f>'Calculations 2'!C29</f>
        <v>231418067.30228588</v>
      </c>
      <c r="G7" s="6">
        <f>'Calculations 2'!D29</f>
        <v>237264079.925188</v>
      </c>
      <c r="H7" s="6">
        <f>'Calculations 2'!E29</f>
        <v>243110092.54809049</v>
      </c>
      <c r="I7" s="6">
        <f>'Calculations 2'!F29</f>
        <v>248956105.17099229</v>
      </c>
      <c r="J7" s="6">
        <f>'Calculations 2'!G29</f>
        <v>254802117.79387233</v>
      </c>
      <c r="K7" s="6">
        <f>'Calculations 2'!H29</f>
        <v>264336429.86732534</v>
      </c>
      <c r="L7" s="6">
        <f>'Calculations 2'!I29</f>
        <v>270421942.45452559</v>
      </c>
      <c r="M7" s="6">
        <f>'Calculations 2'!J29</f>
        <v>276507455.04172438</v>
      </c>
      <c r="N7" s="6">
        <f>'Calculations 2'!K29</f>
        <v>282592967.62896585</v>
      </c>
      <c r="O7" s="6">
        <f>'Calculations 2'!L29</f>
        <v>288678480.21616429</v>
      </c>
      <c r="P7" s="6">
        <f>'Calculations 2'!M29</f>
        <v>311431159.59053892</v>
      </c>
      <c r="Q7" s="6">
        <f>'Calculations 2'!N29</f>
        <v>318598955.73538709</v>
      </c>
      <c r="R7" s="6">
        <f>'Calculations 2'!O29</f>
        <v>325766751.88017166</v>
      </c>
      <c r="S7" s="6">
        <f>'Calculations 2'!P29</f>
        <v>332934548.02499777</v>
      </c>
      <c r="T7" s="6">
        <f>'Calculations 2'!Q29</f>
        <v>340102344.16986656</v>
      </c>
      <c r="U7" s="6">
        <f>'Calculations 2'!R29</f>
        <v>349582336.10354149</v>
      </c>
      <c r="V7" s="6">
        <f>'Calculations 2'!S29</f>
        <v>356900274.83210522</v>
      </c>
      <c r="W7" s="6">
        <f>'Calculations 2'!T29</f>
        <v>364218213.56067181</v>
      </c>
      <c r="X7" s="6">
        <f>'Calculations 2'!U29</f>
        <v>371536152.2891537</v>
      </c>
      <c r="Y7" s="6">
        <f>'Calculations 2'!V29</f>
        <v>378854091.01767552</v>
      </c>
      <c r="Z7" s="6">
        <f>'Calculations 2'!W29</f>
        <v>404776597.74126917</v>
      </c>
      <c r="AA7" s="6">
        <f>'Calculations 2'!X29</f>
        <v>413302625.30064046</v>
      </c>
      <c r="AB7" s="6">
        <f>'Calculations 2'!Y29</f>
        <v>421828652.8600117</v>
      </c>
      <c r="AC7" s="6">
        <f>'Calculations 2'!Z29</f>
        <v>430354680.41942698</v>
      </c>
      <c r="AD7" s="6">
        <f>'Calculations 2'!AA29</f>
        <v>438880707.97875702</v>
      </c>
      <c r="AE7" s="6">
        <f>'Calculations 2'!AB29</f>
        <v>448565173.34107935</v>
      </c>
      <c r="AF7" s="6">
        <f>'Calculations 2'!AC29</f>
        <v>457166424.13445324</v>
      </c>
      <c r="AG7" s="6">
        <f>'Calculations 2'!AD29</f>
        <v>465767674.92774045</v>
      </c>
      <c r="AH7" s="6">
        <f>'Calculations 2'!AE29</f>
        <v>474368925.72111434</v>
      </c>
      <c r="AI7" s="6">
        <f>'Calculations 2'!AF29</f>
        <v>482970176.51440156</v>
      </c>
      <c r="AJ7" s="6">
        <f>'Calculations 2'!AG29</f>
        <v>491571427.30777472</v>
      </c>
      <c r="AK7" s="6">
        <f>'Calculations 2'!AH29</f>
        <v>500172678.10110754</v>
      </c>
      <c r="AL7" s="6">
        <f>'Calculations 2'!AI29</f>
        <v>508773928.8943947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Megan Mahajan</cp:lastModifiedBy>
  <cp:revision/>
  <dcterms:created xsi:type="dcterms:W3CDTF">2015-06-22T19:19:55Z</dcterms:created>
  <dcterms:modified xsi:type="dcterms:W3CDTF">2020-11-15T22:28:33Z</dcterms:modified>
  <cp:category/>
  <cp:contentStatus/>
</cp:coreProperties>
</file>