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bldgs\BCEU\"/>
    </mc:Choice>
  </mc:AlternateContent>
  <xr:revisionPtr revIDLastSave="0" documentId="13_ncr:1_{02E2E0DE-0E30-4053-AD38-88EDEB8349F0}" xr6:coauthVersionLast="45" xr6:coauthVersionMax="45" xr10:uidLastSave="{00000000-0000-0000-0000-000000000000}"/>
  <bookViews>
    <workbookView xWindow="-277" yWindow="0" windowWidth="10867" windowHeight="10200" tabRatio="776" firstSheet="23" activeTab="24" xr2:uid="{00000000-000D-0000-FFFF-FFFF00000000}"/>
  </bookViews>
  <sheets>
    <sheet name="About" sheetId="1" r:id="rId1"/>
    <sheet name="Elec Use" sheetId="28" r:id="rId2"/>
    <sheet name="LPG, Kerosene, Diesel Use" sheetId="35" r:id="rId3"/>
    <sheet name="2015 Activity Data" sheetId="39" r:id="rId4"/>
    <sheet name="2020 Activity Data" sheetId="44" r:id="rId5"/>
    <sheet name="Summed Activity Data" sheetId="40" r:id="rId6"/>
    <sheet name="IESS Demand" sheetId="42" r:id="rId7"/>
    <sheet name="Conversion Factors" sheetId="36" r:id="rId8"/>
    <sheet name="Calculations" sheetId="41" r:id="rId9"/>
    <sheet name="BCEU-urban-residential-heating" sheetId="18" r:id="rId10"/>
    <sheet name="BCEU-urban-residential-cooling" sheetId="20" r:id="rId11"/>
    <sheet name="BCEU-urban-residential-lighting" sheetId="11" r:id="rId12"/>
    <sheet name="BCEU-urban-residential-appl" sheetId="12" r:id="rId13"/>
    <sheet name="BCEU-urban-residential-other" sheetId="13" r:id="rId14"/>
    <sheet name="BCEU-rural-residential-heating" sheetId="23" r:id="rId15"/>
    <sheet name="BCEU-rural-residential-cooling" sheetId="24" r:id="rId16"/>
    <sheet name="BCEU-rural-residential-lighting" sheetId="25" r:id="rId17"/>
    <sheet name="BCEU-rural-residential-appl" sheetId="26" r:id="rId18"/>
    <sheet name="BCEU-rural-residential-other" sheetId="27" r:id="rId19"/>
    <sheet name="BCEU-commercial-heating" sheetId="21" r:id="rId20"/>
    <sheet name="BCEU-commercial-cooling" sheetId="14" r:id="rId21"/>
    <sheet name="BCEU-commercial-lighting" sheetId="15" r:id="rId22"/>
    <sheet name="BCEU-commercial-appl" sheetId="16" r:id="rId23"/>
    <sheet name="BCEU-commercial-other" sheetId="17" r:id="rId24"/>
    <sheet name="BCEU-all-envelope" sheetId="45" r:id="rId25"/>
  </sheets>
  <externalReferences>
    <externalReference r:id="rId26"/>
    <externalReference r:id="rId27"/>
  </externalReferences>
  <definedNames>
    <definedName name="_xlnm._FilterDatabase" localSheetId="3" hidden="1">'2015 Activity Data'!$A$1:$AJ$1254</definedName>
    <definedName name="BTU_per_GWh">'Conversion Factors'!$A$3</definedName>
    <definedName name="BTU_per_kg_biomass">'Conversion Factors'!$B$28</definedName>
    <definedName name="BTU_per_PJ">'Conversion Factors'!$A$6</definedName>
    <definedName name="BTU_per_thousand_tons_kerosene">'Conversion Factors'!$A$21</definedName>
    <definedName name="BTU_per_thousand_tons_LPG">'Conversion Factors'!$A$14</definedName>
    <definedName name="Fraction_coal">[2]About!$C$50</definedName>
    <definedName name="Percent_rural">[2]About!$A$77</definedName>
    <definedName name="Percent_urban">[2]About!$A$76</definedName>
    <definedName name="preferences.energyunits">[1]Preferences!$C$3</definedName>
    <definedName name="quadrillion">[2]About!$B$79</definedName>
    <definedName name="Table4">'[2]AEO Table 4'!$C$34:$AI$72</definedName>
    <definedName name="Table5">'[2]AEO Table 5'!$C$31:$AI$58</definedName>
  </definedNames>
  <calcPr calcId="191029"/>
  <pivotCaches>
    <pivotCache cacheId="0" r:id="rId28"/>
    <pivotCache cacheId="1" r:id="rId2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" i="40" l="1"/>
  <c r="B37" i="40"/>
  <c r="B40" i="40" s="1"/>
  <c r="D122" i="42" l="1"/>
  <c r="AH127" i="42" l="1"/>
  <c r="AC127" i="42"/>
  <c r="X127" i="42"/>
  <c r="S127" i="42"/>
  <c r="N127" i="42"/>
  <c r="I127" i="42"/>
  <c r="D127" i="42"/>
  <c r="AH124" i="42"/>
  <c r="AC124" i="42"/>
  <c r="X124" i="42"/>
  <c r="S124" i="42"/>
  <c r="N124" i="42"/>
  <c r="I124" i="42"/>
  <c r="D124" i="42"/>
  <c r="AH126" i="42"/>
  <c r="AC126" i="42"/>
  <c r="X126" i="42"/>
  <c r="S126" i="42"/>
  <c r="N126" i="42"/>
  <c r="I126" i="42"/>
  <c r="D126" i="42"/>
  <c r="AH123" i="42"/>
  <c r="AC123" i="42"/>
  <c r="X123" i="42"/>
  <c r="S123" i="42"/>
  <c r="N123" i="42"/>
  <c r="I123" i="42"/>
  <c r="D123" i="42"/>
  <c r="AH125" i="42"/>
  <c r="AC125" i="42"/>
  <c r="X125" i="42"/>
  <c r="S125" i="42"/>
  <c r="N125" i="42"/>
  <c r="I125" i="42"/>
  <c r="D125" i="42"/>
  <c r="AH122" i="42"/>
  <c r="AC122" i="42"/>
  <c r="X122" i="42"/>
  <c r="S122" i="42"/>
  <c r="N122" i="42"/>
  <c r="I122" i="42"/>
  <c r="S129" i="42" l="1"/>
  <c r="X129" i="42"/>
  <c r="AC129" i="42"/>
  <c r="AH129" i="42"/>
  <c r="D129" i="42"/>
  <c r="N129" i="42"/>
  <c r="I129" i="42"/>
  <c r="E125" i="42"/>
  <c r="F125" i="42"/>
  <c r="N27" i="41" l="1"/>
  <c r="X27" i="41"/>
  <c r="D27" i="41"/>
  <c r="S27" i="41"/>
  <c r="AH27" i="41"/>
  <c r="I27" i="41"/>
  <c r="AC27" i="41"/>
  <c r="G125" i="42"/>
  <c r="AH119" i="42"/>
  <c r="AH118" i="42"/>
  <c r="AH117" i="42"/>
  <c r="AH116" i="42"/>
  <c r="AC119" i="42"/>
  <c r="AC118" i="42"/>
  <c r="AC117" i="42"/>
  <c r="AC116" i="42"/>
  <c r="X119" i="42"/>
  <c r="X118" i="42"/>
  <c r="X117" i="42"/>
  <c r="X116" i="42"/>
  <c r="S119" i="42"/>
  <c r="S118" i="42"/>
  <c r="S117" i="42"/>
  <c r="S116" i="42"/>
  <c r="N119" i="42"/>
  <c r="N118" i="42"/>
  <c r="N117" i="42"/>
  <c r="N116" i="42"/>
  <c r="D119" i="42"/>
  <c r="I119" i="42"/>
  <c r="D117" i="42"/>
  <c r="D118" i="42"/>
  <c r="I118" i="42"/>
  <c r="I117" i="42"/>
  <c r="D116" i="42"/>
  <c r="I116" i="42"/>
  <c r="E122" i="42"/>
  <c r="J122" i="42"/>
  <c r="Y122" i="42"/>
  <c r="AI122" i="42"/>
  <c r="E123" i="42"/>
  <c r="J123" i="42"/>
  <c r="T123" i="42"/>
  <c r="Y123" i="42"/>
  <c r="E124" i="42"/>
  <c r="O124" i="42"/>
  <c r="T124" i="42"/>
  <c r="J125" i="42"/>
  <c r="O125" i="42"/>
  <c r="Y125" i="42"/>
  <c r="AI125" i="42"/>
  <c r="O126" i="42"/>
  <c r="Y126" i="42"/>
  <c r="O3" i="42"/>
  <c r="J129" i="42" l="1"/>
  <c r="AI129" i="42"/>
  <c r="Y129" i="42"/>
  <c r="E129" i="42"/>
  <c r="AH120" i="42"/>
  <c r="P125" i="42"/>
  <c r="F123" i="42"/>
  <c r="AJ122" i="42"/>
  <c r="U124" i="42"/>
  <c r="K123" i="42"/>
  <c r="AJ125" i="42"/>
  <c r="AD126" i="42"/>
  <c r="Z123" i="42"/>
  <c r="K122" i="42"/>
  <c r="AD125" i="42"/>
  <c r="P124" i="42"/>
  <c r="E126" i="42"/>
  <c r="Z125" i="42"/>
  <c r="Z122" i="42"/>
  <c r="AI126" i="42"/>
  <c r="P126" i="42"/>
  <c r="AI124" i="42"/>
  <c r="E117" i="42"/>
  <c r="J126" i="42"/>
  <c r="Y124" i="42"/>
  <c r="O122" i="42"/>
  <c r="J124" i="42"/>
  <c r="AI123" i="42"/>
  <c r="T122" i="42"/>
  <c r="T126" i="42"/>
  <c r="AD124" i="42"/>
  <c r="F124" i="42"/>
  <c r="O123" i="42"/>
  <c r="T125" i="42"/>
  <c r="Z126" i="42"/>
  <c r="K125" i="42"/>
  <c r="U123" i="42"/>
  <c r="AD122" i="42"/>
  <c r="F122" i="42"/>
  <c r="AD123" i="42"/>
  <c r="Y27" i="41" l="1"/>
  <c r="AI27" i="41"/>
  <c r="J27" i="41"/>
  <c r="E27" i="41"/>
  <c r="F129" i="42"/>
  <c r="AD129" i="42"/>
  <c r="AK122" i="42"/>
  <c r="AJ129" i="42"/>
  <c r="T129" i="42"/>
  <c r="K129" i="42"/>
  <c r="L125" i="42"/>
  <c r="Z129" i="42"/>
  <c r="O129" i="42"/>
  <c r="G123" i="42"/>
  <c r="L123" i="42"/>
  <c r="U122" i="42"/>
  <c r="L122" i="42"/>
  <c r="P123" i="42"/>
  <c r="G124" i="42"/>
  <c r="V124" i="42"/>
  <c r="Z124" i="42"/>
  <c r="AA122" i="42"/>
  <c r="AE126" i="42"/>
  <c r="G122" i="42"/>
  <c r="AE122" i="42"/>
  <c r="AJ126" i="42"/>
  <c r="V123" i="42"/>
  <c r="AE124" i="42"/>
  <c r="AA125" i="42"/>
  <c r="AK125" i="42"/>
  <c r="AE123" i="42"/>
  <c r="AJ124" i="42"/>
  <c r="Q126" i="42"/>
  <c r="AA123" i="42"/>
  <c r="K126" i="42"/>
  <c r="F126" i="42"/>
  <c r="U125" i="42"/>
  <c r="AE125" i="42"/>
  <c r="AJ123" i="42"/>
  <c r="K124" i="42"/>
  <c r="P122" i="42"/>
  <c r="AA126" i="42"/>
  <c r="U126" i="42"/>
  <c r="Q124" i="42"/>
  <c r="Q125" i="42"/>
  <c r="C136" i="42"/>
  <c r="C134" i="42"/>
  <c r="C133" i="42"/>
  <c r="C135" i="42"/>
  <c r="H123" i="42" l="1"/>
  <c r="F27" i="41"/>
  <c r="O27" i="41"/>
  <c r="T27" i="41"/>
  <c r="Z27" i="41"/>
  <c r="AJ27" i="41"/>
  <c r="M123" i="42"/>
  <c r="K27" i="41"/>
  <c r="AD27" i="41"/>
  <c r="AK129" i="42"/>
  <c r="AE129" i="42"/>
  <c r="P129" i="42"/>
  <c r="L129" i="42"/>
  <c r="G129" i="42"/>
  <c r="U129" i="42"/>
  <c r="AA129" i="42"/>
  <c r="AF123" i="42"/>
  <c r="Q123" i="42"/>
  <c r="V122" i="42"/>
  <c r="Q122" i="42"/>
  <c r="AF126" i="42"/>
  <c r="L124" i="42"/>
  <c r="G126" i="42"/>
  <c r="AB123" i="42"/>
  <c r="AK126" i="42"/>
  <c r="AB122" i="42"/>
  <c r="R125" i="42"/>
  <c r="V126" i="42"/>
  <c r="M122" i="42"/>
  <c r="AK123" i="42"/>
  <c r="L126" i="42"/>
  <c r="R126" i="42"/>
  <c r="AB125" i="42"/>
  <c r="AF122" i="42"/>
  <c r="AA124" i="42"/>
  <c r="M125" i="42"/>
  <c r="R124" i="42"/>
  <c r="H124" i="42"/>
  <c r="V125" i="42"/>
  <c r="W123" i="42"/>
  <c r="AB126" i="42"/>
  <c r="W124" i="42"/>
  <c r="AF125" i="42"/>
  <c r="AK124" i="42"/>
  <c r="AF124" i="42"/>
  <c r="H122" i="42"/>
  <c r="E127" i="42"/>
  <c r="AD127" i="42"/>
  <c r="AI127" i="42"/>
  <c r="Y127" i="42"/>
  <c r="T127" i="42"/>
  <c r="O127" i="42"/>
  <c r="J127" i="42"/>
  <c r="L27" i="41" l="1"/>
  <c r="AA27" i="41"/>
  <c r="P27" i="41"/>
  <c r="U27" i="41"/>
  <c r="AE27" i="41"/>
  <c r="G27" i="41"/>
  <c r="AK27" i="41"/>
  <c r="M129" i="42"/>
  <c r="Q129" i="42"/>
  <c r="V129" i="42"/>
  <c r="AF129" i="42"/>
  <c r="AB129" i="42"/>
  <c r="H125" i="42"/>
  <c r="W126" i="42"/>
  <c r="R122" i="42"/>
  <c r="AG123" i="42"/>
  <c r="AG126" i="42"/>
  <c r="W125" i="42"/>
  <c r="M126" i="42"/>
  <c r="W122" i="42"/>
  <c r="AG124" i="42"/>
  <c r="AG122" i="42"/>
  <c r="M124" i="42"/>
  <c r="R123" i="42"/>
  <c r="AJ127" i="42"/>
  <c r="AG125" i="42"/>
  <c r="AB124" i="42"/>
  <c r="H126" i="42"/>
  <c r="AE127" i="42"/>
  <c r="P127" i="42"/>
  <c r="U127" i="42"/>
  <c r="F127" i="42"/>
  <c r="K127" i="42"/>
  <c r="Z127" i="42"/>
  <c r="H129" i="42" l="1"/>
  <c r="AB27" i="41"/>
  <c r="Z3" i="21" s="1"/>
  <c r="M27" i="41"/>
  <c r="K3" i="21" s="1"/>
  <c r="P3" i="18"/>
  <c r="U3" i="23"/>
  <c r="V27" i="41"/>
  <c r="T3" i="21" s="1"/>
  <c r="AE3" i="18"/>
  <c r="AF27" i="41"/>
  <c r="AD3" i="21" s="1"/>
  <c r="K3" i="23"/>
  <c r="H27" i="41"/>
  <c r="Q27" i="41"/>
  <c r="O3" i="21" s="1"/>
  <c r="R129" i="42"/>
  <c r="AG129" i="42"/>
  <c r="W129" i="42"/>
  <c r="AK127" i="42"/>
  <c r="Q127" i="42"/>
  <c r="L127" i="42"/>
  <c r="G127" i="42"/>
  <c r="AA127" i="42"/>
  <c r="V127" i="42"/>
  <c r="AF127" i="42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B7" i="16"/>
  <c r="C3" i="21"/>
  <c r="D3" i="21"/>
  <c r="E3" i="21"/>
  <c r="F3" i="21"/>
  <c r="G3" i="21"/>
  <c r="H3" i="21"/>
  <c r="I3" i="21"/>
  <c r="J3" i="21"/>
  <c r="L3" i="21"/>
  <c r="M3" i="21"/>
  <c r="N3" i="21"/>
  <c r="Q3" i="21"/>
  <c r="R3" i="21"/>
  <c r="S3" i="21"/>
  <c r="V3" i="21"/>
  <c r="W3" i="21"/>
  <c r="X3" i="21"/>
  <c r="Y3" i="21"/>
  <c r="AA3" i="21"/>
  <c r="AB3" i="21"/>
  <c r="AC3" i="21"/>
  <c r="AF3" i="21"/>
  <c r="AG3" i="21"/>
  <c r="AH3" i="21"/>
  <c r="AI3" i="21"/>
  <c r="B3" i="21"/>
  <c r="C3" i="23"/>
  <c r="D3" i="23"/>
  <c r="E3" i="23"/>
  <c r="F3" i="23"/>
  <c r="G3" i="23"/>
  <c r="H3" i="23"/>
  <c r="I3" i="23"/>
  <c r="J3" i="23"/>
  <c r="L3" i="23"/>
  <c r="M3" i="23"/>
  <c r="N3" i="23"/>
  <c r="O3" i="23"/>
  <c r="P3" i="23"/>
  <c r="Q3" i="23"/>
  <c r="R3" i="23"/>
  <c r="S3" i="23"/>
  <c r="T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B3" i="23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F3" i="18"/>
  <c r="AG3" i="18"/>
  <c r="AH3" i="18"/>
  <c r="AI3" i="18"/>
  <c r="B3" i="18"/>
  <c r="R27" i="41" l="1"/>
  <c r="P3" i="21" s="1"/>
  <c r="W27" i="41"/>
  <c r="U3" i="21" s="1"/>
  <c r="AG27" i="41"/>
  <c r="AE3" i="21" s="1"/>
  <c r="M127" i="42"/>
  <c r="H127" i="42"/>
  <c r="AG127" i="42"/>
  <c r="AB127" i="42"/>
  <c r="W127" i="42"/>
  <c r="R127" i="42"/>
  <c r="I100" i="41"/>
  <c r="I99" i="41"/>
  <c r="C169" i="42"/>
  <c r="C170" i="42"/>
  <c r="C168" i="42"/>
  <c r="C167" i="42"/>
  <c r="AG163" i="42"/>
  <c r="AG162" i="42"/>
  <c r="AG161" i="42"/>
  <c r="AG160" i="42"/>
  <c r="AB163" i="42"/>
  <c r="AB162" i="42"/>
  <c r="AB161" i="42"/>
  <c r="AB160" i="42"/>
  <c r="W163" i="42"/>
  <c r="W162" i="42"/>
  <c r="W161" i="42"/>
  <c r="W160" i="42"/>
  <c r="R163" i="42"/>
  <c r="R162" i="42"/>
  <c r="R161" i="42"/>
  <c r="R160" i="42"/>
  <c r="M163" i="42"/>
  <c r="M162" i="42"/>
  <c r="M161" i="42"/>
  <c r="M160" i="42"/>
  <c r="H162" i="42"/>
  <c r="H163" i="42"/>
  <c r="H161" i="42"/>
  <c r="H160" i="42"/>
  <c r="J99" i="41" l="1"/>
  <c r="G8" i="25"/>
  <c r="G8" i="16"/>
  <c r="G8" i="26"/>
  <c r="J100" i="41"/>
  <c r="AD100" i="41"/>
  <c r="V100" i="41"/>
  <c r="N100" i="41"/>
  <c r="AG99" i="41"/>
  <c r="Y99" i="41"/>
  <c r="Q99" i="41"/>
  <c r="AE100" i="41"/>
  <c r="W100" i="41"/>
  <c r="O100" i="41"/>
  <c r="AH99" i="41"/>
  <c r="Z99" i="41"/>
  <c r="R99" i="41"/>
  <c r="AC100" i="41"/>
  <c r="AF99" i="41"/>
  <c r="P99" i="41"/>
  <c r="AJ100" i="41"/>
  <c r="AB100" i="41"/>
  <c r="T100" i="41"/>
  <c r="L100" i="41"/>
  <c r="AE99" i="41"/>
  <c r="W99" i="41"/>
  <c r="O99" i="41"/>
  <c r="U100" i="41"/>
  <c r="X99" i="41"/>
  <c r="AI100" i="41"/>
  <c r="AA100" i="41"/>
  <c r="S100" i="41"/>
  <c r="K100" i="41"/>
  <c r="AD99" i="41"/>
  <c r="V99" i="41"/>
  <c r="N99" i="41"/>
  <c r="AK100" i="41"/>
  <c r="M100" i="41"/>
  <c r="AH100" i="41"/>
  <c r="Z100" i="41"/>
  <c r="R100" i="41"/>
  <c r="AK99" i="41"/>
  <c r="AC99" i="41"/>
  <c r="U99" i="41"/>
  <c r="M99" i="41"/>
  <c r="AG100" i="41"/>
  <c r="Y100" i="41"/>
  <c r="Q100" i="41"/>
  <c r="AJ99" i="41"/>
  <c r="AB99" i="41"/>
  <c r="T99" i="41"/>
  <c r="L99" i="41"/>
  <c r="AF100" i="41"/>
  <c r="X100" i="41"/>
  <c r="P100" i="41"/>
  <c r="AI99" i="41"/>
  <c r="AA99" i="41"/>
  <c r="S99" i="41"/>
  <c r="K99" i="41"/>
  <c r="AC163" i="42"/>
  <c r="D163" i="42"/>
  <c r="AC162" i="42"/>
  <c r="X160" i="42"/>
  <c r="E116" i="42"/>
  <c r="F116" i="42" s="1"/>
  <c r="G116" i="42" s="1"/>
  <c r="H116" i="42" s="1"/>
  <c r="B74" i="42"/>
  <c r="C74" i="42"/>
  <c r="D74" i="42"/>
  <c r="E74" i="42"/>
  <c r="F74" i="42"/>
  <c r="G74" i="42"/>
  <c r="H74" i="42"/>
  <c r="I74" i="42"/>
  <c r="J74" i="42"/>
  <c r="K74" i="42"/>
  <c r="L74" i="42"/>
  <c r="M74" i="42"/>
  <c r="N74" i="42"/>
  <c r="O74" i="42"/>
  <c r="P74" i="42"/>
  <c r="Q74" i="42"/>
  <c r="R74" i="42"/>
  <c r="S74" i="42"/>
  <c r="T74" i="42"/>
  <c r="U74" i="42"/>
  <c r="V74" i="42"/>
  <c r="W74" i="42"/>
  <c r="X74" i="42"/>
  <c r="Y74" i="42"/>
  <c r="Z74" i="42"/>
  <c r="AA74" i="42"/>
  <c r="AB74" i="42"/>
  <c r="AC74" i="42"/>
  <c r="AD74" i="42"/>
  <c r="AE74" i="42"/>
  <c r="AF74" i="42"/>
  <c r="AG74" i="42"/>
  <c r="AH74" i="42"/>
  <c r="AI74" i="42"/>
  <c r="AJ74" i="42"/>
  <c r="AK74" i="42"/>
  <c r="AL74" i="42"/>
  <c r="AM74" i="42"/>
  <c r="AN74" i="42"/>
  <c r="B75" i="42"/>
  <c r="C75" i="42"/>
  <c r="D75" i="42"/>
  <c r="E75" i="42"/>
  <c r="F75" i="42"/>
  <c r="G75" i="42"/>
  <c r="H75" i="42"/>
  <c r="I75" i="42"/>
  <c r="J75" i="42"/>
  <c r="K75" i="42"/>
  <c r="L75" i="42"/>
  <c r="M75" i="42"/>
  <c r="N75" i="42"/>
  <c r="O75" i="42"/>
  <c r="P75" i="42"/>
  <c r="Q75" i="42"/>
  <c r="R75" i="42"/>
  <c r="S75" i="42"/>
  <c r="T75" i="42"/>
  <c r="U75" i="42"/>
  <c r="V75" i="42"/>
  <c r="W75" i="42"/>
  <c r="X75" i="42"/>
  <c r="Y75" i="42"/>
  <c r="Z75" i="42"/>
  <c r="AA75" i="42"/>
  <c r="AB75" i="42"/>
  <c r="AC75" i="42"/>
  <c r="AD75" i="42"/>
  <c r="AE75" i="42"/>
  <c r="AF75" i="42"/>
  <c r="AG75" i="42"/>
  <c r="AH75" i="42"/>
  <c r="AI75" i="42"/>
  <c r="AJ75" i="42"/>
  <c r="AK75" i="42"/>
  <c r="AL75" i="42"/>
  <c r="AM75" i="42"/>
  <c r="AN75" i="42"/>
  <c r="E119" i="42"/>
  <c r="E118" i="42"/>
  <c r="F118" i="42" s="1"/>
  <c r="G118" i="42" s="1"/>
  <c r="H118" i="42" s="1"/>
  <c r="Y160" i="42" l="1"/>
  <c r="AD162" i="42"/>
  <c r="E163" i="42"/>
  <c r="AD163" i="42"/>
  <c r="X77" i="42"/>
  <c r="P78" i="42"/>
  <c r="Z78" i="42"/>
  <c r="B78" i="42"/>
  <c r="R78" i="42"/>
  <c r="AH78" i="42"/>
  <c r="J78" i="42"/>
  <c r="G78" i="42"/>
  <c r="AB78" i="42"/>
  <c r="T77" i="42"/>
  <c r="L78" i="42"/>
  <c r="D78" i="42"/>
  <c r="X8" i="16"/>
  <c r="X8" i="26"/>
  <c r="AC8" i="15"/>
  <c r="AC8" i="25"/>
  <c r="R8" i="15"/>
  <c r="R8" i="25"/>
  <c r="AF8" i="16"/>
  <c r="AF8" i="26"/>
  <c r="AD78" i="42"/>
  <c r="I8" i="15"/>
  <c r="I8" i="25"/>
  <c r="Z8" i="15"/>
  <c r="Z8" i="25"/>
  <c r="Y8" i="16"/>
  <c r="Y8" i="26"/>
  <c r="R8" i="16"/>
  <c r="R8" i="26"/>
  <c r="M8" i="16"/>
  <c r="M8" i="26"/>
  <c r="W8" i="15"/>
  <c r="W8" i="25"/>
  <c r="X8" i="15"/>
  <c r="X8" i="25"/>
  <c r="W78" i="42"/>
  <c r="AK78" i="42"/>
  <c r="Q8" i="15"/>
  <c r="Q8" i="25"/>
  <c r="AH8" i="15"/>
  <c r="AH8" i="25"/>
  <c r="K8" i="15"/>
  <c r="K8" i="25"/>
  <c r="K8" i="16"/>
  <c r="K8" i="26"/>
  <c r="AG8" i="16"/>
  <c r="AG8" i="26"/>
  <c r="Z8" i="16"/>
  <c r="Z8" i="26"/>
  <c r="U8" i="16"/>
  <c r="U8" i="26"/>
  <c r="I8" i="16"/>
  <c r="I8" i="26"/>
  <c r="AB8" i="16"/>
  <c r="AB8" i="26"/>
  <c r="J8" i="16"/>
  <c r="J8" i="26"/>
  <c r="H8" i="16"/>
  <c r="H8" i="26"/>
  <c r="V78" i="42"/>
  <c r="Y8" i="15"/>
  <c r="Y8" i="25"/>
  <c r="O8" i="16"/>
  <c r="O8" i="26"/>
  <c r="S8" i="15"/>
  <c r="S8" i="25"/>
  <c r="AI8" i="16"/>
  <c r="AI8" i="26"/>
  <c r="AH8" i="16"/>
  <c r="AH8" i="26"/>
  <c r="AC8" i="16"/>
  <c r="AC8" i="26"/>
  <c r="L8" i="16"/>
  <c r="L8" i="26"/>
  <c r="AA8" i="16"/>
  <c r="AA8" i="26"/>
  <c r="AM78" i="42"/>
  <c r="Q8" i="16"/>
  <c r="Q8" i="26"/>
  <c r="AF8" i="15"/>
  <c r="AF8" i="25"/>
  <c r="AG8" i="15"/>
  <c r="AG8" i="25"/>
  <c r="W8" i="16"/>
  <c r="W8" i="26"/>
  <c r="AA8" i="15"/>
  <c r="AA8" i="25"/>
  <c r="L8" i="15"/>
  <c r="L8" i="25"/>
  <c r="V8" i="15"/>
  <c r="V8" i="25"/>
  <c r="G8" i="15"/>
  <c r="H8" i="15"/>
  <c r="H8" i="25"/>
  <c r="AD8" i="16"/>
  <c r="AD8" i="26"/>
  <c r="J8" i="15"/>
  <c r="J8" i="25"/>
  <c r="N8" i="16"/>
  <c r="N8" i="26"/>
  <c r="AE8" i="16"/>
  <c r="AE8" i="26"/>
  <c r="AI8" i="15"/>
  <c r="AI8" i="25"/>
  <c r="T8" i="15"/>
  <c r="T8" i="25"/>
  <c r="S8" i="16"/>
  <c r="S8" i="26"/>
  <c r="M8" i="15"/>
  <c r="M8" i="25"/>
  <c r="N8" i="15"/>
  <c r="N8" i="25"/>
  <c r="O8" i="15"/>
  <c r="O8" i="25"/>
  <c r="AE8" i="15"/>
  <c r="AE8" i="25"/>
  <c r="T8" i="16"/>
  <c r="T8" i="26"/>
  <c r="V8" i="16"/>
  <c r="V8" i="26"/>
  <c r="P8" i="16"/>
  <c r="P8" i="26"/>
  <c r="AB8" i="15"/>
  <c r="AB8" i="25"/>
  <c r="U8" i="15"/>
  <c r="U8" i="25"/>
  <c r="AD8" i="15"/>
  <c r="AD8" i="25"/>
  <c r="P8" i="15"/>
  <c r="P8" i="25"/>
  <c r="N161" i="42"/>
  <c r="AJ78" i="42"/>
  <c r="AE77" i="42"/>
  <c r="W77" i="42"/>
  <c r="V77" i="42"/>
  <c r="N78" i="42"/>
  <c r="F77" i="42"/>
  <c r="U77" i="42"/>
  <c r="M78" i="42"/>
  <c r="E77" i="42"/>
  <c r="N162" i="42"/>
  <c r="AK77" i="42"/>
  <c r="AC77" i="42"/>
  <c r="U78" i="42"/>
  <c r="M77" i="42"/>
  <c r="E78" i="42"/>
  <c r="AA77" i="42"/>
  <c r="K77" i="42"/>
  <c r="C77" i="42"/>
  <c r="N77" i="42"/>
  <c r="O78" i="42"/>
  <c r="AH160" i="42"/>
  <c r="I161" i="42"/>
  <c r="X162" i="42"/>
  <c r="I160" i="42"/>
  <c r="S160" i="42"/>
  <c r="AH161" i="42"/>
  <c r="I162" i="42"/>
  <c r="X163" i="42"/>
  <c r="D160" i="42"/>
  <c r="S161" i="42"/>
  <c r="AH162" i="42"/>
  <c r="I163" i="42"/>
  <c r="AC160" i="42"/>
  <c r="D161" i="42"/>
  <c r="S162" i="42"/>
  <c r="AH163" i="42"/>
  <c r="N160" i="42"/>
  <c r="AC161" i="42"/>
  <c r="D162" i="42"/>
  <c r="S163" i="42"/>
  <c r="X161" i="42"/>
  <c r="N163" i="42"/>
  <c r="AC78" i="42"/>
  <c r="AI78" i="42"/>
  <c r="S77" i="42"/>
  <c r="K78" i="42"/>
  <c r="C78" i="42"/>
  <c r="AA78" i="42"/>
  <c r="AG78" i="42"/>
  <c r="Y78" i="42"/>
  <c r="Q78" i="42"/>
  <c r="I78" i="42"/>
  <c r="J119" i="42"/>
  <c r="K119" i="42" s="1"/>
  <c r="L119" i="42" s="1"/>
  <c r="M119" i="42" s="1"/>
  <c r="O77" i="42"/>
  <c r="G77" i="42"/>
  <c r="AL77" i="42"/>
  <c r="AD77" i="42"/>
  <c r="F78" i="42"/>
  <c r="AL78" i="42"/>
  <c r="AN78" i="42"/>
  <c r="AF78" i="42"/>
  <c r="X78" i="42"/>
  <c r="P77" i="42"/>
  <c r="H78" i="42"/>
  <c r="AI118" i="42"/>
  <c r="AJ118" i="42" s="1"/>
  <c r="AK118" i="42" s="1"/>
  <c r="T78" i="42"/>
  <c r="AM77" i="42"/>
  <c r="AD116" i="42"/>
  <c r="AE116" i="42" s="1"/>
  <c r="AF116" i="42" s="1"/>
  <c r="AG116" i="42" s="1"/>
  <c r="D77" i="42"/>
  <c r="AE78" i="42"/>
  <c r="AI77" i="42"/>
  <c r="S78" i="42"/>
  <c r="AB77" i="42"/>
  <c r="AJ77" i="42"/>
  <c r="Y117" i="42"/>
  <c r="Z117" i="42" s="1"/>
  <c r="AA117" i="42" s="1"/>
  <c r="AB117" i="42" s="1"/>
  <c r="AF77" i="42"/>
  <c r="L77" i="42"/>
  <c r="AN77" i="42"/>
  <c r="H77" i="42"/>
  <c r="AH77" i="42"/>
  <c r="Z77" i="42"/>
  <c r="R77" i="42"/>
  <c r="J77" i="42"/>
  <c r="B77" i="42"/>
  <c r="AG77" i="42"/>
  <c r="Y77" i="42"/>
  <c r="Q77" i="42"/>
  <c r="I77" i="42"/>
  <c r="T119" i="42"/>
  <c r="U119" i="42" s="1"/>
  <c r="V119" i="42" s="1"/>
  <c r="W119" i="42" s="1"/>
  <c r="Y119" i="42"/>
  <c r="Z119" i="42" s="1"/>
  <c r="AA119" i="42" s="1"/>
  <c r="AB119" i="42" s="1"/>
  <c r="AI117" i="42"/>
  <c r="AJ117" i="42" s="1"/>
  <c r="AK117" i="42" s="1"/>
  <c r="T118" i="42"/>
  <c r="U118" i="42" s="1"/>
  <c r="V118" i="42" s="1"/>
  <c r="W118" i="42" s="1"/>
  <c r="AD119" i="42"/>
  <c r="AE119" i="42" s="1"/>
  <c r="AF119" i="42" s="1"/>
  <c r="AG119" i="42" s="1"/>
  <c r="O118" i="42"/>
  <c r="P118" i="42" s="1"/>
  <c r="Q118" i="42" s="1"/>
  <c r="R118" i="42" s="1"/>
  <c r="AD118" i="42"/>
  <c r="AE118" i="42" s="1"/>
  <c r="AF118" i="42" s="1"/>
  <c r="AG118" i="42" s="1"/>
  <c r="O117" i="42"/>
  <c r="P117" i="42" s="1"/>
  <c r="Q117" i="42" s="1"/>
  <c r="R117" i="42" s="1"/>
  <c r="J118" i="42"/>
  <c r="K118" i="42" s="1"/>
  <c r="L118" i="42" s="1"/>
  <c r="M118" i="42" s="1"/>
  <c r="J117" i="42"/>
  <c r="K117" i="42" s="1"/>
  <c r="L117" i="42" s="1"/>
  <c r="M117" i="42" s="1"/>
  <c r="T116" i="42"/>
  <c r="U116" i="42" s="1"/>
  <c r="V116" i="42" s="1"/>
  <c r="W116" i="42" s="1"/>
  <c r="J116" i="42"/>
  <c r="K116" i="42" s="1"/>
  <c r="L116" i="42" s="1"/>
  <c r="M116" i="42" s="1"/>
  <c r="F117" i="42"/>
  <c r="G117" i="42" s="1"/>
  <c r="H117" i="42" s="1"/>
  <c r="O119" i="42"/>
  <c r="P119" i="42" s="1"/>
  <c r="Q119" i="42" s="1"/>
  <c r="R119" i="42" s="1"/>
  <c r="O116" i="42"/>
  <c r="P116" i="42" s="1"/>
  <c r="Q116" i="42" s="1"/>
  <c r="AI116" i="42"/>
  <c r="AJ116" i="42" s="1"/>
  <c r="AK116" i="42" s="1"/>
  <c r="AI119" i="42"/>
  <c r="AJ119" i="42" s="1"/>
  <c r="AK119" i="42" s="1"/>
  <c r="T117" i="42"/>
  <c r="U117" i="42" s="1"/>
  <c r="V117" i="42" s="1"/>
  <c r="W117" i="42" s="1"/>
  <c r="Y118" i="42"/>
  <c r="Z118" i="42" s="1"/>
  <c r="AA118" i="42" s="1"/>
  <c r="AB118" i="42" s="1"/>
  <c r="F119" i="42"/>
  <c r="G119" i="42" s="1"/>
  <c r="H119" i="42" s="1"/>
  <c r="Y116" i="42"/>
  <c r="Z116" i="42" s="1"/>
  <c r="AA116" i="42" s="1"/>
  <c r="AB116" i="42" s="1"/>
  <c r="AD117" i="42"/>
  <c r="AE117" i="42" s="1"/>
  <c r="AF117" i="42" s="1"/>
  <c r="AG117" i="42" s="1"/>
  <c r="F163" i="42" l="1"/>
  <c r="AE162" i="42"/>
  <c r="AE163" i="42"/>
  <c r="Z160" i="42"/>
  <c r="AD160" i="42"/>
  <c r="E162" i="42"/>
  <c r="AI162" i="42"/>
  <c r="O163" i="42"/>
  <c r="O161" i="42"/>
  <c r="J162" i="42"/>
  <c r="AI161" i="42"/>
  <c r="Y161" i="42"/>
  <c r="O162" i="42"/>
  <c r="T163" i="42"/>
  <c r="AD161" i="42"/>
  <c r="T161" i="42"/>
  <c r="Y162" i="42"/>
  <c r="E161" i="42"/>
  <c r="T160" i="42"/>
  <c r="J163" i="42"/>
  <c r="O160" i="42"/>
  <c r="E160" i="42"/>
  <c r="J161" i="42"/>
  <c r="T162" i="42"/>
  <c r="J160" i="42"/>
  <c r="AI163" i="42"/>
  <c r="Y163" i="42"/>
  <c r="AI160" i="42"/>
  <c r="R116" i="42"/>
  <c r="AF163" i="42" l="1"/>
  <c r="AF162" i="42"/>
  <c r="AA160" i="42"/>
  <c r="G163" i="42"/>
  <c r="P160" i="42"/>
  <c r="U161" i="42"/>
  <c r="Z163" i="42"/>
  <c r="K161" i="42"/>
  <c r="U160" i="42"/>
  <c r="AE161" i="42"/>
  <c r="AJ161" i="42"/>
  <c r="P161" i="42"/>
  <c r="P163" i="42"/>
  <c r="U162" i="42"/>
  <c r="AJ162" i="42"/>
  <c r="F162" i="42"/>
  <c r="K160" i="42"/>
  <c r="P162" i="42"/>
  <c r="K163" i="42"/>
  <c r="AJ163" i="42"/>
  <c r="F160" i="42"/>
  <c r="F161" i="42"/>
  <c r="U163" i="42"/>
  <c r="K162" i="42"/>
  <c r="Z162" i="42"/>
  <c r="AJ160" i="42"/>
  <c r="Z161" i="42"/>
  <c r="AE160" i="42"/>
  <c r="G162" i="42" l="1"/>
  <c r="AA161" i="42"/>
  <c r="V163" i="42"/>
  <c r="L163" i="42"/>
  <c r="AA163" i="42"/>
  <c r="L161" i="42"/>
  <c r="AF160" i="42"/>
  <c r="L162" i="42"/>
  <c r="Q161" i="42"/>
  <c r="Q162" i="42"/>
  <c r="V161" i="42"/>
  <c r="G161" i="42"/>
  <c r="V162" i="42"/>
  <c r="AF161" i="42"/>
  <c r="AA162" i="42"/>
  <c r="G160" i="42"/>
  <c r="L160" i="42"/>
  <c r="Q163" i="42"/>
  <c r="V160" i="42"/>
  <c r="Q160" i="42"/>
  <c r="B33" i="36"/>
  <c r="B34" i="36" s="1"/>
  <c r="B35" i="36" s="1"/>
  <c r="B25" i="36"/>
  <c r="B26" i="36" s="1"/>
  <c r="B28" i="36" s="1"/>
  <c r="B24" i="36"/>
  <c r="A18" i="36"/>
  <c r="A20" i="36"/>
  <c r="A21" i="36" s="1"/>
  <c r="A11" i="36"/>
  <c r="A13" i="36" s="1"/>
  <c r="A14" i="36" s="1"/>
  <c r="A3" i="36"/>
  <c r="E2" i="35" l="1"/>
  <c r="D125" i="41"/>
  <c r="B10" i="12" s="1"/>
  <c r="S130" i="41"/>
  <c r="Q10" i="26" s="1"/>
  <c r="AH125" i="41"/>
  <c r="AF10" i="12" s="1"/>
  <c r="AH130" i="41"/>
  <c r="AF10" i="26" s="1"/>
  <c r="AC125" i="41"/>
  <c r="AA10" i="12" s="1"/>
  <c r="I125" i="41"/>
  <c r="G10" i="12" s="1"/>
  <c r="I130" i="41"/>
  <c r="G10" i="26" s="1"/>
  <c r="N130" i="41"/>
  <c r="L10" i="26" s="1"/>
  <c r="AC130" i="41"/>
  <c r="AA10" i="26" s="1"/>
  <c r="D130" i="41"/>
  <c r="B10" i="26" s="1"/>
  <c r="X125" i="41"/>
  <c r="V10" i="12" s="1"/>
  <c r="S125" i="41"/>
  <c r="Q10" i="12" s="1"/>
  <c r="X130" i="41"/>
  <c r="V10" i="26" s="1"/>
  <c r="N125" i="41"/>
  <c r="L10" i="12" s="1"/>
  <c r="E130" i="41"/>
  <c r="C10" i="26" s="1"/>
  <c r="S135" i="41"/>
  <c r="Q10" i="16" s="1"/>
  <c r="F130" i="41"/>
  <c r="D10" i="26" s="1"/>
  <c r="N135" i="41"/>
  <c r="L10" i="16" s="1"/>
  <c r="AH135" i="41"/>
  <c r="AF10" i="16" s="1"/>
  <c r="X135" i="41"/>
  <c r="V10" i="16" s="1"/>
  <c r="I135" i="41"/>
  <c r="G10" i="16" s="1"/>
  <c r="D135" i="41"/>
  <c r="B10" i="16" s="1"/>
  <c r="AC135" i="41"/>
  <c r="AA10" i="16" s="1"/>
  <c r="G130" i="41"/>
  <c r="E10" i="26" s="1"/>
  <c r="AI130" i="41"/>
  <c r="AG10" i="26" s="1"/>
  <c r="Y130" i="41"/>
  <c r="W10" i="26" s="1"/>
  <c r="AI125" i="41"/>
  <c r="AG10" i="12" s="1"/>
  <c r="O130" i="41"/>
  <c r="M10" i="26" s="1"/>
  <c r="J130" i="41"/>
  <c r="H10" i="26" s="1"/>
  <c r="Y125" i="41"/>
  <c r="W10" i="12" s="1"/>
  <c r="E125" i="41"/>
  <c r="C10" i="12" s="1"/>
  <c r="J125" i="41"/>
  <c r="H10" i="12" s="1"/>
  <c r="Z130" i="41"/>
  <c r="X10" i="26" s="1"/>
  <c r="P130" i="41"/>
  <c r="N10" i="26" s="1"/>
  <c r="AD130" i="41"/>
  <c r="AB10" i="26" s="1"/>
  <c r="AI135" i="41"/>
  <c r="AG10" i="16" s="1"/>
  <c r="AJ125" i="41"/>
  <c r="AH10" i="12" s="1"/>
  <c r="Z125" i="41"/>
  <c r="X10" i="12" s="1"/>
  <c r="F125" i="41"/>
  <c r="D10" i="12" s="1"/>
  <c r="O125" i="41"/>
  <c r="M10" i="12" s="1"/>
  <c r="AJ130" i="41"/>
  <c r="AH10" i="26" s="1"/>
  <c r="E135" i="41"/>
  <c r="C10" i="16" s="1"/>
  <c r="J135" i="41"/>
  <c r="H10" i="16" s="1"/>
  <c r="T125" i="41"/>
  <c r="R10" i="12" s="1"/>
  <c r="K125" i="41"/>
  <c r="I10" i="12" s="1"/>
  <c r="T130" i="41"/>
  <c r="R10" i="26" s="1"/>
  <c r="K130" i="41"/>
  <c r="I10" i="26" s="1"/>
  <c r="Y135" i="41"/>
  <c r="W10" i="16" s="1"/>
  <c r="AD125" i="41"/>
  <c r="AB10" i="12" s="1"/>
  <c r="AE130" i="41"/>
  <c r="AC10" i="26" s="1"/>
  <c r="AA125" i="41"/>
  <c r="Y10" i="12" s="1"/>
  <c r="T135" i="41"/>
  <c r="R10" i="16" s="1"/>
  <c r="AK130" i="41"/>
  <c r="AI10" i="26" s="1"/>
  <c r="O135" i="41"/>
  <c r="M10" i="16" s="1"/>
  <c r="K135" i="41"/>
  <c r="I10" i="16" s="1"/>
  <c r="P125" i="41"/>
  <c r="N10" i="12" s="1"/>
  <c r="AA130" i="41"/>
  <c r="Y10" i="26" s="1"/>
  <c r="Z135" i="41"/>
  <c r="X10" i="16" s="1"/>
  <c r="U130" i="41"/>
  <c r="S10" i="26" s="1"/>
  <c r="AD135" i="41"/>
  <c r="AB10" i="16" s="1"/>
  <c r="L125" i="41"/>
  <c r="J10" i="12" s="1"/>
  <c r="Q130" i="41"/>
  <c r="O10" i="26" s="1"/>
  <c r="AJ135" i="41"/>
  <c r="AH10" i="16" s="1"/>
  <c r="G125" i="41"/>
  <c r="E10" i="12" s="1"/>
  <c r="F135" i="41"/>
  <c r="D10" i="16" s="1"/>
  <c r="AE125" i="41"/>
  <c r="AC10" i="12" s="1"/>
  <c r="AK125" i="41"/>
  <c r="AI10" i="12" s="1"/>
  <c r="L130" i="41"/>
  <c r="J10" i="26" s="1"/>
  <c r="U125" i="41"/>
  <c r="S10" i="12" s="1"/>
  <c r="AF130" i="41"/>
  <c r="AD10" i="26" s="1"/>
  <c r="AK135" i="41"/>
  <c r="AI10" i="16" s="1"/>
  <c r="AF125" i="41"/>
  <c r="AD10" i="12" s="1"/>
  <c r="AB130" i="41"/>
  <c r="Z10" i="26" s="1"/>
  <c r="V130" i="41"/>
  <c r="T10" i="26" s="1"/>
  <c r="AE135" i="41"/>
  <c r="AC10" i="16" s="1"/>
  <c r="Q125" i="41"/>
  <c r="O10" i="12" s="1"/>
  <c r="R130" i="41"/>
  <c r="P10" i="26" s="1"/>
  <c r="AA135" i="41"/>
  <c r="Y10" i="16" s="1"/>
  <c r="U135" i="41"/>
  <c r="S10" i="16" s="1"/>
  <c r="M125" i="41"/>
  <c r="K10" i="12" s="1"/>
  <c r="AB125" i="41"/>
  <c r="Z10" i="12" s="1"/>
  <c r="H125" i="41"/>
  <c r="F10" i="12" s="1"/>
  <c r="P135" i="41"/>
  <c r="N10" i="16" s="1"/>
  <c r="V125" i="41"/>
  <c r="T10" i="12" s="1"/>
  <c r="M130" i="41"/>
  <c r="K10" i="26" s="1"/>
  <c r="L135" i="41"/>
  <c r="J10" i="16" s="1"/>
  <c r="G135" i="41"/>
  <c r="E10" i="16" s="1"/>
  <c r="H130" i="41"/>
  <c r="F10" i="26" s="1"/>
  <c r="R125" i="41"/>
  <c r="P10" i="12" s="1"/>
  <c r="AG130" i="41"/>
  <c r="AE10" i="26" s="1"/>
  <c r="AG125" i="41"/>
  <c r="AE10" i="12" s="1"/>
  <c r="M135" i="41"/>
  <c r="K10" i="16" s="1"/>
  <c r="W125" i="41"/>
  <c r="U10" i="12" s="1"/>
  <c r="Q135" i="41"/>
  <c r="O10" i="16" s="1"/>
  <c r="V135" i="41"/>
  <c r="T10" i="16" s="1"/>
  <c r="H135" i="41"/>
  <c r="F10" i="16" s="1"/>
  <c r="W130" i="41"/>
  <c r="U10" i="26" s="1"/>
  <c r="AB135" i="41"/>
  <c r="Z10" i="16" s="1"/>
  <c r="AF135" i="41"/>
  <c r="AD10" i="16" s="1"/>
  <c r="R135" i="41"/>
  <c r="P10" i="16" s="1"/>
  <c r="W135" i="41"/>
  <c r="U10" i="16" s="1"/>
  <c r="AG135" i="41"/>
  <c r="AE10" i="16" s="1"/>
  <c r="E80" i="41"/>
  <c r="C7" i="12" s="1"/>
  <c r="F80" i="41"/>
  <c r="G80" i="41"/>
  <c r="O80" i="41"/>
  <c r="W80" i="41"/>
  <c r="AE80" i="41"/>
  <c r="P80" i="41"/>
  <c r="N7" i="12" s="1"/>
  <c r="X80" i="41"/>
  <c r="V7" i="12" s="1"/>
  <c r="AF80" i="41"/>
  <c r="AD7" i="12" s="1"/>
  <c r="Q80" i="41"/>
  <c r="O7" i="12" s="1"/>
  <c r="H80" i="41"/>
  <c r="F7" i="12" s="1"/>
  <c r="I80" i="41"/>
  <c r="J80" i="41"/>
  <c r="R80" i="41"/>
  <c r="Z80" i="41"/>
  <c r="X7" i="12" s="1"/>
  <c r="AH80" i="41"/>
  <c r="AF7" i="12" s="1"/>
  <c r="K80" i="41"/>
  <c r="I7" i="12" s="1"/>
  <c r="S80" i="41"/>
  <c r="AA80" i="41"/>
  <c r="Y7" i="12" s="1"/>
  <c r="AI80" i="41"/>
  <c r="AG7" i="12" s="1"/>
  <c r="U80" i="41"/>
  <c r="AC80" i="41"/>
  <c r="V80" i="41"/>
  <c r="T7" i="12" s="1"/>
  <c r="AD80" i="41"/>
  <c r="Y80" i="41"/>
  <c r="W7" i="12" s="1"/>
  <c r="L80" i="41"/>
  <c r="T80" i="41"/>
  <c r="AB80" i="41"/>
  <c r="AJ80" i="41"/>
  <c r="AH7" i="12" s="1"/>
  <c r="M80" i="41"/>
  <c r="AK80" i="41"/>
  <c r="AI7" i="12" s="1"/>
  <c r="N80" i="41"/>
  <c r="D80" i="41"/>
  <c r="AG80" i="41"/>
  <c r="N85" i="41"/>
  <c r="L7" i="26" s="1"/>
  <c r="AC85" i="41"/>
  <c r="S85" i="41"/>
  <c r="X85" i="41"/>
  <c r="D85" i="41"/>
  <c r="B7" i="26" s="1"/>
  <c r="AH85" i="41"/>
  <c r="I85" i="41"/>
  <c r="Y85" i="41"/>
  <c r="W7" i="26" s="1"/>
  <c r="O85" i="41"/>
  <c r="M7" i="26" s="1"/>
  <c r="Z85" i="41"/>
  <c r="E85" i="41"/>
  <c r="T85" i="41"/>
  <c r="AI85" i="41"/>
  <c r="AG7" i="26" s="1"/>
  <c r="P85" i="41"/>
  <c r="AD85" i="41"/>
  <c r="AB7" i="26" s="1"/>
  <c r="J85" i="41"/>
  <c r="AJ85" i="41"/>
  <c r="AH7" i="26" s="1"/>
  <c r="F85" i="41"/>
  <c r="U85" i="41"/>
  <c r="Q85" i="41"/>
  <c r="K85" i="41"/>
  <c r="AE85" i="41"/>
  <c r="AA85" i="41"/>
  <c r="Y7" i="26" s="1"/>
  <c r="AB85" i="41"/>
  <c r="V85" i="41"/>
  <c r="T7" i="26" s="1"/>
  <c r="L85" i="41"/>
  <c r="J7" i="26" s="1"/>
  <c r="G85" i="41"/>
  <c r="AK85" i="41"/>
  <c r="AF85" i="41"/>
  <c r="R85" i="41"/>
  <c r="H85" i="41"/>
  <c r="F7" i="26" s="1"/>
  <c r="W85" i="41"/>
  <c r="M85" i="41"/>
  <c r="AG85" i="41"/>
  <c r="AE7" i="26" s="1"/>
  <c r="D105" i="41"/>
  <c r="D104" i="41"/>
  <c r="D99" i="41"/>
  <c r="D100" i="41"/>
  <c r="B7" i="23"/>
  <c r="C7" i="23"/>
  <c r="K7" i="23"/>
  <c r="S7" i="23"/>
  <c r="AA7" i="23"/>
  <c r="AI7" i="23"/>
  <c r="J7" i="18"/>
  <c r="R7" i="18"/>
  <c r="Z7" i="18"/>
  <c r="AH7" i="18"/>
  <c r="M7" i="23"/>
  <c r="AC7" i="23"/>
  <c r="D7" i="18"/>
  <c r="L7" i="18"/>
  <c r="N7" i="23"/>
  <c r="V7" i="23"/>
  <c r="E7" i="18"/>
  <c r="U7" i="18"/>
  <c r="O7" i="23"/>
  <c r="AE7" i="23"/>
  <c r="N7" i="18"/>
  <c r="AD7" i="18"/>
  <c r="Z7" i="23"/>
  <c r="Y7" i="18"/>
  <c r="D7" i="23"/>
  <c r="L7" i="23"/>
  <c r="T7" i="23"/>
  <c r="AB7" i="23"/>
  <c r="K7" i="18"/>
  <c r="S7" i="18"/>
  <c r="AA7" i="18"/>
  <c r="AI7" i="18"/>
  <c r="E7" i="23"/>
  <c r="U7" i="23"/>
  <c r="T7" i="18"/>
  <c r="AB7" i="18"/>
  <c r="F7" i="23"/>
  <c r="AD7" i="23"/>
  <c r="M7" i="18"/>
  <c r="AC7" i="18"/>
  <c r="G7" i="23"/>
  <c r="W7" i="23"/>
  <c r="F7" i="18"/>
  <c r="V7" i="18"/>
  <c r="J7" i="23"/>
  <c r="AH7" i="23"/>
  <c r="Q7" i="18"/>
  <c r="H7" i="23"/>
  <c r="P7" i="23"/>
  <c r="X7" i="23"/>
  <c r="AF7" i="23"/>
  <c r="G7" i="18"/>
  <c r="O7" i="18"/>
  <c r="W7" i="18"/>
  <c r="AE7" i="18"/>
  <c r="I7" i="23"/>
  <c r="Q7" i="23"/>
  <c r="Y7" i="23"/>
  <c r="AG7" i="23"/>
  <c r="H7" i="18"/>
  <c r="P7" i="18"/>
  <c r="X7" i="18"/>
  <c r="AF7" i="18"/>
  <c r="R7" i="23"/>
  <c r="I7" i="18"/>
  <c r="AG7" i="18"/>
  <c r="K7" i="12"/>
  <c r="AA7" i="12"/>
  <c r="E7" i="26"/>
  <c r="U7" i="26"/>
  <c r="AB7" i="12"/>
  <c r="N7" i="26"/>
  <c r="M7" i="12"/>
  <c r="U7" i="12"/>
  <c r="AC7" i="12"/>
  <c r="P7" i="26"/>
  <c r="AF7" i="26"/>
  <c r="G7" i="12"/>
  <c r="P7" i="12"/>
  <c r="Q7" i="12"/>
  <c r="C7" i="26"/>
  <c r="AI7" i="26"/>
  <c r="R7" i="12"/>
  <c r="Z7" i="12"/>
  <c r="D7" i="26"/>
  <c r="S7" i="12"/>
  <c r="B7" i="21"/>
  <c r="E7" i="21"/>
  <c r="M7" i="21"/>
  <c r="U7" i="21"/>
  <c r="AC7" i="21"/>
  <c r="O7" i="21"/>
  <c r="W7" i="21"/>
  <c r="AE7" i="21"/>
  <c r="P7" i="21"/>
  <c r="AF7" i="21"/>
  <c r="I7" i="21"/>
  <c r="Y7" i="21"/>
  <c r="F7" i="21"/>
  <c r="N7" i="21"/>
  <c r="V7" i="21"/>
  <c r="AD7" i="21"/>
  <c r="G7" i="21"/>
  <c r="H7" i="21"/>
  <c r="X7" i="21"/>
  <c r="Q7" i="21"/>
  <c r="AG7" i="21"/>
  <c r="J7" i="21"/>
  <c r="R7" i="21"/>
  <c r="Z7" i="21"/>
  <c r="AH7" i="21"/>
  <c r="C7" i="21"/>
  <c r="K7" i="21"/>
  <c r="S7" i="21"/>
  <c r="AA7" i="21"/>
  <c r="AI7" i="21"/>
  <c r="D7" i="21"/>
  <c r="L7" i="21"/>
  <c r="T7" i="21"/>
  <c r="AB7" i="21"/>
  <c r="E13" i="41"/>
  <c r="C2" i="14" s="1"/>
  <c r="F13" i="41"/>
  <c r="D2" i="14" s="1"/>
  <c r="G13" i="41"/>
  <c r="E2" i="14" s="1"/>
  <c r="K13" i="41"/>
  <c r="I2" i="14" s="1"/>
  <c r="O13" i="41"/>
  <c r="M2" i="14" s="1"/>
  <c r="S13" i="41"/>
  <c r="Q2" i="14" s="1"/>
  <c r="W13" i="41"/>
  <c r="U2" i="14" s="1"/>
  <c r="AA13" i="41"/>
  <c r="Y2" i="14" s="1"/>
  <c r="AE13" i="41"/>
  <c r="AC2" i="14" s="1"/>
  <c r="AI13" i="41"/>
  <c r="AG2" i="14" s="1"/>
  <c r="F14" i="41"/>
  <c r="D2" i="15" s="1"/>
  <c r="J14" i="41"/>
  <c r="H2" i="15" s="1"/>
  <c r="N14" i="41"/>
  <c r="L2" i="15" s="1"/>
  <c r="R14" i="41"/>
  <c r="P2" i="15" s="1"/>
  <c r="V14" i="41"/>
  <c r="T2" i="15" s="1"/>
  <c r="Z14" i="41"/>
  <c r="X2" i="15" s="1"/>
  <c r="AD14" i="41"/>
  <c r="AB2" i="15" s="1"/>
  <c r="AH14" i="41"/>
  <c r="AF2" i="15" s="1"/>
  <c r="E15" i="41"/>
  <c r="C2" i="16" s="1"/>
  <c r="I15" i="41"/>
  <c r="G2" i="16" s="1"/>
  <c r="M15" i="41"/>
  <c r="K2" i="16" s="1"/>
  <c r="Q15" i="41"/>
  <c r="O2" i="16" s="1"/>
  <c r="U15" i="41"/>
  <c r="S2" i="16" s="1"/>
  <c r="Y15" i="41"/>
  <c r="W2" i="16" s="1"/>
  <c r="AC15" i="41"/>
  <c r="AA2" i="16" s="1"/>
  <c r="AG15" i="41"/>
  <c r="AE2" i="16" s="1"/>
  <c r="AK15" i="41"/>
  <c r="AI2" i="16" s="1"/>
  <c r="H16" i="41"/>
  <c r="F2" i="17" s="1"/>
  <c r="L16" i="41"/>
  <c r="J2" i="17" s="1"/>
  <c r="P16" i="41"/>
  <c r="N2" i="17" s="1"/>
  <c r="T16" i="41"/>
  <c r="R2" i="17" s="1"/>
  <c r="X16" i="41"/>
  <c r="V2" i="17" s="1"/>
  <c r="AB16" i="41"/>
  <c r="Z2" i="17" s="1"/>
  <c r="AF16" i="41"/>
  <c r="AD2" i="17" s="1"/>
  <c r="AJ16" i="41"/>
  <c r="AH2" i="17" s="1"/>
  <c r="D16" i="41"/>
  <c r="B2" i="17" s="1"/>
  <c r="I13" i="41"/>
  <c r="G2" i="14" s="1"/>
  <c r="U13" i="41"/>
  <c r="S2" i="14" s="1"/>
  <c r="AC13" i="41"/>
  <c r="AA2" i="14" s="1"/>
  <c r="AK13" i="41"/>
  <c r="AI2" i="14" s="1"/>
  <c r="L14" i="41"/>
  <c r="J2" i="15" s="1"/>
  <c r="T14" i="41"/>
  <c r="R2" i="15" s="1"/>
  <c r="AB14" i="41"/>
  <c r="Z2" i="15" s="1"/>
  <c r="AJ14" i="41"/>
  <c r="AH2" i="15" s="1"/>
  <c r="K15" i="41"/>
  <c r="I2" i="16" s="1"/>
  <c r="S15" i="41"/>
  <c r="Q2" i="16" s="1"/>
  <c r="AA15" i="41"/>
  <c r="Y2" i="16" s="1"/>
  <c r="AI15" i="41"/>
  <c r="AG2" i="16" s="1"/>
  <c r="J16" i="41"/>
  <c r="H2" i="17" s="1"/>
  <c r="R16" i="41"/>
  <c r="P2" i="17" s="1"/>
  <c r="Z16" i="41"/>
  <c r="X2" i="17" s="1"/>
  <c r="AH16" i="41"/>
  <c r="AF2" i="17" s="1"/>
  <c r="D3" i="41"/>
  <c r="B2" i="20" s="1"/>
  <c r="N13" i="41"/>
  <c r="L2" i="14" s="1"/>
  <c r="V13" i="41"/>
  <c r="T2" i="14" s="1"/>
  <c r="AD13" i="41"/>
  <c r="AB2" i="14" s="1"/>
  <c r="E14" i="41"/>
  <c r="C2" i="15" s="1"/>
  <c r="M14" i="41"/>
  <c r="K2" i="15" s="1"/>
  <c r="U14" i="41"/>
  <c r="S2" i="15" s="1"/>
  <c r="AC14" i="41"/>
  <c r="AA2" i="15" s="1"/>
  <c r="AK14" i="41"/>
  <c r="AI2" i="15" s="1"/>
  <c r="L15" i="41"/>
  <c r="J2" i="16" s="1"/>
  <c r="T15" i="41"/>
  <c r="R2" i="16" s="1"/>
  <c r="AB15" i="41"/>
  <c r="Z2" i="16" s="1"/>
  <c r="AJ15" i="41"/>
  <c r="AH2" i="16" s="1"/>
  <c r="K16" i="41"/>
  <c r="I2" i="17" s="1"/>
  <c r="S16" i="41"/>
  <c r="Q2" i="17" s="1"/>
  <c r="AA16" i="41"/>
  <c r="Y2" i="17" s="1"/>
  <c r="AI16" i="41"/>
  <c r="AG2" i="17" s="1"/>
  <c r="H13" i="41"/>
  <c r="F2" i="14" s="1"/>
  <c r="L13" i="41"/>
  <c r="J2" i="14" s="1"/>
  <c r="P13" i="41"/>
  <c r="N2" i="14" s="1"/>
  <c r="T13" i="41"/>
  <c r="R2" i="14" s="1"/>
  <c r="X13" i="41"/>
  <c r="V2" i="14" s="1"/>
  <c r="AB13" i="41"/>
  <c r="Z2" i="14" s="1"/>
  <c r="AF13" i="41"/>
  <c r="AD2" i="14" s="1"/>
  <c r="AJ13" i="41"/>
  <c r="AH2" i="14" s="1"/>
  <c r="G14" i="41"/>
  <c r="E2" i="15" s="1"/>
  <c r="K14" i="41"/>
  <c r="I2" i="15" s="1"/>
  <c r="O14" i="41"/>
  <c r="M2" i="15" s="1"/>
  <c r="S14" i="41"/>
  <c r="Q2" i="15" s="1"/>
  <c r="W14" i="41"/>
  <c r="AA14" i="41"/>
  <c r="Y2" i="15" s="1"/>
  <c r="AE14" i="41"/>
  <c r="AC2" i="15" s="1"/>
  <c r="AI14" i="41"/>
  <c r="AG2" i="15" s="1"/>
  <c r="F15" i="41"/>
  <c r="D2" i="16" s="1"/>
  <c r="J15" i="41"/>
  <c r="H2" i="16" s="1"/>
  <c r="N15" i="41"/>
  <c r="L2" i="16" s="1"/>
  <c r="R15" i="41"/>
  <c r="P2" i="16" s="1"/>
  <c r="V15" i="41"/>
  <c r="T2" i="16" s="1"/>
  <c r="Z15" i="41"/>
  <c r="X2" i="16" s="1"/>
  <c r="AD15" i="41"/>
  <c r="AB2" i="16" s="1"/>
  <c r="AH15" i="41"/>
  <c r="AF2" i="16" s="1"/>
  <c r="E16" i="41"/>
  <c r="C2" i="17" s="1"/>
  <c r="I16" i="41"/>
  <c r="G2" i="17" s="1"/>
  <c r="M16" i="41"/>
  <c r="K2" i="17" s="1"/>
  <c r="Q16" i="41"/>
  <c r="O2" i="17" s="1"/>
  <c r="U16" i="41"/>
  <c r="S2" i="17" s="1"/>
  <c r="Y16" i="41"/>
  <c r="W2" i="17" s="1"/>
  <c r="AC16" i="41"/>
  <c r="AA2" i="17" s="1"/>
  <c r="AG16" i="41"/>
  <c r="AE2" i="17" s="1"/>
  <c r="AK16" i="41"/>
  <c r="AI2" i="17" s="1"/>
  <c r="D13" i="41"/>
  <c r="B2" i="14" s="1"/>
  <c r="M13" i="41"/>
  <c r="K2" i="14" s="1"/>
  <c r="Q13" i="41"/>
  <c r="O2" i="14" s="1"/>
  <c r="Y13" i="41"/>
  <c r="W2" i="14" s="1"/>
  <c r="AG13" i="41"/>
  <c r="H14" i="41"/>
  <c r="F2" i="15" s="1"/>
  <c r="P14" i="41"/>
  <c r="N2" i="15" s="1"/>
  <c r="X14" i="41"/>
  <c r="V2" i="15" s="1"/>
  <c r="AF14" i="41"/>
  <c r="AD2" i="15" s="1"/>
  <c r="G15" i="41"/>
  <c r="E2" i="16" s="1"/>
  <c r="O15" i="41"/>
  <c r="M2" i="16" s="1"/>
  <c r="W15" i="41"/>
  <c r="U2" i="16" s="1"/>
  <c r="AE15" i="41"/>
  <c r="AC2" i="16" s="1"/>
  <c r="F16" i="41"/>
  <c r="D2" i="17" s="1"/>
  <c r="N16" i="41"/>
  <c r="L2" i="17" s="1"/>
  <c r="V16" i="41"/>
  <c r="T2" i="17" s="1"/>
  <c r="AD16" i="41"/>
  <c r="AB2" i="17" s="1"/>
  <c r="D14" i="41"/>
  <c r="B2" i="15" s="1"/>
  <c r="J13" i="41"/>
  <c r="H2" i="14" s="1"/>
  <c r="R13" i="41"/>
  <c r="P2" i="14" s="1"/>
  <c r="Z13" i="41"/>
  <c r="X2" i="14" s="1"/>
  <c r="AH13" i="41"/>
  <c r="AF2" i="14" s="1"/>
  <c r="I14" i="41"/>
  <c r="G2" i="15" s="1"/>
  <c r="Q14" i="41"/>
  <c r="O2" i="15" s="1"/>
  <c r="Y14" i="41"/>
  <c r="W2" i="15" s="1"/>
  <c r="AG14" i="41"/>
  <c r="AE2" i="15" s="1"/>
  <c r="H15" i="41"/>
  <c r="F2" i="16" s="1"/>
  <c r="P15" i="41"/>
  <c r="N2" i="16" s="1"/>
  <c r="X15" i="41"/>
  <c r="V2" i="16" s="1"/>
  <c r="AF15" i="41"/>
  <c r="AD2" i="16" s="1"/>
  <c r="G16" i="41"/>
  <c r="E2" i="17" s="1"/>
  <c r="O16" i="41"/>
  <c r="M2" i="17" s="1"/>
  <c r="W16" i="41"/>
  <c r="U2" i="17" s="1"/>
  <c r="AE16" i="41"/>
  <c r="AC2" i="17" s="1"/>
  <c r="D15" i="41"/>
  <c r="B2" i="16" s="1"/>
  <c r="E8" i="41"/>
  <c r="C2" i="24" s="1"/>
  <c r="I8" i="41"/>
  <c r="G2" i="24" s="1"/>
  <c r="M8" i="41"/>
  <c r="K2" i="24" s="1"/>
  <c r="Q8" i="41"/>
  <c r="O2" i="24" s="1"/>
  <c r="U8" i="41"/>
  <c r="S2" i="24" s="1"/>
  <c r="Y8" i="41"/>
  <c r="W2" i="24" s="1"/>
  <c r="AC8" i="41"/>
  <c r="AA2" i="24" s="1"/>
  <c r="AG8" i="41"/>
  <c r="AE2" i="24" s="1"/>
  <c r="AK8" i="41"/>
  <c r="AI2" i="24" s="1"/>
  <c r="H9" i="41"/>
  <c r="F2" i="25" s="1"/>
  <c r="L9" i="41"/>
  <c r="J2" i="25" s="1"/>
  <c r="P9" i="41"/>
  <c r="N2" i="25" s="1"/>
  <c r="T9" i="41"/>
  <c r="R2" i="25" s="1"/>
  <c r="X9" i="41"/>
  <c r="V2" i="25" s="1"/>
  <c r="AB9" i="41"/>
  <c r="Z2" i="25" s="1"/>
  <c r="AF9" i="41"/>
  <c r="AD2" i="25" s="1"/>
  <c r="AJ9" i="41"/>
  <c r="AH2" i="25" s="1"/>
  <c r="G10" i="41"/>
  <c r="E2" i="26" s="1"/>
  <c r="K10" i="41"/>
  <c r="I2" i="26" s="1"/>
  <c r="O10" i="41"/>
  <c r="M2" i="26" s="1"/>
  <c r="S10" i="41"/>
  <c r="Q2" i="26" s="1"/>
  <c r="W10" i="41"/>
  <c r="U2" i="26" s="1"/>
  <c r="AA10" i="41"/>
  <c r="Y2" i="26" s="1"/>
  <c r="AE10" i="41"/>
  <c r="AC2" i="26" s="1"/>
  <c r="AI10" i="41"/>
  <c r="AG2" i="26" s="1"/>
  <c r="F11" i="41"/>
  <c r="J11" i="41"/>
  <c r="N11" i="41"/>
  <c r="R11" i="41"/>
  <c r="V11" i="41"/>
  <c r="Z11" i="41"/>
  <c r="AD11" i="41"/>
  <c r="AH11" i="41"/>
  <c r="D9" i="41"/>
  <c r="B2" i="25" s="1"/>
  <c r="E3" i="41"/>
  <c r="C2" i="20" s="1"/>
  <c r="I3" i="41"/>
  <c r="G2" i="20" s="1"/>
  <c r="M3" i="41"/>
  <c r="K2" i="20" s="1"/>
  <c r="Q3" i="41"/>
  <c r="O2" i="20" s="1"/>
  <c r="U3" i="41"/>
  <c r="S2" i="20" s="1"/>
  <c r="Y3" i="41"/>
  <c r="W2" i="20" s="1"/>
  <c r="AC3" i="41"/>
  <c r="AA2" i="20" s="1"/>
  <c r="AG3" i="41"/>
  <c r="AE2" i="20" s="1"/>
  <c r="AK3" i="41"/>
  <c r="AI2" i="20" s="1"/>
  <c r="H4" i="41"/>
  <c r="F2" i="11" s="1"/>
  <c r="L4" i="41"/>
  <c r="J2" i="11" s="1"/>
  <c r="P4" i="41"/>
  <c r="N2" i="11" s="1"/>
  <c r="T4" i="41"/>
  <c r="R2" i="11" s="1"/>
  <c r="X4" i="41"/>
  <c r="V2" i="11" s="1"/>
  <c r="AB4" i="41"/>
  <c r="Z2" i="11" s="1"/>
  <c r="AF4" i="41"/>
  <c r="AD2" i="11" s="1"/>
  <c r="AJ4" i="41"/>
  <c r="AH2" i="11" s="1"/>
  <c r="G5" i="41"/>
  <c r="E2" i="12" s="1"/>
  <c r="K5" i="41"/>
  <c r="I2" i="12" s="1"/>
  <c r="O5" i="41"/>
  <c r="M2" i="12" s="1"/>
  <c r="S5" i="41"/>
  <c r="Q2" i="12" s="1"/>
  <c r="W5" i="41"/>
  <c r="U2" i="12" s="1"/>
  <c r="AA5" i="41"/>
  <c r="Y2" i="12" s="1"/>
  <c r="AE5" i="41"/>
  <c r="AC2" i="12" s="1"/>
  <c r="AI5" i="41"/>
  <c r="AG2" i="12" s="1"/>
  <c r="F6" i="41"/>
  <c r="J6" i="41"/>
  <c r="N6" i="41"/>
  <c r="R6" i="41"/>
  <c r="V6" i="41"/>
  <c r="Z6" i="41"/>
  <c r="AD6" i="41"/>
  <c r="AH6" i="41"/>
  <c r="D4" i="41"/>
  <c r="B2" i="11" s="1"/>
  <c r="F8" i="41"/>
  <c r="D2" i="24" s="1"/>
  <c r="J8" i="41"/>
  <c r="H2" i="24" s="1"/>
  <c r="N8" i="41"/>
  <c r="L2" i="24" s="1"/>
  <c r="R8" i="41"/>
  <c r="P2" i="24" s="1"/>
  <c r="V8" i="41"/>
  <c r="T2" i="24" s="1"/>
  <c r="Z8" i="41"/>
  <c r="X2" i="24" s="1"/>
  <c r="AD8" i="41"/>
  <c r="AB2" i="24" s="1"/>
  <c r="AH8" i="41"/>
  <c r="AF2" i="24" s="1"/>
  <c r="E9" i="41"/>
  <c r="C2" i="25" s="1"/>
  <c r="I9" i="41"/>
  <c r="G2" i="25" s="1"/>
  <c r="M9" i="41"/>
  <c r="K2" i="25" s="1"/>
  <c r="Q9" i="41"/>
  <c r="O2" i="25" s="1"/>
  <c r="U9" i="41"/>
  <c r="S2" i="25" s="1"/>
  <c r="Y9" i="41"/>
  <c r="W2" i="25" s="1"/>
  <c r="AC9" i="41"/>
  <c r="AA2" i="25" s="1"/>
  <c r="AG9" i="41"/>
  <c r="AE2" i="25" s="1"/>
  <c r="AK9" i="41"/>
  <c r="AI2" i="25" s="1"/>
  <c r="G8" i="41"/>
  <c r="E2" i="24" s="1"/>
  <c r="O8" i="41"/>
  <c r="M2" i="24" s="1"/>
  <c r="W8" i="41"/>
  <c r="U2" i="24" s="1"/>
  <c r="AE8" i="41"/>
  <c r="AC2" i="24" s="1"/>
  <c r="F9" i="41"/>
  <c r="D2" i="25" s="1"/>
  <c r="N9" i="41"/>
  <c r="L2" i="25" s="1"/>
  <c r="V9" i="41"/>
  <c r="T2" i="25" s="1"/>
  <c r="AD9" i="41"/>
  <c r="AB2" i="25" s="1"/>
  <c r="E10" i="41"/>
  <c r="C2" i="26" s="1"/>
  <c r="J10" i="41"/>
  <c r="H2" i="26" s="1"/>
  <c r="P10" i="41"/>
  <c r="N2" i="26" s="1"/>
  <c r="U10" i="41"/>
  <c r="S2" i="26" s="1"/>
  <c r="Z10" i="41"/>
  <c r="X2" i="26" s="1"/>
  <c r="AF10" i="41"/>
  <c r="AD2" i="26" s="1"/>
  <c r="AK10" i="41"/>
  <c r="AI2" i="26" s="1"/>
  <c r="I11" i="41"/>
  <c r="O11" i="41"/>
  <c r="T11" i="41"/>
  <c r="Y11" i="41"/>
  <c r="AE11" i="41"/>
  <c r="AJ11" i="41"/>
  <c r="D8" i="41"/>
  <c r="B2" i="24" s="1"/>
  <c r="J3" i="41"/>
  <c r="H2" i="20" s="1"/>
  <c r="O3" i="41"/>
  <c r="M2" i="20" s="1"/>
  <c r="T3" i="41"/>
  <c r="R2" i="20" s="1"/>
  <c r="Z3" i="41"/>
  <c r="X2" i="20" s="1"/>
  <c r="AE3" i="41"/>
  <c r="AC2" i="20" s="1"/>
  <c r="AJ3" i="41"/>
  <c r="AH2" i="20" s="1"/>
  <c r="I4" i="41"/>
  <c r="G2" i="11" s="1"/>
  <c r="N4" i="41"/>
  <c r="L2" i="11" s="1"/>
  <c r="S4" i="41"/>
  <c r="Q2" i="11" s="1"/>
  <c r="Y4" i="41"/>
  <c r="W2" i="11" s="1"/>
  <c r="AD4" i="41"/>
  <c r="AB2" i="11" s="1"/>
  <c r="AI4" i="41"/>
  <c r="AG2" i="11" s="1"/>
  <c r="H5" i="41"/>
  <c r="F2" i="12" s="1"/>
  <c r="M5" i="41"/>
  <c r="K2" i="12" s="1"/>
  <c r="R5" i="41"/>
  <c r="P2" i="12" s="1"/>
  <c r="X5" i="41"/>
  <c r="V2" i="12" s="1"/>
  <c r="AC5" i="41"/>
  <c r="AA2" i="12" s="1"/>
  <c r="AH5" i="41"/>
  <c r="AF2" i="12" s="1"/>
  <c r="G6" i="41"/>
  <c r="L6" i="41"/>
  <c r="Q6" i="41"/>
  <c r="W6" i="41"/>
  <c r="AB6" i="41"/>
  <c r="AG6" i="41"/>
  <c r="D5" i="41"/>
  <c r="B2" i="12" s="1"/>
  <c r="H8" i="41"/>
  <c r="F2" i="24" s="1"/>
  <c r="P8" i="41"/>
  <c r="N2" i="24" s="1"/>
  <c r="X8" i="41"/>
  <c r="V2" i="24" s="1"/>
  <c r="AF8" i="41"/>
  <c r="AD2" i="24" s="1"/>
  <c r="G9" i="41"/>
  <c r="E2" i="25" s="1"/>
  <c r="O9" i="41"/>
  <c r="M2" i="25" s="1"/>
  <c r="W9" i="41"/>
  <c r="U2" i="25" s="1"/>
  <c r="AE9" i="41"/>
  <c r="AC2" i="25" s="1"/>
  <c r="F10" i="41"/>
  <c r="D2" i="26" s="1"/>
  <c r="L10" i="41"/>
  <c r="J2" i="26" s="1"/>
  <c r="Q10" i="41"/>
  <c r="O2" i="26" s="1"/>
  <c r="V10" i="41"/>
  <c r="T2" i="26" s="1"/>
  <c r="AB10" i="41"/>
  <c r="Z2" i="26" s="1"/>
  <c r="AG10" i="41"/>
  <c r="AE2" i="26" s="1"/>
  <c r="E11" i="41"/>
  <c r="K11" i="41"/>
  <c r="P11" i="41"/>
  <c r="U11" i="41"/>
  <c r="AA11" i="41"/>
  <c r="AF11" i="41"/>
  <c r="AK11" i="41"/>
  <c r="F3" i="41"/>
  <c r="D2" i="20" s="1"/>
  <c r="K3" i="41"/>
  <c r="I2" i="20" s="1"/>
  <c r="P3" i="41"/>
  <c r="N2" i="20" s="1"/>
  <c r="V3" i="41"/>
  <c r="T2" i="20" s="1"/>
  <c r="AA3" i="41"/>
  <c r="Y2" i="20" s="1"/>
  <c r="AF3" i="41"/>
  <c r="AD2" i="20" s="1"/>
  <c r="E4" i="41"/>
  <c r="C2" i="11" s="1"/>
  <c r="J4" i="41"/>
  <c r="H2" i="11" s="1"/>
  <c r="O4" i="41"/>
  <c r="M2" i="11" s="1"/>
  <c r="U4" i="41"/>
  <c r="S2" i="11" s="1"/>
  <c r="Z4" i="41"/>
  <c r="X2" i="11" s="1"/>
  <c r="AE4" i="41"/>
  <c r="AC2" i="11" s="1"/>
  <c r="AK4" i="41"/>
  <c r="AI2" i="11" s="1"/>
  <c r="I5" i="41"/>
  <c r="G2" i="12" s="1"/>
  <c r="N5" i="41"/>
  <c r="L2" i="12" s="1"/>
  <c r="T5" i="41"/>
  <c r="R2" i="12" s="1"/>
  <c r="Y5" i="41"/>
  <c r="W2" i="12" s="1"/>
  <c r="T8" i="41"/>
  <c r="R2" i="24" s="1"/>
  <c r="AJ8" i="41"/>
  <c r="AH2" i="24" s="1"/>
  <c r="S9" i="41"/>
  <c r="Q2" i="25" s="1"/>
  <c r="AI9" i="41"/>
  <c r="AG2" i="25" s="1"/>
  <c r="N10" i="41"/>
  <c r="L2" i="26" s="1"/>
  <c r="Y10" i="41"/>
  <c r="W2" i="26" s="1"/>
  <c r="AJ10" i="41"/>
  <c r="AH2" i="26" s="1"/>
  <c r="M11" i="41"/>
  <c r="X11" i="41"/>
  <c r="AI11" i="41"/>
  <c r="H3" i="41"/>
  <c r="F2" i="20" s="1"/>
  <c r="S3" i="41"/>
  <c r="Q2" i="20" s="1"/>
  <c r="AD3" i="41"/>
  <c r="AB2" i="20" s="1"/>
  <c r="G4" i="41"/>
  <c r="E2" i="11" s="1"/>
  <c r="R4" i="41"/>
  <c r="P2" i="11" s="1"/>
  <c r="AC4" i="41"/>
  <c r="AA2" i="11" s="1"/>
  <c r="F5" i="41"/>
  <c r="D2" i="12" s="1"/>
  <c r="Q5" i="41"/>
  <c r="O2" i="12" s="1"/>
  <c r="AB5" i="41"/>
  <c r="Z2" i="12" s="1"/>
  <c r="AJ5" i="41"/>
  <c r="AH2" i="12" s="1"/>
  <c r="I6" i="41"/>
  <c r="P6" i="41"/>
  <c r="X6" i="41"/>
  <c r="AE6" i="41"/>
  <c r="AK6" i="41"/>
  <c r="K8" i="41"/>
  <c r="I2" i="24" s="1"/>
  <c r="AA8" i="41"/>
  <c r="Y2" i="24" s="1"/>
  <c r="J9" i="41"/>
  <c r="H2" i="25" s="1"/>
  <c r="Z9" i="41"/>
  <c r="X2" i="25" s="1"/>
  <c r="H10" i="41"/>
  <c r="F2" i="26" s="1"/>
  <c r="R10" i="41"/>
  <c r="P2" i="26" s="1"/>
  <c r="AC10" i="41"/>
  <c r="AA2" i="26" s="1"/>
  <c r="G11" i="41"/>
  <c r="Q11" i="41"/>
  <c r="AB11" i="41"/>
  <c r="D10" i="41"/>
  <c r="B2" i="26" s="1"/>
  <c r="L3" i="41"/>
  <c r="J2" i="20" s="1"/>
  <c r="W3" i="41"/>
  <c r="U2" i="20" s="1"/>
  <c r="AH3" i="41"/>
  <c r="AF2" i="20" s="1"/>
  <c r="K4" i="41"/>
  <c r="I2" i="11" s="1"/>
  <c r="V4" i="41"/>
  <c r="T2" i="11" s="1"/>
  <c r="AG4" i="41"/>
  <c r="AE2" i="11" s="1"/>
  <c r="J5" i="41"/>
  <c r="H2" i="12" s="1"/>
  <c r="U5" i="41"/>
  <c r="S2" i="12" s="1"/>
  <c r="AD5" i="41"/>
  <c r="AB2" i="12" s="1"/>
  <c r="AK5" i="41"/>
  <c r="AI2" i="12" s="1"/>
  <c r="K6" i="41"/>
  <c r="S6" i="41"/>
  <c r="Y6" i="41"/>
  <c r="AF6" i="41"/>
  <c r="D6" i="41"/>
  <c r="L8" i="41"/>
  <c r="J2" i="24" s="1"/>
  <c r="AB8" i="41"/>
  <c r="Z2" i="24" s="1"/>
  <c r="K9" i="41"/>
  <c r="I2" i="25" s="1"/>
  <c r="AA9" i="41"/>
  <c r="Y2" i="25" s="1"/>
  <c r="I10" i="41"/>
  <c r="G2" i="26" s="1"/>
  <c r="T10" i="41"/>
  <c r="R2" i="26" s="1"/>
  <c r="AD10" i="41"/>
  <c r="AB2" i="26" s="1"/>
  <c r="H11" i="41"/>
  <c r="S11" i="41"/>
  <c r="AC11" i="41"/>
  <c r="D11" i="41"/>
  <c r="N3" i="41"/>
  <c r="L2" i="20" s="1"/>
  <c r="X3" i="41"/>
  <c r="V2" i="20" s="1"/>
  <c r="AI3" i="41"/>
  <c r="AG2" i="20" s="1"/>
  <c r="M4" i="41"/>
  <c r="K2" i="11" s="1"/>
  <c r="W4" i="41"/>
  <c r="U2" i="11" s="1"/>
  <c r="AH4" i="41"/>
  <c r="AF2" i="11" s="1"/>
  <c r="L5" i="41"/>
  <c r="J2" i="12" s="1"/>
  <c r="V5" i="41"/>
  <c r="T2" i="12" s="1"/>
  <c r="AF5" i="41"/>
  <c r="AD2" i="12" s="1"/>
  <c r="E6" i="41"/>
  <c r="M6" i="41"/>
  <c r="T6" i="41"/>
  <c r="AA6" i="41"/>
  <c r="AI6" i="41"/>
  <c r="S8" i="41"/>
  <c r="Q2" i="24" s="1"/>
  <c r="AI8" i="41"/>
  <c r="AG2" i="24" s="1"/>
  <c r="R9" i="41"/>
  <c r="P2" i="25" s="1"/>
  <c r="AH9" i="41"/>
  <c r="AF2" i="25" s="1"/>
  <c r="M10" i="41"/>
  <c r="K2" i="26" s="1"/>
  <c r="X10" i="41"/>
  <c r="V2" i="26" s="1"/>
  <c r="AH10" i="41"/>
  <c r="AF2" i="26" s="1"/>
  <c r="L11" i="41"/>
  <c r="W11" i="41"/>
  <c r="R3" i="41"/>
  <c r="P2" i="20" s="1"/>
  <c r="AA4" i="41"/>
  <c r="Y2" i="11" s="1"/>
  <c r="AG5" i="41"/>
  <c r="AE2" i="12" s="1"/>
  <c r="AC6" i="41"/>
  <c r="AB3" i="41"/>
  <c r="Z2" i="20" s="1"/>
  <c r="E5" i="41"/>
  <c r="C2" i="12" s="1"/>
  <c r="H6" i="41"/>
  <c r="AJ6" i="41"/>
  <c r="AG11" i="41"/>
  <c r="F4" i="41"/>
  <c r="D2" i="11" s="1"/>
  <c r="P5" i="41"/>
  <c r="N2" i="12" s="1"/>
  <c r="O6" i="41"/>
  <c r="G3" i="41"/>
  <c r="E2" i="20" s="1"/>
  <c r="Q4" i="41"/>
  <c r="O2" i="11" s="1"/>
  <c r="Z5" i="41"/>
  <c r="X2" i="12" s="1"/>
  <c r="U6" i="41"/>
  <c r="V7" i="26"/>
  <c r="S40" i="41"/>
  <c r="L7" i="12"/>
  <c r="X40" i="41"/>
  <c r="AC40" i="41"/>
  <c r="S35" i="41"/>
  <c r="I35" i="41"/>
  <c r="N35" i="41"/>
  <c r="D40" i="41"/>
  <c r="D35" i="41"/>
  <c r="Q7" i="26"/>
  <c r="AH35" i="41"/>
  <c r="AH40" i="41"/>
  <c r="AA7" i="26"/>
  <c r="I40" i="41"/>
  <c r="AC35" i="41"/>
  <c r="N40" i="41"/>
  <c r="G7" i="26"/>
  <c r="X35" i="41"/>
  <c r="O35" i="41"/>
  <c r="T35" i="41"/>
  <c r="E35" i="41"/>
  <c r="H7" i="12"/>
  <c r="U35" i="41"/>
  <c r="F35" i="41"/>
  <c r="R7" i="26"/>
  <c r="AD35" i="41"/>
  <c r="AI35" i="41"/>
  <c r="J35" i="41"/>
  <c r="Y35" i="41"/>
  <c r="D7" i="12"/>
  <c r="E7" i="12"/>
  <c r="X7" i="26"/>
  <c r="P35" i="41"/>
  <c r="H7" i="26"/>
  <c r="J7" i="12"/>
  <c r="AC7" i="26"/>
  <c r="I7" i="26"/>
  <c r="Z35" i="41"/>
  <c r="Q35" i="41"/>
  <c r="AJ35" i="41"/>
  <c r="G35" i="41"/>
  <c r="K35" i="41"/>
  <c r="S7" i="26"/>
  <c r="O7" i="26"/>
  <c r="V35" i="41"/>
  <c r="AE35" i="41"/>
  <c r="AD40" i="41"/>
  <c r="Y40" i="41"/>
  <c r="AK35" i="41"/>
  <c r="T40" i="41"/>
  <c r="O40" i="41"/>
  <c r="Z7" i="26"/>
  <c r="AD7" i="26"/>
  <c r="AF35" i="41"/>
  <c r="AI40" i="41"/>
  <c r="E40" i="41"/>
  <c r="W35" i="41"/>
  <c r="J40" i="41"/>
  <c r="R35" i="41"/>
  <c r="H35" i="41"/>
  <c r="L35" i="41"/>
  <c r="AA35" i="41"/>
  <c r="K40" i="41"/>
  <c r="K7" i="26"/>
  <c r="AE40" i="41"/>
  <c r="F40" i="41"/>
  <c r="AE7" i="12"/>
  <c r="U40" i="41"/>
  <c r="AJ40" i="41"/>
  <c r="P40" i="41"/>
  <c r="Z40" i="41"/>
  <c r="AB35" i="41"/>
  <c r="AG35" i="41"/>
  <c r="M35" i="41"/>
  <c r="AF40" i="41"/>
  <c r="L40" i="41"/>
  <c r="G40" i="41"/>
  <c r="AA40" i="41"/>
  <c r="AK40" i="41"/>
  <c r="Q40" i="41"/>
  <c r="V40" i="41"/>
  <c r="H40" i="41"/>
  <c r="W40" i="41"/>
  <c r="R40" i="41"/>
  <c r="AG40" i="41"/>
  <c r="AB40" i="41"/>
  <c r="M40" i="41"/>
  <c r="U2" i="15"/>
  <c r="AE2" i="14"/>
  <c r="E104" i="41" l="1"/>
  <c r="B8" i="15"/>
  <c r="E105" i="41"/>
  <c r="B8" i="16"/>
  <c r="B7" i="12"/>
  <c r="C7" i="18"/>
  <c r="B7" i="18"/>
  <c r="AE4" i="26"/>
  <c r="T4" i="26"/>
  <c r="E4" i="26"/>
  <c r="K4" i="12"/>
  <c r="AH4" i="26"/>
  <c r="I4" i="26"/>
  <c r="P4" i="12"/>
  <c r="C4" i="26"/>
  <c r="R4" i="26"/>
  <c r="T4" i="12"/>
  <c r="N4" i="12"/>
  <c r="AG4" i="12"/>
  <c r="AA4" i="12"/>
  <c r="B4" i="12"/>
  <c r="L4" i="12"/>
  <c r="AA4" i="26"/>
  <c r="V4" i="26"/>
  <c r="Q4" i="26"/>
  <c r="S2" i="27"/>
  <c r="S2" i="13"/>
  <c r="M2" i="13"/>
  <c r="M2" i="27"/>
  <c r="AH2" i="13"/>
  <c r="AH2" i="27"/>
  <c r="AA2" i="27"/>
  <c r="AA2" i="13"/>
  <c r="K2" i="27"/>
  <c r="K2" i="13"/>
  <c r="W2" i="13"/>
  <c r="W2" i="27"/>
  <c r="AI2" i="27"/>
  <c r="AI2" i="13"/>
  <c r="G2" i="13"/>
  <c r="G2" i="27"/>
  <c r="AE2" i="27"/>
  <c r="AE2" i="13"/>
  <c r="J2" i="27"/>
  <c r="J2" i="13"/>
  <c r="AF2" i="27"/>
  <c r="AF2" i="13"/>
  <c r="P2" i="27"/>
  <c r="P2" i="13"/>
  <c r="P4" i="26"/>
  <c r="O4" i="26"/>
  <c r="J4" i="26"/>
  <c r="Z4" i="12"/>
  <c r="D4" i="26"/>
  <c r="Y4" i="12"/>
  <c r="H4" i="26"/>
  <c r="AG4" i="26"/>
  <c r="I4" i="12"/>
  <c r="E4" i="12"/>
  <c r="AH4" i="12"/>
  <c r="O4" i="12"/>
  <c r="V4" i="12"/>
  <c r="F2" i="13"/>
  <c r="F2" i="27"/>
  <c r="AG2" i="27"/>
  <c r="AG2" i="13"/>
  <c r="C2" i="27"/>
  <c r="C2" i="13"/>
  <c r="Q2" i="27"/>
  <c r="Q2" i="13"/>
  <c r="AC2" i="13"/>
  <c r="AC2" i="27"/>
  <c r="Z2" i="13"/>
  <c r="Z2" i="27"/>
  <c r="E2" i="13"/>
  <c r="E2" i="27"/>
  <c r="AB2" i="13"/>
  <c r="AB2" i="27"/>
  <c r="L2" i="13"/>
  <c r="L2" i="27"/>
  <c r="K4" i="26"/>
  <c r="U4" i="26"/>
  <c r="AI4" i="26"/>
  <c r="AD4" i="26"/>
  <c r="S4" i="26"/>
  <c r="AC4" i="26"/>
  <c r="J4" i="12"/>
  <c r="F4" i="12"/>
  <c r="U4" i="12"/>
  <c r="AD4" i="12"/>
  <c r="M4" i="26"/>
  <c r="AI4" i="12"/>
  <c r="AB4" i="26"/>
  <c r="X4" i="12"/>
  <c r="W4" i="12"/>
  <c r="AB4" i="12"/>
  <c r="D4" i="12"/>
  <c r="S4" i="12"/>
  <c r="C4" i="12"/>
  <c r="R4" i="12"/>
  <c r="AF4" i="26"/>
  <c r="B4" i="26"/>
  <c r="Q4" i="12"/>
  <c r="Y2" i="27"/>
  <c r="Y2" i="13"/>
  <c r="B2" i="13"/>
  <c r="B2" i="27"/>
  <c r="I2" i="27"/>
  <c r="I2" i="13"/>
  <c r="V2" i="13"/>
  <c r="V2" i="27"/>
  <c r="U2" i="13"/>
  <c r="U2" i="27"/>
  <c r="X2" i="27"/>
  <c r="X2" i="13"/>
  <c r="H2" i="13"/>
  <c r="H2" i="27"/>
  <c r="Z4" i="26"/>
  <c r="F4" i="26"/>
  <c r="Y4" i="26"/>
  <c r="AE4" i="12"/>
  <c r="X4" i="26"/>
  <c r="N4" i="26"/>
  <c r="W4" i="26"/>
  <c r="AC4" i="12"/>
  <c r="H4" i="12"/>
  <c r="M4" i="12"/>
  <c r="L4" i="26"/>
  <c r="G4" i="26"/>
  <c r="AF4" i="12"/>
  <c r="G4" i="12"/>
  <c r="B8" i="26"/>
  <c r="E100" i="41"/>
  <c r="B8" i="25"/>
  <c r="E99" i="41"/>
  <c r="R2" i="13"/>
  <c r="R2" i="27"/>
  <c r="AD2" i="27"/>
  <c r="AD2" i="13"/>
  <c r="N2" i="27"/>
  <c r="N2" i="13"/>
  <c r="O2" i="13"/>
  <c r="O2" i="27"/>
  <c r="T2" i="13"/>
  <c r="T2" i="27"/>
  <c r="D2" i="27"/>
  <c r="D2" i="13"/>
  <c r="F105" i="41" l="1"/>
  <c r="C8" i="16"/>
  <c r="F104" i="41"/>
  <c r="C8" i="15"/>
  <c r="C8" i="25"/>
  <c r="F99" i="41"/>
  <c r="C8" i="26"/>
  <c r="F100" i="41"/>
  <c r="G104" i="41" l="1"/>
  <c r="D8" i="15"/>
  <c r="G105" i="41"/>
  <c r="D8" i="16"/>
  <c r="D8" i="26"/>
  <c r="G100" i="41"/>
  <c r="D8" i="25"/>
  <c r="G99" i="41"/>
  <c r="H105" i="41" l="1"/>
  <c r="F8" i="16" s="1"/>
  <c r="E8" i="16"/>
  <c r="H104" i="41"/>
  <c r="F8" i="15" s="1"/>
  <c r="E8" i="15"/>
  <c r="E8" i="26"/>
  <c r="H100" i="41"/>
  <c r="F8" i="26" s="1"/>
  <c r="H99" i="41"/>
  <c r="F8" i="25" s="1"/>
  <c r="E8" i="25"/>
</calcChain>
</file>

<file path=xl/sharedStrings.xml><?xml version="1.0" encoding="utf-8"?>
<sst xmlns="http://schemas.openxmlformats.org/spreadsheetml/2006/main" count="4420" uniqueCount="442">
  <si>
    <t>BCEU BAU Components Energy Use</t>
  </si>
  <si>
    <t>Sources:</t>
  </si>
  <si>
    <t>Notes:</t>
  </si>
  <si>
    <t>Year</t>
  </si>
  <si>
    <t>Industry</t>
  </si>
  <si>
    <t>Agriculture</t>
  </si>
  <si>
    <t>Domestic</t>
  </si>
  <si>
    <t>Commercial</t>
  </si>
  <si>
    <t>Traction</t>
  </si>
  <si>
    <t>Others</t>
  </si>
  <si>
    <t>Total</t>
  </si>
  <si>
    <t>&amp;</t>
  </si>
  <si>
    <t>Electricity</t>
  </si>
  <si>
    <t>Railways</t>
  </si>
  <si>
    <t>Consumed</t>
  </si>
  <si>
    <t>2008-09</t>
  </si>
  <si>
    <t>2010-11</t>
  </si>
  <si>
    <t>2011-12</t>
  </si>
  <si>
    <t>2012-13</t>
  </si>
  <si>
    <t>2013-14</t>
  </si>
  <si>
    <t>Rural</t>
  </si>
  <si>
    <t>Urban</t>
  </si>
  <si>
    <t>2014-15</t>
  </si>
  <si>
    <t>electricity (BTU)</t>
  </si>
  <si>
    <t>coal (BTU)</t>
  </si>
  <si>
    <t>natural gas (BTU)</t>
  </si>
  <si>
    <t>petroleum diesel (BTU)</t>
  </si>
  <si>
    <t>heat (BTU)</t>
  </si>
  <si>
    <t>biomass (BTU)</t>
  </si>
  <si>
    <t>Lighting</t>
  </si>
  <si>
    <t>Other</t>
  </si>
  <si>
    <t>In addition to electricity, kerosene is used for lighting in rural households.</t>
  </si>
  <si>
    <t>Electricity Use in Residential and Commercial Buildings</t>
  </si>
  <si>
    <t>Government of India, Ministry of Statistics and Programme Implementation</t>
  </si>
  <si>
    <t>Number of households</t>
  </si>
  <si>
    <t>Millions</t>
  </si>
  <si>
    <t>Description</t>
  </si>
  <si>
    <t>Notes</t>
  </si>
  <si>
    <t>Number of Households</t>
  </si>
  <si>
    <t>Urban %</t>
  </si>
  <si>
    <t>Rural %</t>
  </si>
  <si>
    <t>LPG (liquified petroleum gas) is an important cooking fuel in India.</t>
  </si>
  <si>
    <t>Ministry of Petroleum and Natural Gas</t>
  </si>
  <si>
    <t>appliances</t>
  </si>
  <si>
    <t>lighting</t>
  </si>
  <si>
    <t>Residential buildings</t>
  </si>
  <si>
    <t>thousand metric tons</t>
  </si>
  <si>
    <t>Commercial buildings</t>
  </si>
  <si>
    <t>This is a pure unit conversion.  It does not involve a heat rate.</t>
  </si>
  <si>
    <t>BTU per GWh</t>
  </si>
  <si>
    <t>used as a lighter fluid to start a fire.</t>
  </si>
  <si>
    <t>Accordingly, we assign Kerosene to components in the following</t>
  </si>
  <si>
    <t>ratios:</t>
  </si>
  <si>
    <t>We assume all LPG is used for appliances (primarily cooking,</t>
  </si>
  <si>
    <t>perhaps some water heating).</t>
  </si>
  <si>
    <t>Energy in LPG</t>
  </si>
  <si>
    <t>kcal/kg</t>
  </si>
  <si>
    <t>kcal/ton</t>
  </si>
  <si>
    <t>BTU/kcal</t>
  </si>
  <si>
    <t>BTU/ton</t>
  </si>
  <si>
    <t>BTU/thousand tons</t>
  </si>
  <si>
    <t>Energy in Kerosene</t>
  </si>
  <si>
    <t>Kerosene is used almost exclusively for lighting, although some sources</t>
  </si>
  <si>
    <t>Our TERI partner indicates that Kersone is only used in rural buildings.</t>
  </si>
  <si>
    <t>(We assume the commercial buildings that use kerosene in the table above are in rural areas.)</t>
  </si>
  <si>
    <t>(such as our source for Biomass Use) say that a small amount is</t>
  </si>
  <si>
    <t>Energy in Biomass</t>
  </si>
  <si>
    <t>Wood wastes</t>
  </si>
  <si>
    <t>Cowdung</t>
  </si>
  <si>
    <t>Average of biomass fuels</t>
  </si>
  <si>
    <t>BTU/kg</t>
  </si>
  <si>
    <t>Energy in LPG and Kerosene</t>
  </si>
  <si>
    <t>TERI</t>
  </si>
  <si>
    <t>TERI Energy and Environmental Data Diary and Yearbook 2015/16</t>
  </si>
  <si>
    <t>Page 15, Table 6</t>
  </si>
  <si>
    <t>http://bookstore.teri.res.in/books/9788179935835</t>
  </si>
  <si>
    <t>Table 6.9</t>
  </si>
  <si>
    <t xml:space="preserve">Table 6.9: Consumption of Electricity by Sectors in India </t>
  </si>
  <si>
    <r>
      <t>in Giga Watt Hour = 10</t>
    </r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 Kilo Watt Hour</t>
    </r>
  </si>
  <si>
    <t>8=2 to 7</t>
  </si>
  <si>
    <t>2009-10</t>
  </si>
  <si>
    <t>2015-16</t>
  </si>
  <si>
    <t xml:space="preserve">Distribution (%) </t>
  </si>
  <si>
    <t>(P): Provisional</t>
  </si>
  <si>
    <t>Source : Central Electricity Authority.</t>
  </si>
  <si>
    <t>Region</t>
  </si>
  <si>
    <t>Energy use by sector and fuel</t>
  </si>
  <si>
    <t>Brown coal/lignite grade 1</t>
  </si>
  <si>
    <t>Brown coal/lignite grade 2 (also peat)</t>
  </si>
  <si>
    <t>Hard coal, grade 1</t>
  </si>
  <si>
    <t>Hard coal, grade 2</t>
  </si>
  <si>
    <t>Hard coal, grade 3</t>
  </si>
  <si>
    <t>Derived coal (coke, briquettes)</t>
  </si>
  <si>
    <t>Agricultural residues</t>
  </si>
  <si>
    <t>Bagasse</t>
  </si>
  <si>
    <t>Biogas</t>
  </si>
  <si>
    <t>Biomass gasification</t>
  </si>
  <si>
    <t>Charcoal</t>
  </si>
  <si>
    <t>Dung</t>
  </si>
  <si>
    <t>Fuelwood</t>
  </si>
  <si>
    <t>Black liquor</t>
  </si>
  <si>
    <t>Waste fuels, non-renewable</t>
  </si>
  <si>
    <t>Waste fuel, renewable</t>
  </si>
  <si>
    <t>Biomass fuels</t>
  </si>
  <si>
    <t>Other biomass and waste fuels</t>
  </si>
  <si>
    <t>Heavy fuel oil</t>
  </si>
  <si>
    <t>Diesel</t>
  </si>
  <si>
    <t>Gasoline</t>
  </si>
  <si>
    <t>LPG</t>
  </si>
  <si>
    <t>Natural gas (incl. other gases)</t>
  </si>
  <si>
    <t>Hydrogen</t>
  </si>
  <si>
    <t>Renewable energy other than biomass</t>
  </si>
  <si>
    <t>Geothermal</t>
  </si>
  <si>
    <t>Small hydro power</t>
  </si>
  <si>
    <t>Solar photovoltaic</t>
  </si>
  <si>
    <t>Solar thermal</t>
  </si>
  <si>
    <t>Wind</t>
  </si>
  <si>
    <t>Hydro</t>
  </si>
  <si>
    <t>Nuclear</t>
  </si>
  <si>
    <t>Heat (steam, hot water)</t>
  </si>
  <si>
    <t>India, India Bihar</t>
  </si>
  <si>
    <t>Fuel conversion - combustion</t>
  </si>
  <si>
    <t>Transformation - losses</t>
  </si>
  <si>
    <t>Chemical industry (boilers)</t>
  </si>
  <si>
    <t>Transformation sector (boilers)</t>
  </si>
  <si>
    <t>Other industry (boilers; liquid and gaseous fuels)</t>
  </si>
  <si>
    <t>Other industry (large coal boilers; &gt; 50 MWth )</t>
  </si>
  <si>
    <t>Other industry (small coal boilers; &lt; 50 MWth )</t>
  </si>
  <si>
    <t>Paper &amp; pulp (boilers)</t>
  </si>
  <si>
    <t>Other industry (furnaces)</t>
  </si>
  <si>
    <t>Non-energy use</t>
  </si>
  <si>
    <t>Diesel generator sets</t>
  </si>
  <si>
    <t>Power &amp; district heat plants - existing coal (&gt;50 MWth)</t>
  </si>
  <si>
    <t>Power &amp; district heat plants - existing coal (&lt;50 MWth)</t>
  </si>
  <si>
    <t>Power &amp; district heat plants - existing (excl. coal)</t>
  </si>
  <si>
    <t>PP_EX_WB</t>
  </si>
  <si>
    <t>Power &amp; district heat plants - IGCC</t>
  </si>
  <si>
    <t>IGGC new plant with CCS</t>
  </si>
  <si>
    <t>Modern power plants (coal: ultra &amp;  supercritical; gas: CCGT)</t>
  </si>
  <si>
    <t>Modern power plants (coal: ultra &amp; supercritical; gas: CCGT) with CCS</t>
  </si>
  <si>
    <t>Power &amp; district heat plants - new (excl. coal)</t>
  </si>
  <si>
    <t>Power &amp; district heat plants - new coal (&gt;50 MWth)</t>
  </si>
  <si>
    <t>Power &amp; district heat plants (total); used for reporting total fossil fuels inputs, inputs of non-fossil fuels as well as total electricity and heat generation</t>
  </si>
  <si>
    <t>Non-road, other</t>
  </si>
  <si>
    <t>Coastal shipping, large vessels</t>
  </si>
  <si>
    <t>Coastal shipping, medium vessels</t>
  </si>
  <si>
    <t>Aviation - LTO</t>
  </si>
  <si>
    <t>Construction machinery</t>
  </si>
  <si>
    <t>Inland waterways</t>
  </si>
  <si>
    <t>Other non-road machinery</t>
  </si>
  <si>
    <t>2-stroke engines (non-road)</t>
  </si>
  <si>
    <t>Road vehicles</t>
  </si>
  <si>
    <t>Buses</t>
  </si>
  <si>
    <t>Heavy duty vehicles</t>
  </si>
  <si>
    <t>Mopeds</t>
  </si>
  <si>
    <t>Cars</t>
  </si>
  <si>
    <t>Light duty vehicles</t>
  </si>
  <si>
    <t>Motorcycles</t>
  </si>
  <si>
    <t>India, India Karnataka</t>
  </si>
  <si>
    <t>India, India Kerala</t>
  </si>
  <si>
    <t>India, India Madhya Pradesh</t>
  </si>
  <si>
    <t>India, India Maharashtra-Dadra-Nagar Haveli-Daman-Diu</t>
  </si>
  <si>
    <t>India, India North East (excl. Assam)</t>
  </si>
  <si>
    <t>India, India Orissa</t>
  </si>
  <si>
    <t>India, India Punjab (I)</t>
  </si>
  <si>
    <t>India, India Rajasthan</t>
  </si>
  <si>
    <t>India, India Tamil Nadu</t>
  </si>
  <si>
    <t>India, India Chhattisgarh</t>
  </si>
  <si>
    <t>India, India Uttaranchal</t>
  </si>
  <si>
    <t>India, India West Bengal</t>
  </si>
  <si>
    <t>India, India Andhra Pradesh</t>
  </si>
  <si>
    <t>India, India Assam</t>
  </si>
  <si>
    <t>India, India Delhi</t>
  </si>
  <si>
    <t>India, India Goa</t>
  </si>
  <si>
    <t>India, India Gujarat</t>
  </si>
  <si>
    <t>India, India Haryana</t>
  </si>
  <si>
    <t>India, India Himachal Pradesh</t>
  </si>
  <si>
    <t>India, India Jammu and Kashmir</t>
  </si>
  <si>
    <t>India, India Jharkhand</t>
  </si>
  <si>
    <t>India, India Uttar Pradesh</t>
  </si>
  <si>
    <t>Medium boilers (&lt;50MW) - automatic (commercial)</t>
  </si>
  <si>
    <t>Medium boilers (&lt;1MW) - manual (commercial)</t>
  </si>
  <si>
    <t>Fireplaces</t>
  </si>
  <si>
    <t>Medium boilers (&lt;50MW) - automatic</t>
  </si>
  <si>
    <t>Medium boilers (&lt;1MW) - manual</t>
  </si>
  <si>
    <t>Three-stone stove</t>
  </si>
  <si>
    <t>Single house boilers (&lt;50 kW) - automatic</t>
  </si>
  <si>
    <t>Single house boilers (&lt;50 kW) - manual</t>
  </si>
  <si>
    <t>Cooking stoves</t>
  </si>
  <si>
    <t>Heating stoves</t>
  </si>
  <si>
    <t>Row Labels</t>
  </si>
  <si>
    <t>Sum of Brown coal/lignite grade 1</t>
  </si>
  <si>
    <t>Sum of Brown coal/lignite grade 2 (also peat)</t>
  </si>
  <si>
    <t>Sum of Hard coal, grade 1</t>
  </si>
  <si>
    <t>Sum of Hard coal, grade 2</t>
  </si>
  <si>
    <t>Sum of Hard coal, grade 3</t>
  </si>
  <si>
    <t>Sum of Derived coal (coke, briquettes)</t>
  </si>
  <si>
    <t>Sum of Agricultural residues</t>
  </si>
  <si>
    <t>Sum of Bagasse</t>
  </si>
  <si>
    <t>Sum of Biogas</t>
  </si>
  <si>
    <t>Sum of Biomass gasification</t>
  </si>
  <si>
    <t>Sum of Charcoal</t>
  </si>
  <si>
    <t>Sum of Dung</t>
  </si>
  <si>
    <t>Sum of Fuelwood</t>
  </si>
  <si>
    <t>Sum of Black liquor</t>
  </si>
  <si>
    <t>Sum of Waste fuels, non-renewable</t>
  </si>
  <si>
    <t>Sum of Waste fuel, renewable</t>
  </si>
  <si>
    <t>Sum of Biomass fuels</t>
  </si>
  <si>
    <t>Sum of Other biomass and waste fuels</t>
  </si>
  <si>
    <t>Sum of Heavy fuel oil</t>
  </si>
  <si>
    <t>Sum of Diesel</t>
  </si>
  <si>
    <t>Sum of Gasoline</t>
  </si>
  <si>
    <t>Sum of LPG</t>
  </si>
  <si>
    <t>Sum of Natural gas (incl. other gases)</t>
  </si>
  <si>
    <t>Sum of Hydrogen</t>
  </si>
  <si>
    <t>Sum of Renewable energy other than biomass</t>
  </si>
  <si>
    <t>Sum of Geothermal</t>
  </si>
  <si>
    <t>Sum of Small hydro power</t>
  </si>
  <si>
    <t>Sum of Solar photovoltaic</t>
  </si>
  <si>
    <t>Sum of Solar thermal</t>
  </si>
  <si>
    <t>Sum of Wind</t>
  </si>
  <si>
    <t>Sum of Hydro</t>
  </si>
  <si>
    <t>Sum of Nuclear</t>
  </si>
  <si>
    <t>Sum of Electricity</t>
  </si>
  <si>
    <t>Sum of Heat (steam, hot water)</t>
  </si>
  <si>
    <t>Grand Total</t>
  </si>
  <si>
    <t>Heating</t>
  </si>
  <si>
    <t>Cooking</t>
  </si>
  <si>
    <t>Residential</t>
  </si>
  <si>
    <t>BTU per PJ</t>
  </si>
  <si>
    <t>Units</t>
  </si>
  <si>
    <t>Fuel</t>
  </si>
  <si>
    <t>Building Type</t>
  </si>
  <si>
    <t>Urban Residential</t>
  </si>
  <si>
    <t>Rural Residential</t>
  </si>
  <si>
    <t>IIASA</t>
  </si>
  <si>
    <t>GAINS Model: South Asia</t>
  </si>
  <si>
    <t>http://gains.iiasa.ac.at/models/index.html</t>
  </si>
  <si>
    <t>District heat is not used in the buildings sector in India.</t>
  </si>
  <si>
    <t>Biomass and Coal Use</t>
  </si>
  <si>
    <t>kerosene (BTU)</t>
  </si>
  <si>
    <t>heavy or residual fuel oil (BTU)</t>
  </si>
  <si>
    <t>LPG propane or butane (BTU)</t>
  </si>
  <si>
    <t>hydrogen (BTU)</t>
  </si>
  <si>
    <t>Notes on Component Categorization</t>
  </si>
  <si>
    <t>Water heaters are categorized as appliances, not as part of the "heating"</t>
  </si>
  <si>
    <t>component.  The "heating" component refers to heating of air and is affected by</t>
  </si>
  <si>
    <t>the building envelope, whereas appliances are not affected by envelope.</t>
  </si>
  <si>
    <t>Energy Statistics 2019</t>
  </si>
  <si>
    <t>http://www.mospi.gov.in/sites/default/files/publication_reports/Energy%20Statistics%202019-finall.pdf</t>
  </si>
  <si>
    <t>2016-17</t>
  </si>
  <si>
    <t>4,40,206</t>
  </si>
  <si>
    <t>1,91,151</t>
  </si>
  <si>
    <t>2,55,826</t>
  </si>
  <si>
    <t>10,61,183</t>
  </si>
  <si>
    <t>2017-18(P)</t>
  </si>
  <si>
    <t>4,68,825</t>
  </si>
  <si>
    <t>2,04,293</t>
  </si>
  <si>
    <t>11,30,244</t>
  </si>
  <si>
    <t>Growth rate of 2017-18 over 2016-17 (%)</t>
  </si>
  <si>
    <t>CAGR 2008-09 to 2017-18(%)</t>
  </si>
  <si>
    <t>Indian Petroleum &amp; Natural Gas Statistics 2017-18</t>
  </si>
  <si>
    <t>http://petroleum.nic.in/sites/default/files/ipngstat_0.pdf</t>
  </si>
  <si>
    <t>LPG Use, 2017-18</t>
  </si>
  <si>
    <t>Kerosene Use, 2017-18</t>
  </si>
  <si>
    <t>Energy in Petroleum Diesel</t>
  </si>
  <si>
    <t>million BTU/barrel</t>
  </si>
  <si>
    <t xml:space="preserve">Weight to Volume Conversion </t>
  </si>
  <si>
    <t>Product</t>
  </si>
  <si>
    <t xml:space="preserve">Weight </t>
  </si>
  <si>
    <t xml:space="preserve">Volume </t>
  </si>
  <si>
    <t xml:space="preserve">Barrel </t>
  </si>
  <si>
    <t>(MT)</t>
  </si>
  <si>
    <t>(KL)</t>
  </si>
  <si>
    <t>(bbl)</t>
  </si>
  <si>
    <t>Petrol (MS)</t>
  </si>
  <si>
    <t>Diesel (HSD)</t>
  </si>
  <si>
    <t>Kerosene (SKO)</t>
  </si>
  <si>
    <t>ATF</t>
  </si>
  <si>
    <t>Light Diesel Oil (LDO)</t>
  </si>
  <si>
    <t>Furnace Oil (FO)</t>
  </si>
  <si>
    <t>Crude Oil</t>
  </si>
  <si>
    <t>Source: PPAC</t>
  </si>
  <si>
    <t>barrel/MT</t>
  </si>
  <si>
    <t>million BTU/MT</t>
  </si>
  <si>
    <t>million BTU/'000 MT</t>
  </si>
  <si>
    <t>BTU/'000 MT</t>
  </si>
  <si>
    <t xml:space="preserve">Heavy Fuel Oil consumption is not reported for domestic or commercial sectors in the sector-wise </t>
  </si>
  <si>
    <t>breakdown of the fuel consumption. So we don't account for it in residential/commercial buildings.</t>
  </si>
  <si>
    <t>Hydrogen is not included for India as it is still very nascent.</t>
  </si>
  <si>
    <t>Source for consumption data of all 3 fuels: MoPNG</t>
  </si>
  <si>
    <t>LPG and Kerosene Use in Buildings</t>
  </si>
  <si>
    <t>Pages 86-87, Tables V.4, V.6</t>
  </si>
  <si>
    <t>Refrigerators</t>
  </si>
  <si>
    <t>Fuel Type</t>
  </si>
  <si>
    <t>Service</t>
  </si>
  <si>
    <t>Cooling and Ventilation</t>
  </si>
  <si>
    <t>Appliances</t>
  </si>
  <si>
    <t xml:space="preserve">       </t>
  </si>
  <si>
    <t>TWh</t>
  </si>
  <si>
    <t>x</t>
  </si>
  <si>
    <t>No of Appliances</t>
  </si>
  <si>
    <t>Weighted usage hours</t>
  </si>
  <si>
    <t>Hours</t>
  </si>
  <si>
    <t>Weighted average of Wattage Efficiency</t>
  </si>
  <si>
    <t>GW</t>
  </si>
  <si>
    <t>=</t>
  </si>
  <si>
    <t>Total demand by lighting</t>
  </si>
  <si>
    <t>TWh/year</t>
  </si>
  <si>
    <t>Ceiling Fans</t>
  </si>
  <si>
    <t>Room Acs</t>
  </si>
  <si>
    <t>IX</t>
  </si>
  <si>
    <t>H.01</t>
  </si>
  <si>
    <t>Cooling Demand from the Residential Sector</t>
  </si>
  <si>
    <t>Electricity  Demand by Ceiling Fans*</t>
  </si>
  <si>
    <t>Electricity Demand by Acs*</t>
  </si>
  <si>
    <t>*</t>
  </si>
  <si>
    <t>http://www.moef.nic.in/downloads/public-information/Residentialpowerconsumption.pdf</t>
  </si>
  <si>
    <t>Net Electricity Demand for cooling for the base year is being matched to the electricity demand for cooling as mentioned in this MoEF report.</t>
  </si>
  <si>
    <t>Televisions</t>
  </si>
  <si>
    <t>Demand scenario</t>
  </si>
  <si>
    <t>Weighted average of efficiency</t>
  </si>
  <si>
    <t>Total demand by televisions</t>
  </si>
  <si>
    <t>Refrigirators</t>
  </si>
  <si>
    <t>Total demand by refrigirators</t>
  </si>
  <si>
    <t>Total demand by above appliances</t>
  </si>
  <si>
    <t>Total demand by others</t>
  </si>
  <si>
    <t>Demand Consumed by water heaters</t>
  </si>
  <si>
    <t>water Heating  adjusted demand by other appliances</t>
  </si>
  <si>
    <t>Total demand by all appliances</t>
  </si>
  <si>
    <t>Total demand by room airconditoners</t>
  </si>
  <si>
    <t>Total demand by ceiling fans</t>
  </si>
  <si>
    <t xml:space="preserve">Net energy demand </t>
  </si>
  <si>
    <t>Consumption of kerosene</t>
  </si>
  <si>
    <t xml:space="preserve">Cost calculations </t>
  </si>
  <si>
    <t>INR Trillion</t>
  </si>
  <si>
    <t>V.01</t>
  </si>
  <si>
    <t>Electricity (delivered to end user)</t>
  </si>
  <si>
    <t>V.04</t>
  </si>
  <si>
    <t>Liquid hydrocarbons</t>
  </si>
  <si>
    <t>Cooling</t>
  </si>
  <si>
    <t>*liquid hydrocarbons assigned entirely to kerosene in IESS</t>
  </si>
  <si>
    <t>End Use</t>
  </si>
  <si>
    <t>Urban/Rural split</t>
  </si>
  <si>
    <t>IESS Residential Demand</t>
  </si>
  <si>
    <t>Residential Electricity Breakdown</t>
  </si>
  <si>
    <t>IESS Commercial Demand</t>
  </si>
  <si>
    <t>Load Distribution</t>
  </si>
  <si>
    <t>HVAC</t>
  </si>
  <si>
    <t>Calcultations of commercial water heating demand</t>
  </si>
  <si>
    <t>average  hot water demand/person</t>
  </si>
  <si>
    <t>litres/day</t>
  </si>
  <si>
    <t>Specific Heat of Water</t>
  </si>
  <si>
    <t>TWh/Kg/deg celsius</t>
  </si>
  <si>
    <t>Temperature difference to which the water has to be heated</t>
  </si>
  <si>
    <t>Celsius</t>
  </si>
  <si>
    <t>Duration for usage of Hot water</t>
  </si>
  <si>
    <t>Days</t>
  </si>
  <si>
    <t>population in urban areas</t>
  </si>
  <si>
    <t>Total Water Heating Demand in commercial setor</t>
  </si>
  <si>
    <t>Assuming water heating demand from the commercial sector in rural areas to be insignificant</t>
  </si>
  <si>
    <t>Hot water demand met by Solar Water heaters</t>
  </si>
  <si>
    <t>Hot water demand met by electricity</t>
  </si>
  <si>
    <t>Efficiency of water heaters</t>
  </si>
  <si>
    <t>Total Electricity Demand for commercial water heating</t>
  </si>
  <si>
    <t>Commercial Scaling Factors</t>
  </si>
  <si>
    <t>Commercial Electricity Breakdown</t>
  </si>
  <si>
    <t>Vector</t>
  </si>
  <si>
    <t>Energy produced and required-Rural</t>
  </si>
  <si>
    <t>Name</t>
  </si>
  <si>
    <t>2007</t>
  </si>
  <si>
    <t>2012</t>
  </si>
  <si>
    <t>2017</t>
  </si>
  <si>
    <t>2022</t>
  </si>
  <si>
    <t>2027</t>
  </si>
  <si>
    <t>2032</t>
  </si>
  <si>
    <t>2037</t>
  </si>
  <si>
    <t>2042</t>
  </si>
  <si>
    <t>2047</t>
  </si>
  <si>
    <t>2052</t>
  </si>
  <si>
    <t>M.01</t>
  </si>
  <si>
    <t>V.03</t>
  </si>
  <si>
    <t>Solid hydrocarbons</t>
  </si>
  <si>
    <t>V.05</t>
  </si>
  <si>
    <t>Gaseous hydrocarbons</t>
  </si>
  <si>
    <t>Energy produced and required-Urban</t>
  </si>
  <si>
    <t>Energy produced and required</t>
  </si>
  <si>
    <t>Appliances (cooking)</t>
  </si>
  <si>
    <t>IESS Electricity</t>
  </si>
  <si>
    <t>IESS Cooking Demand</t>
  </si>
  <si>
    <t>Future Year Scaling and non-electricity values</t>
  </si>
  <si>
    <t>NITI Aayog</t>
  </si>
  <si>
    <t>India Energy Security Scenarios</t>
  </si>
  <si>
    <t>http://indiaenergy.gov.in/iess/docs/IESS_Version2.2.xlsx</t>
  </si>
  <si>
    <t>Tables  X.a and X.b</t>
  </si>
  <si>
    <t>Total liquid hydrocarbons</t>
  </si>
  <si>
    <t>Because IESS does not include solid hydrocarbons used for heating, we scale the historical heating</t>
  </si>
  <si>
    <t>data by the same trend as solid hydrocarbons in cooking.</t>
  </si>
  <si>
    <t>Fireplaces (agr, forestry, other)</t>
  </si>
  <si>
    <t>Medium boilers (&lt;50MW) - automatic (agr, forestry, other)</t>
  </si>
  <si>
    <t>Medium boilers (&lt;1MW) - manual (agr, forestry, other)</t>
  </si>
  <si>
    <t>Three-stone stove (agr, forestry, other)</t>
  </si>
  <si>
    <t>Single house boilers (&lt;50 kW) - automatic (agr, forestry, other)</t>
  </si>
  <si>
    <t>Single house boilers (&lt;50 kW) - manual (agr, forestry, other)</t>
  </si>
  <si>
    <t>Cooking stoves (agr, forestry, other)</t>
  </si>
  <si>
    <t>Heating stoves (agr, forestry, other)</t>
  </si>
  <si>
    <t>Fireplaces (households)</t>
  </si>
  <si>
    <t>Three-stone stove (households)</t>
  </si>
  <si>
    <t>Single house boilers (&lt;50 kW) - automatic (households)</t>
  </si>
  <si>
    <t>Single house boilers (&lt;50 kW) - manual (households)</t>
  </si>
  <si>
    <t>Cooking stoves (households)</t>
  </si>
  <si>
    <t>Heating stoves (households)</t>
  </si>
  <si>
    <t>India Andhra Pradesh</t>
  </si>
  <si>
    <t>India Assam</t>
  </si>
  <si>
    <t>India Bihar</t>
  </si>
  <si>
    <t>India Chhattisgarh</t>
  </si>
  <si>
    <t>India Delhi</t>
  </si>
  <si>
    <t>India Goa</t>
  </si>
  <si>
    <t>India Gujarat</t>
  </si>
  <si>
    <t>India Haryana</t>
  </si>
  <si>
    <t>India Himachal Pradesh</t>
  </si>
  <si>
    <t>India Jammu and Kashmir</t>
  </si>
  <si>
    <t>India Jharkhand</t>
  </si>
  <si>
    <t>India Karnataka</t>
  </si>
  <si>
    <t>India Kerala</t>
  </si>
  <si>
    <t>India Madhya Pradesh</t>
  </si>
  <si>
    <t>India Maharashtra-Dadra-Nagar Haveli-Daman-Diu</t>
  </si>
  <si>
    <t>India North East (excl. Assam)</t>
  </si>
  <si>
    <t>India Orissa</t>
  </si>
  <si>
    <t>India Punjab</t>
  </si>
  <si>
    <t>India Rajasthan</t>
  </si>
  <si>
    <t>India Tamil Nadu</t>
  </si>
  <si>
    <t>India Uttar Pradesh</t>
  </si>
  <si>
    <t>India Uttaranchal</t>
  </si>
  <si>
    <t>India West Bengal</t>
  </si>
  <si>
    <t>Interpolated 2017 Value for Agricultural residues</t>
  </si>
  <si>
    <t>Sum of Agricultural Residues</t>
  </si>
  <si>
    <t>Activity Data, Energy use in the domestic sector by device type, ECLIPSE_V5a_CLE_base scenario</t>
  </si>
  <si>
    <t>IESS only includes fuelwood and dung used in residential cooking.</t>
  </si>
  <si>
    <t xml:space="preserve">We use data from IIASA GAINS on agricultural residues used for cooking, as well as coal and biomass used in buildings for heating. </t>
  </si>
  <si>
    <t>IESS projections for cooking take data from scenario 1 rather than scenario 2 to reflect that fact current trends in clean cooking initiatives</t>
  </si>
  <si>
    <t>We do not incorporate space heating, which is excluded from most building sector studies for India due to its minor contribution.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</si>
</sst>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0.000"/>
    <numFmt numFmtId="166" formatCode="0.0"/>
    <numFmt numFmtId="167" formatCode="0.0_ ;\-0.0\ "/>
    <numFmt numFmtId="168" formatCode="0.000E+00"/>
    <numFmt numFmtId="169" formatCode="_ * #,##0.00_ ;_ * \-#,##0.00_ ;_ * &quot;-&quot;??_ ;_ @_ "/>
    <numFmt numFmtId="170" formatCode="#,##0.0"/>
    <numFmt numFmtId="171" formatCode="0_ ;\-0\ 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7"/>
      <color indexed="45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67" fontId="10" fillId="4" borderId="0" applyBorder="0" applyProtection="0">
      <alignment horizontal="left"/>
    </xf>
    <xf numFmtId="166" fontId="11" fillId="4" borderId="0">
      <alignment horizontal="left"/>
    </xf>
    <xf numFmtId="1" fontId="11" fillId="4" borderId="11">
      <alignment horizontal="left"/>
    </xf>
    <xf numFmtId="166" fontId="11" fillId="4" borderId="10">
      <alignment horizontal="left"/>
    </xf>
    <xf numFmtId="169" fontId="9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22" fillId="0" borderId="0"/>
    <xf numFmtId="0" fontId="22" fillId="0" borderId="0"/>
    <xf numFmtId="170" fontId="23" fillId="0" borderId="23">
      <alignment horizontal="right" vertical="center"/>
    </xf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7" fillId="8" borderId="0" applyNumberFormat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0" fontId="0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9" fontId="0" fillId="0" borderId="0" xfId="0" applyNumberFormat="1"/>
    <xf numFmtId="0" fontId="0" fillId="3" borderId="0" xfId="0" applyFont="1" applyFill="1" applyBorder="1" applyAlignment="1">
      <alignment horizontal="right"/>
    </xf>
    <xf numFmtId="165" fontId="0" fillId="0" borderId="0" xfId="0" applyNumberFormat="1"/>
    <xf numFmtId="0" fontId="0" fillId="2" borderId="0" xfId="0" applyFill="1"/>
    <xf numFmtId="0" fontId="12" fillId="3" borderId="0" xfId="0" applyFont="1" applyFill="1" applyBorder="1"/>
    <xf numFmtId="0" fontId="0" fillId="3" borderId="0" xfId="0" applyFont="1" applyFill="1" applyBorder="1"/>
    <xf numFmtId="0" fontId="13" fillId="3" borderId="0" xfId="0" applyFont="1" applyFill="1" applyBorder="1"/>
    <xf numFmtId="0" fontId="12" fillId="3" borderId="9" xfId="0" applyFont="1" applyFill="1" applyBorder="1" applyAlignment="1">
      <alignment vertical="center"/>
    </xf>
    <xf numFmtId="0" fontId="14" fillId="3" borderId="9" xfId="0" applyNumberFormat="1" applyFont="1" applyFill="1" applyBorder="1" applyAlignment="1">
      <alignment horizontal="right" vertical="center"/>
    </xf>
    <xf numFmtId="0" fontId="12" fillId="3" borderId="9" xfId="0" applyFont="1" applyFill="1" applyBorder="1"/>
    <xf numFmtId="0" fontId="14" fillId="3" borderId="9" xfId="0" applyFont="1" applyFill="1" applyBorder="1"/>
    <xf numFmtId="0" fontId="15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1" fontId="13" fillId="3" borderId="0" xfId="0" applyNumberFormat="1" applyFont="1" applyFill="1" applyBorder="1"/>
    <xf numFmtId="1" fontId="0" fillId="3" borderId="0" xfId="0" applyNumberFormat="1" applyFont="1" applyFill="1" applyBorder="1"/>
    <xf numFmtId="0" fontId="16" fillId="3" borderId="10" xfId="0" applyNumberFormat="1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9" fontId="16" fillId="3" borderId="10" xfId="0" applyNumberFormat="1" applyFont="1" applyFill="1" applyBorder="1" applyAlignment="1">
      <alignment vertical="center"/>
    </xf>
    <xf numFmtId="1" fontId="13" fillId="3" borderId="10" xfId="0" applyNumberFormat="1" applyFont="1" applyFill="1" applyBorder="1"/>
    <xf numFmtId="1" fontId="0" fillId="3" borderId="10" xfId="0" applyNumberFormat="1" applyFont="1" applyFill="1" applyBorder="1"/>
    <xf numFmtId="166" fontId="0" fillId="0" borderId="0" xfId="0" applyNumberFormat="1" applyFont="1"/>
    <xf numFmtId="2" fontId="0" fillId="0" borderId="0" xfId="0" applyNumberFormat="1" applyFont="1"/>
    <xf numFmtId="168" fontId="0" fillId="0" borderId="0" xfId="0" applyNumberFormat="1"/>
    <xf numFmtId="1" fontId="0" fillId="0" borderId="0" xfId="0" applyNumberFormat="1"/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3" fontId="20" fillId="0" borderId="16" xfId="19" applyNumberFormat="1" applyFont="1" applyBorder="1" applyAlignment="1">
      <alignment horizontal="center"/>
    </xf>
    <xf numFmtId="0" fontId="20" fillId="0" borderId="16" xfId="0" applyFont="1" applyBorder="1"/>
    <xf numFmtId="0" fontId="20" fillId="0" borderId="16" xfId="0" applyFont="1" applyBorder="1" applyAlignment="1">
      <alignment horizontal="left"/>
    </xf>
    <xf numFmtId="0" fontId="20" fillId="5" borderId="16" xfId="0" applyFont="1" applyFill="1" applyBorder="1"/>
    <xf numFmtId="0" fontId="21" fillId="0" borderId="19" xfId="0" applyFont="1" applyFill="1" applyBorder="1" applyAlignment="1">
      <alignment horizontal="left" vertical="center" wrapText="1"/>
    </xf>
    <xf numFmtId="2" fontId="18" fillId="5" borderId="21" xfId="19" applyNumberFormat="1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left" vertical="center" wrapText="1"/>
    </xf>
    <xf numFmtId="2" fontId="18" fillId="0" borderId="21" xfId="19" applyNumberFormat="1" applyFont="1" applyBorder="1" applyAlignment="1">
      <alignment horizontal="center" vertical="center"/>
    </xf>
    <xf numFmtId="0" fontId="18" fillId="5" borderId="19" xfId="0" applyFont="1" applyFill="1" applyBorder="1" applyAlignment="1">
      <alignment horizontal="left" vertical="center" wrapText="1"/>
    </xf>
    <xf numFmtId="2" fontId="18" fillId="5" borderId="20" xfId="19" applyNumberFormat="1" applyFont="1" applyFill="1" applyBorder="1" applyAlignment="1">
      <alignment horizontal="center" vertical="center"/>
    </xf>
    <xf numFmtId="0" fontId="20" fillId="0" borderId="0" xfId="0" applyFont="1"/>
    <xf numFmtId="2" fontId="18" fillId="5" borderId="0" xfId="19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20" fillId="5" borderId="21" xfId="0" applyFont="1" applyFill="1" applyBorder="1"/>
    <xf numFmtId="3" fontId="20" fillId="0" borderId="13" xfId="19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4" fillId="7" borderId="0" xfId="0" applyFont="1" applyFill="1" applyAlignment="1">
      <alignment wrapText="1"/>
    </xf>
    <xf numFmtId="0" fontId="25" fillId="0" borderId="0" xfId="0" applyFont="1" applyFill="1" applyAlignment="1">
      <alignment wrapText="1"/>
    </xf>
    <xf numFmtId="2" fontId="0" fillId="0" borderId="0" xfId="0" applyNumberFormat="1"/>
    <xf numFmtId="0" fontId="0" fillId="0" borderId="0" xfId="0" applyAlignment="1">
      <alignment wrapText="1"/>
    </xf>
    <xf numFmtId="0" fontId="24" fillId="0" borderId="0" xfId="0" applyFont="1"/>
    <xf numFmtId="171" fontId="20" fillId="0" borderId="16" xfId="25" applyNumberFormat="1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6" fillId="0" borderId="0" xfId="0" applyFont="1"/>
    <xf numFmtId="11" fontId="20" fillId="0" borderId="16" xfId="25" applyNumberFormat="1" applyFont="1" applyBorder="1" applyAlignment="1">
      <alignment horizontal="center"/>
    </xf>
    <xf numFmtId="11" fontId="20" fillId="6" borderId="16" xfId="25" applyNumberFormat="1" applyFont="1" applyFill="1" applyBorder="1" applyAlignment="1">
      <alignment horizontal="center"/>
    </xf>
    <xf numFmtId="0" fontId="0" fillId="2" borderId="0" xfId="0" applyFont="1" applyFill="1"/>
    <xf numFmtId="0" fontId="0" fillId="0" borderId="0" xfId="0" applyFont="1" applyFill="1"/>
    <xf numFmtId="11" fontId="26" fillId="0" borderId="0" xfId="26" applyNumberFormat="1" applyFont="1"/>
    <xf numFmtId="11" fontId="0" fillId="0" borderId="0" xfId="0" applyNumberFormat="1" applyFont="1" applyFill="1"/>
    <xf numFmtId="11" fontId="0" fillId="0" borderId="0" xfId="0" applyNumberFormat="1" applyFill="1"/>
    <xf numFmtId="0" fontId="0" fillId="0" borderId="0" xfId="0" applyAlignment="1">
      <alignment horizontal="left" wrapText="1"/>
    </xf>
    <xf numFmtId="0" fontId="17" fillId="0" borderId="0" xfId="0" applyFont="1" applyAlignment="1">
      <alignment horizontal="center" vertical="center" wrapText="1" readingOrder="1"/>
    </xf>
    <xf numFmtId="0" fontId="18" fillId="0" borderId="10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28">
    <cellStyle name="20% - Accent6 3 2" xfId="27" xr:uid="{00000000-0005-0000-0000-000000000000}"/>
    <cellStyle name="A - bold" xfId="15" xr:uid="{00000000-0005-0000-0000-000001000000}"/>
    <cellStyle name="A - bottom border" xfId="18" xr:uid="{00000000-0005-0000-0000-000002000000}"/>
    <cellStyle name="A - header 2 2" xfId="17" xr:uid="{00000000-0005-0000-0000-000003000000}"/>
    <cellStyle name="A - normal" xfId="16" xr:uid="{00000000-0005-0000-0000-000004000000}"/>
    <cellStyle name="Body: normal cell" xfId="4" xr:uid="{00000000-0005-0000-0000-000005000000}"/>
    <cellStyle name="Body: normal cell 2" xfId="11" xr:uid="{00000000-0005-0000-0000-000006000000}"/>
    <cellStyle name="Comma" xfId="25" builtinId="3"/>
    <cellStyle name="Comma 2" xfId="20" xr:uid="{00000000-0005-0000-0000-000008000000}"/>
    <cellStyle name="Comma 2 2" xfId="21" xr:uid="{00000000-0005-0000-0000-000009000000}"/>
    <cellStyle name="Comma 3" xfId="19" xr:uid="{00000000-0005-0000-0000-00000A000000}"/>
    <cellStyle name="Font: Calibri, 9pt regular" xfId="1" xr:uid="{00000000-0005-0000-0000-00000B000000}"/>
    <cellStyle name="Font: Calibri, 9pt regular 2" xfId="13" xr:uid="{00000000-0005-0000-0000-00000C000000}"/>
    <cellStyle name="Footnotes: top row" xfId="6" xr:uid="{00000000-0005-0000-0000-00000D000000}"/>
    <cellStyle name="Footnotes: top row 2" xfId="9" xr:uid="{00000000-0005-0000-0000-00000E000000}"/>
    <cellStyle name="Header: bottom row" xfId="2" xr:uid="{00000000-0005-0000-0000-00000F000000}"/>
    <cellStyle name="Header: bottom row 2" xfId="12" xr:uid="{00000000-0005-0000-0000-000010000000}"/>
    <cellStyle name="Hyperlink" xfId="7" builtinId="8"/>
    <cellStyle name="Normal" xfId="0" builtinId="0"/>
    <cellStyle name="Normal 2" xfId="8" xr:uid="{00000000-0005-0000-0000-000013000000}"/>
    <cellStyle name="Normal 2 10" xfId="22" xr:uid="{00000000-0005-0000-0000-000014000000}"/>
    <cellStyle name="Normal 3" xfId="23" xr:uid="{00000000-0005-0000-0000-000015000000}"/>
    <cellStyle name="Parent row" xfId="5" xr:uid="{00000000-0005-0000-0000-000016000000}"/>
    <cellStyle name="Parent row 2" xfId="10" xr:uid="{00000000-0005-0000-0000-000017000000}"/>
    <cellStyle name="Percent" xfId="26" builtinId="5"/>
    <cellStyle name="Table title" xfId="3" xr:uid="{00000000-0005-0000-0000-000019000000}"/>
    <cellStyle name="Table title 2" xfId="14" xr:uid="{00000000-0005-0000-0000-00001A000000}"/>
    <cellStyle name="X12_Total Figs 1 dec" xfId="24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wnloads/mod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ropbox%20(Energy%20Innovation)/Documents/EPS_Models%20by%20Region/United%20States/US_model/InputData/bldgs/BCEU/BAU%20Components%20Energy%20Use_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My Story"/>
      <sheetName val="IESS V2 Results"/>
      <sheetName val="Intermediate output"/>
      <sheetName val="Charts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IV"/>
      <sheetName val="XV.a"/>
      <sheetName val="XV.b"/>
      <sheetName val="XV.c"/>
      <sheetName val="XVI"/>
      <sheetName val="XVII.a"/>
      <sheetName val="XVII.b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/>
      <sheetData sheetId="2"/>
      <sheetData sheetId="3"/>
      <sheetData sheetId="4"/>
      <sheetData sheetId="5">
        <row r="3">
          <cell r="C3" t="str">
            <v>TWh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4"/>
      <sheetName val="AEO Table 5"/>
      <sheetName val="District Heat"/>
      <sheetName val="RECS HC2.1"/>
      <sheetName val="Calculations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>
        <row r="50">
          <cell r="C50">
            <v>0.04</v>
          </cell>
        </row>
        <row r="76">
          <cell r="A76">
            <v>0.80118443316412857</v>
          </cell>
        </row>
        <row r="77">
          <cell r="A77">
            <v>0.1988155668358714</v>
          </cell>
        </row>
        <row r="79">
          <cell r="B79">
            <v>1000000000000000</v>
          </cell>
        </row>
      </sheetData>
      <sheetData sheetId="1">
        <row r="34">
          <cell r="C34">
            <v>0.71245800000000004</v>
          </cell>
          <cell r="D34">
            <v>0.69934700000000005</v>
          </cell>
          <cell r="E34">
            <v>0.67821299999999995</v>
          </cell>
          <cell r="F34">
            <v>0.67223299999999997</v>
          </cell>
          <cell r="G34">
            <v>0.66493199999999997</v>
          </cell>
          <cell r="H34">
            <v>0.65703699999999998</v>
          </cell>
          <cell r="I34">
            <v>0.64855200000000002</v>
          </cell>
          <cell r="J34">
            <v>0.63985199999999998</v>
          </cell>
          <cell r="K34">
            <v>0.63198699999999997</v>
          </cell>
          <cell r="L34">
            <v>0.62503799999999998</v>
          </cell>
          <cell r="M34">
            <v>0.61892199999999997</v>
          </cell>
          <cell r="N34">
            <v>0.61324900000000004</v>
          </cell>
          <cell r="O34">
            <v>0.60793699999999995</v>
          </cell>
          <cell r="P34">
            <v>0.60282999999999998</v>
          </cell>
          <cell r="Q34">
            <v>0.59757199999999999</v>
          </cell>
          <cell r="R34">
            <v>0.59213300000000002</v>
          </cell>
          <cell r="S34">
            <v>0.58752899999999997</v>
          </cell>
          <cell r="T34">
            <v>0.58305099999999999</v>
          </cell>
          <cell r="U34">
            <v>0.57860999999999996</v>
          </cell>
          <cell r="V34">
            <v>0.57405200000000001</v>
          </cell>
          <cell r="W34">
            <v>0.56929700000000005</v>
          </cell>
          <cell r="X34">
            <v>0.56488000000000005</v>
          </cell>
          <cell r="Y34">
            <v>0.56057999999999997</v>
          </cell>
          <cell r="Z34">
            <v>0.55634499999999998</v>
          </cell>
          <cell r="AA34">
            <v>0.55226699999999995</v>
          </cell>
          <cell r="AB34">
            <v>0.54790700000000003</v>
          </cell>
          <cell r="AC34">
            <v>0.54388000000000003</v>
          </cell>
          <cell r="AD34">
            <v>0.53988100000000006</v>
          </cell>
          <cell r="AE34">
            <v>0.53615999999999997</v>
          </cell>
          <cell r="AF34">
            <v>0.53233799999999998</v>
          </cell>
          <cell r="AG34">
            <v>0.52907899999999997</v>
          </cell>
          <cell r="AH34">
            <v>0.525729</v>
          </cell>
          <cell r="AI34">
            <v>-9.7560000000000008E-3</v>
          </cell>
        </row>
        <row r="35">
          <cell r="C35">
            <v>0.772702</v>
          </cell>
          <cell r="D35">
            <v>0.69437400000000005</v>
          </cell>
          <cell r="E35">
            <v>0.80934700000000004</v>
          </cell>
          <cell r="F35">
            <v>0.82285699999999995</v>
          </cell>
          <cell r="G35">
            <v>0.83160900000000004</v>
          </cell>
          <cell r="H35">
            <v>0.83966300000000005</v>
          </cell>
          <cell r="I35">
            <v>0.84638199999999997</v>
          </cell>
          <cell r="J35">
            <v>0.85308600000000001</v>
          </cell>
          <cell r="K35">
            <v>0.86099800000000004</v>
          </cell>
          <cell r="L35">
            <v>0.87073</v>
          </cell>
          <cell r="M35">
            <v>0.88250099999999998</v>
          </cell>
          <cell r="N35">
            <v>0.89538499999999999</v>
          </cell>
          <cell r="O35">
            <v>0.90917300000000001</v>
          </cell>
          <cell r="P35">
            <v>0.92387200000000003</v>
          </cell>
          <cell r="Q35">
            <v>0.93836399999999998</v>
          </cell>
          <cell r="R35">
            <v>0.95314200000000004</v>
          </cell>
          <cell r="S35">
            <v>0.969503</v>
          </cell>
          <cell r="T35">
            <v>0.98705200000000004</v>
          </cell>
          <cell r="U35">
            <v>1.005425</v>
          </cell>
          <cell r="V35">
            <v>1.02356</v>
          </cell>
          <cell r="W35">
            <v>1.041668</v>
          </cell>
          <cell r="X35">
            <v>1.0603990000000001</v>
          </cell>
          <cell r="Y35">
            <v>1.079688</v>
          </cell>
          <cell r="Z35">
            <v>1.099475</v>
          </cell>
          <cell r="AA35">
            <v>1.1189979999999999</v>
          </cell>
          <cell r="AB35">
            <v>1.1385540000000001</v>
          </cell>
          <cell r="AC35">
            <v>1.1590640000000001</v>
          </cell>
          <cell r="AD35">
            <v>1.1806950000000001</v>
          </cell>
          <cell r="AE35">
            <v>1.2020740000000001</v>
          </cell>
          <cell r="AF35">
            <v>1.2239</v>
          </cell>
          <cell r="AG35">
            <v>1.2465090000000001</v>
          </cell>
          <cell r="AH35">
            <v>1.2693460000000001</v>
          </cell>
          <cell r="AI35">
            <v>1.6140999999999999E-2</v>
          </cell>
        </row>
        <row r="36">
          <cell r="C36">
            <v>0.592256</v>
          </cell>
          <cell r="D36">
            <v>0.59603499999999998</v>
          </cell>
          <cell r="E36">
            <v>0.59704100000000004</v>
          </cell>
          <cell r="F36">
            <v>0.59716100000000005</v>
          </cell>
          <cell r="G36">
            <v>0.59637799999999996</v>
          </cell>
          <cell r="H36">
            <v>0.59452400000000005</v>
          </cell>
          <cell r="I36">
            <v>0.59156299999999995</v>
          </cell>
          <cell r="J36">
            <v>0.58801199999999998</v>
          </cell>
          <cell r="K36">
            <v>0.58509699999999998</v>
          </cell>
          <cell r="L36">
            <v>0.58326599999999995</v>
          </cell>
          <cell r="M36">
            <v>0.58231500000000003</v>
          </cell>
          <cell r="N36">
            <v>0.58167000000000002</v>
          </cell>
          <cell r="O36">
            <v>0.58168399999999998</v>
          </cell>
          <cell r="P36">
            <v>0.58210700000000004</v>
          </cell>
          <cell r="Q36">
            <v>0.58243</v>
          </cell>
          <cell r="R36">
            <v>0.58288399999999996</v>
          </cell>
          <cell r="S36">
            <v>0.58415300000000003</v>
          </cell>
          <cell r="T36">
            <v>0.58579400000000004</v>
          </cell>
          <cell r="U36">
            <v>0.58764000000000005</v>
          </cell>
          <cell r="V36">
            <v>0.58924500000000002</v>
          </cell>
          <cell r="W36">
            <v>0.59065599999999996</v>
          </cell>
          <cell r="X36">
            <v>0.59222200000000003</v>
          </cell>
          <cell r="Y36">
            <v>0.59375999999999995</v>
          </cell>
          <cell r="Z36">
            <v>0.595499</v>
          </cell>
          <cell r="AA36">
            <v>0.597217</v>
          </cell>
          <cell r="AB36">
            <v>0.59896000000000005</v>
          </cell>
          <cell r="AC36">
            <v>0.600935</v>
          </cell>
          <cell r="AD36">
            <v>0.60329999999999995</v>
          </cell>
          <cell r="AE36">
            <v>0.60577199999999998</v>
          </cell>
          <cell r="AF36">
            <v>0.60846100000000003</v>
          </cell>
          <cell r="AG36">
            <v>0.61155199999999998</v>
          </cell>
          <cell r="AH36">
            <v>0.614815</v>
          </cell>
          <cell r="AI36">
            <v>1.207E-3</v>
          </cell>
        </row>
        <row r="37">
          <cell r="C37">
            <v>0.29492000000000002</v>
          </cell>
          <cell r="D37">
            <v>0.29289100000000001</v>
          </cell>
          <cell r="E37">
            <v>0.29088000000000003</v>
          </cell>
          <cell r="F37">
            <v>0.288794</v>
          </cell>
          <cell r="G37">
            <v>0.28657199999999999</v>
          </cell>
          <cell r="H37">
            <v>0.28452499999999997</v>
          </cell>
          <cell r="I37">
            <v>0.28270600000000001</v>
          </cell>
          <cell r="J37">
            <v>0.28104699999999999</v>
          </cell>
          <cell r="K37">
            <v>0.27953499999999998</v>
          </cell>
          <cell r="L37">
            <v>0.27823300000000001</v>
          </cell>
          <cell r="M37">
            <v>0.27716099999999999</v>
          </cell>
          <cell r="N37">
            <v>0.27640799999999999</v>
          </cell>
          <cell r="O37">
            <v>0.27607399999999999</v>
          </cell>
          <cell r="P37">
            <v>0.27601799999999999</v>
          </cell>
          <cell r="Q37">
            <v>0.27630900000000003</v>
          </cell>
          <cell r="R37">
            <v>0.276972</v>
          </cell>
          <cell r="S37">
            <v>0.27801300000000001</v>
          </cell>
          <cell r="T37">
            <v>0.27934999999999999</v>
          </cell>
          <cell r="U37">
            <v>0.28095900000000001</v>
          </cell>
          <cell r="V37">
            <v>0.28283999999999998</v>
          </cell>
          <cell r="W37">
            <v>0.28494900000000001</v>
          </cell>
          <cell r="X37">
            <v>0.28733700000000001</v>
          </cell>
          <cell r="Y37">
            <v>0.29000399999999998</v>
          </cell>
          <cell r="Z37">
            <v>0.29292099999999999</v>
          </cell>
          <cell r="AA37">
            <v>0.29583500000000001</v>
          </cell>
          <cell r="AB37">
            <v>0.29876599999999998</v>
          </cell>
          <cell r="AC37">
            <v>0.301707</v>
          </cell>
          <cell r="AD37">
            <v>0.30463800000000002</v>
          </cell>
          <cell r="AE37">
            <v>0.30753000000000003</v>
          </cell>
          <cell r="AF37">
            <v>0.31035000000000001</v>
          </cell>
          <cell r="AG37">
            <v>0.31309599999999999</v>
          </cell>
          <cell r="AH37">
            <v>0.31575999999999999</v>
          </cell>
          <cell r="AI37">
            <v>2.2049999999999999E-3</v>
          </cell>
        </row>
        <row r="38">
          <cell r="C38">
            <v>5.3922999999999999E-2</v>
          </cell>
          <cell r="D38">
            <v>5.4093000000000002E-2</v>
          </cell>
          <cell r="E38">
            <v>5.4278E-2</v>
          </cell>
          <cell r="F38">
            <v>5.4465E-2</v>
          </cell>
          <cell r="G38">
            <v>5.4642999999999997E-2</v>
          </cell>
          <cell r="H38">
            <v>5.4814000000000002E-2</v>
          </cell>
          <cell r="I38">
            <v>5.4982000000000003E-2</v>
          </cell>
          <cell r="J38">
            <v>5.5135999999999998E-2</v>
          </cell>
          <cell r="K38">
            <v>5.5271000000000001E-2</v>
          </cell>
          <cell r="L38">
            <v>5.5393999999999999E-2</v>
          </cell>
          <cell r="M38">
            <v>5.5493000000000001E-2</v>
          </cell>
          <cell r="N38">
            <v>5.5576E-2</v>
          </cell>
          <cell r="O38">
            <v>5.5645E-2</v>
          </cell>
          <cell r="P38">
            <v>5.5674000000000001E-2</v>
          </cell>
          <cell r="Q38">
            <v>5.5718999999999998E-2</v>
          </cell>
          <cell r="R38">
            <v>5.5799000000000001E-2</v>
          </cell>
          <cell r="S38">
            <v>5.5916E-2</v>
          </cell>
          <cell r="T38">
            <v>5.6064999999999997E-2</v>
          </cell>
          <cell r="U38">
            <v>5.6251000000000002E-2</v>
          </cell>
          <cell r="V38">
            <v>5.6424000000000002E-2</v>
          </cell>
          <cell r="W38">
            <v>5.6583000000000001E-2</v>
          </cell>
          <cell r="X38">
            <v>5.6736000000000002E-2</v>
          </cell>
          <cell r="Y38">
            <v>5.6882000000000002E-2</v>
          </cell>
          <cell r="Z38">
            <v>5.7022000000000003E-2</v>
          </cell>
          <cell r="AA38">
            <v>5.7158E-2</v>
          </cell>
          <cell r="AB38">
            <v>5.7296E-2</v>
          </cell>
          <cell r="AC38">
            <v>5.7437000000000002E-2</v>
          </cell>
          <cell r="AD38">
            <v>5.7579999999999999E-2</v>
          </cell>
          <cell r="AE38">
            <v>5.7724999999999999E-2</v>
          </cell>
          <cell r="AF38">
            <v>5.7868999999999997E-2</v>
          </cell>
          <cell r="AG38">
            <v>5.8014000000000003E-2</v>
          </cell>
          <cell r="AH38">
            <v>5.8161999999999998E-2</v>
          </cell>
          <cell r="AI38">
            <v>2.4450000000000001E-3</v>
          </cell>
        </row>
        <row r="39">
          <cell r="C39">
            <v>0.20835000000000001</v>
          </cell>
          <cell r="D39">
            <v>0.21265100000000001</v>
          </cell>
          <cell r="E39">
            <v>0.216005</v>
          </cell>
          <cell r="F39">
            <v>0.21882499999999999</v>
          </cell>
          <cell r="G39">
            <v>0.221357</v>
          </cell>
          <cell r="H39">
            <v>0.22359499999999999</v>
          </cell>
          <cell r="I39">
            <v>0.22556399999999999</v>
          </cell>
          <cell r="J39">
            <v>0.22728200000000001</v>
          </cell>
          <cell r="K39">
            <v>0.229048</v>
          </cell>
          <cell r="L39">
            <v>0.231239</v>
          </cell>
          <cell r="M39">
            <v>0.23377800000000001</v>
          </cell>
          <cell r="N39">
            <v>0.236429</v>
          </cell>
          <cell r="O39">
            <v>0.23925099999999999</v>
          </cell>
          <cell r="P39">
            <v>0.24210899999999999</v>
          </cell>
          <cell r="Q39">
            <v>0.24488299999999999</v>
          </cell>
          <cell r="R39">
            <v>0.247781</v>
          </cell>
          <cell r="S39">
            <v>0.25100699999999998</v>
          </cell>
          <cell r="T39">
            <v>0.25440600000000002</v>
          </cell>
          <cell r="U39">
            <v>0.25775799999999999</v>
          </cell>
          <cell r="V39">
            <v>0.26089699999999999</v>
          </cell>
          <cell r="W39">
            <v>0.26400499999999999</v>
          </cell>
          <cell r="X39">
            <v>0.26719700000000002</v>
          </cell>
          <cell r="Y39">
            <v>0.27036199999999999</v>
          </cell>
          <cell r="Z39">
            <v>0.27355200000000002</v>
          </cell>
          <cell r="AA39">
            <v>0.27668599999999999</v>
          </cell>
          <cell r="AB39">
            <v>0.27978700000000001</v>
          </cell>
          <cell r="AC39">
            <v>0.28293800000000002</v>
          </cell>
          <cell r="AD39">
            <v>0.28620099999999998</v>
          </cell>
          <cell r="AE39">
            <v>0.28944199999999998</v>
          </cell>
          <cell r="AF39">
            <v>0.292717</v>
          </cell>
          <cell r="AG39">
            <v>0.296124</v>
          </cell>
          <cell r="AH39">
            <v>0.29957400000000001</v>
          </cell>
          <cell r="AI39">
            <v>1.1783E-2</v>
          </cell>
        </row>
        <row r="40">
          <cell r="C40">
            <v>6.8360000000000004E-2</v>
          </cell>
          <cell r="D40">
            <v>6.8026000000000003E-2</v>
          </cell>
          <cell r="E40">
            <v>6.7716999999999999E-2</v>
          </cell>
          <cell r="F40">
            <v>6.7414000000000002E-2</v>
          </cell>
          <cell r="G40">
            <v>6.7088999999999996E-2</v>
          </cell>
          <cell r="H40">
            <v>6.6740999999999995E-2</v>
          </cell>
          <cell r="I40">
            <v>6.6377000000000005E-2</v>
          </cell>
          <cell r="J40">
            <v>6.5984000000000001E-2</v>
          </cell>
          <cell r="K40">
            <v>6.5562999999999996E-2</v>
          </cell>
          <cell r="L40">
            <v>6.5169000000000005E-2</v>
          </cell>
          <cell r="M40">
            <v>6.4802999999999999E-2</v>
          </cell>
          <cell r="N40">
            <v>6.4477000000000007E-2</v>
          </cell>
          <cell r="O40">
            <v>6.4197000000000004E-2</v>
          </cell>
          <cell r="P40">
            <v>6.3935000000000006E-2</v>
          </cell>
          <cell r="Q40">
            <v>6.3707E-2</v>
          </cell>
          <cell r="R40">
            <v>6.3516000000000003E-2</v>
          </cell>
          <cell r="S40">
            <v>6.3362000000000002E-2</v>
          </cell>
          <cell r="T40">
            <v>6.3237000000000002E-2</v>
          </cell>
          <cell r="U40">
            <v>6.3135999999999998E-2</v>
          </cell>
          <cell r="V40">
            <v>6.3062000000000007E-2</v>
          </cell>
          <cell r="W40">
            <v>6.3010999999999998E-2</v>
          </cell>
          <cell r="X40">
            <v>6.2993999999999994E-2</v>
          </cell>
          <cell r="Y40">
            <v>6.3019000000000006E-2</v>
          </cell>
          <cell r="Z40">
            <v>6.3083E-2</v>
          </cell>
          <cell r="AA40">
            <v>6.3197000000000003E-2</v>
          </cell>
          <cell r="AB40">
            <v>6.3370999999999997E-2</v>
          </cell>
          <cell r="AC40">
            <v>6.3605999999999996E-2</v>
          </cell>
          <cell r="AD40">
            <v>6.3898999999999997E-2</v>
          </cell>
          <cell r="AE40">
            <v>6.4237000000000002E-2</v>
          </cell>
          <cell r="AF40">
            <v>6.4572000000000004E-2</v>
          </cell>
          <cell r="AG40">
            <v>6.4903000000000002E-2</v>
          </cell>
          <cell r="AH40">
            <v>6.5230999999999997E-2</v>
          </cell>
          <cell r="AI40">
            <v>-1.5100000000000001E-3</v>
          </cell>
        </row>
        <row r="41">
          <cell r="C41">
            <v>0.25604500000000002</v>
          </cell>
          <cell r="D41">
            <v>0.23879600000000001</v>
          </cell>
          <cell r="E41">
            <v>0.230631</v>
          </cell>
          <cell r="F41">
            <v>0.22553400000000001</v>
          </cell>
          <cell r="G41">
            <v>0.221581</v>
          </cell>
          <cell r="H41">
            <v>0.21904199999999999</v>
          </cell>
          <cell r="I41">
            <v>0.21710199999999999</v>
          </cell>
          <cell r="J41">
            <v>0.21512899999999999</v>
          </cell>
          <cell r="K41">
            <v>0.213755</v>
          </cell>
          <cell r="L41">
            <v>0.21294299999999999</v>
          </cell>
          <cell r="M41">
            <v>0.212843</v>
          </cell>
          <cell r="N41">
            <v>0.20053499999999999</v>
          </cell>
          <cell r="O41">
            <v>0.19170400000000001</v>
          </cell>
          <cell r="P41">
            <v>0.186775</v>
          </cell>
          <cell r="Q41">
            <v>0.185498</v>
          </cell>
          <cell r="R41">
            <v>0.185061</v>
          </cell>
          <cell r="S41">
            <v>0.18565599999999999</v>
          </cell>
          <cell r="T41">
            <v>0.18668299999999999</v>
          </cell>
          <cell r="U41">
            <v>0.18784400000000001</v>
          </cell>
          <cell r="V41">
            <v>0.18893199999999999</v>
          </cell>
          <cell r="W41">
            <v>0.19007099999999999</v>
          </cell>
          <cell r="X41">
            <v>0.18820200000000001</v>
          </cell>
          <cell r="Y41">
            <v>0.18690999999999999</v>
          </cell>
          <cell r="Z41">
            <v>0.18611800000000001</v>
          </cell>
          <cell r="AA41">
            <v>0.18571799999999999</v>
          </cell>
          <cell r="AB41">
            <v>0.18534500000000001</v>
          </cell>
          <cell r="AC41">
            <v>0.185026</v>
          </cell>
          <cell r="AD41">
            <v>0.18479200000000001</v>
          </cell>
          <cell r="AE41">
            <v>0.18456900000000001</v>
          </cell>
          <cell r="AF41">
            <v>0.184418</v>
          </cell>
          <cell r="AG41">
            <v>0.184392</v>
          </cell>
          <cell r="AH41">
            <v>0.184448</v>
          </cell>
          <cell r="AI41">
            <v>-1.0524E-2</v>
          </cell>
        </row>
        <row r="42">
          <cell r="C42">
            <v>3.5947E-2</v>
          </cell>
          <cell r="D42">
            <v>3.6193000000000003E-2</v>
          </cell>
          <cell r="E42">
            <v>3.6456000000000002E-2</v>
          </cell>
          <cell r="F42">
            <v>3.6725000000000001E-2</v>
          </cell>
          <cell r="G42">
            <v>3.6989000000000001E-2</v>
          </cell>
          <cell r="H42">
            <v>3.7248000000000003E-2</v>
          </cell>
          <cell r="I42">
            <v>3.7506999999999999E-2</v>
          </cell>
          <cell r="J42">
            <v>3.7755999999999998E-2</v>
          </cell>
          <cell r="K42">
            <v>3.7990999999999997E-2</v>
          </cell>
          <cell r="L42">
            <v>3.8225000000000002E-2</v>
          </cell>
          <cell r="M42">
            <v>3.8461000000000002E-2</v>
          </cell>
          <cell r="N42">
            <v>3.8720999999999998E-2</v>
          </cell>
          <cell r="O42">
            <v>3.8995000000000002E-2</v>
          </cell>
          <cell r="P42">
            <v>3.9265000000000001E-2</v>
          </cell>
          <cell r="Q42">
            <v>3.9536000000000002E-2</v>
          </cell>
          <cell r="R42">
            <v>3.9813000000000001E-2</v>
          </cell>
          <cell r="S42">
            <v>4.0094999999999999E-2</v>
          </cell>
          <cell r="T42">
            <v>4.0372999999999999E-2</v>
          </cell>
          <cell r="U42">
            <v>4.0646000000000002E-2</v>
          </cell>
          <cell r="V42">
            <v>4.0913999999999999E-2</v>
          </cell>
          <cell r="W42">
            <v>4.1175000000000003E-2</v>
          </cell>
          <cell r="X42">
            <v>4.1436000000000001E-2</v>
          </cell>
          <cell r="Y42">
            <v>4.1697999999999999E-2</v>
          </cell>
          <cell r="Z42">
            <v>4.1958000000000002E-2</v>
          </cell>
          <cell r="AA42">
            <v>4.2221000000000002E-2</v>
          </cell>
          <cell r="AB42">
            <v>4.2491000000000001E-2</v>
          </cell>
          <cell r="AC42">
            <v>4.2768E-2</v>
          </cell>
          <cell r="AD42">
            <v>4.3050999999999999E-2</v>
          </cell>
          <cell r="AE42">
            <v>4.3334999999999999E-2</v>
          </cell>
          <cell r="AF42">
            <v>4.3617999999999997E-2</v>
          </cell>
          <cell r="AG42">
            <v>4.3899000000000001E-2</v>
          </cell>
          <cell r="AH42">
            <v>4.4179000000000003E-2</v>
          </cell>
          <cell r="AI42">
            <v>6.6740000000000002E-3</v>
          </cell>
        </row>
        <row r="43">
          <cell r="C43">
            <v>2.5829999999999999E-2</v>
          </cell>
          <cell r="D43">
            <v>2.6223E-2</v>
          </cell>
          <cell r="E43">
            <v>2.6616999999999998E-2</v>
          </cell>
          <cell r="F43">
            <v>2.7004E-2</v>
          </cell>
          <cell r="G43">
            <v>2.7380000000000002E-2</v>
          </cell>
          <cell r="H43">
            <v>2.7743E-2</v>
          </cell>
          <cell r="I43">
            <v>2.8094999999999998E-2</v>
          </cell>
          <cell r="J43">
            <v>2.8427000000000001E-2</v>
          </cell>
          <cell r="K43">
            <v>2.8733999999999999E-2</v>
          </cell>
          <cell r="L43">
            <v>2.9076000000000001E-2</v>
          </cell>
          <cell r="M43">
            <v>2.9453E-2</v>
          </cell>
          <cell r="N43">
            <v>2.9870000000000001E-2</v>
          </cell>
          <cell r="O43">
            <v>3.0334E-2</v>
          </cell>
          <cell r="P43">
            <v>3.0831000000000001E-2</v>
          </cell>
          <cell r="Q43">
            <v>3.1371000000000003E-2</v>
          </cell>
          <cell r="R43">
            <v>3.1956999999999999E-2</v>
          </cell>
          <cell r="S43">
            <v>3.2543000000000002E-2</v>
          </cell>
          <cell r="T43">
            <v>3.3121999999999999E-2</v>
          </cell>
          <cell r="U43">
            <v>3.3695000000000003E-2</v>
          </cell>
          <cell r="V43">
            <v>3.4261E-2</v>
          </cell>
          <cell r="W43">
            <v>3.4819999999999997E-2</v>
          </cell>
          <cell r="X43">
            <v>3.5375999999999998E-2</v>
          </cell>
          <cell r="Y43">
            <v>3.5930999999999998E-2</v>
          </cell>
          <cell r="Z43">
            <v>3.6481E-2</v>
          </cell>
          <cell r="AA43">
            <v>3.7032000000000002E-2</v>
          </cell>
          <cell r="AB43">
            <v>3.7586000000000001E-2</v>
          </cell>
          <cell r="AC43">
            <v>3.8143000000000003E-2</v>
          </cell>
          <cell r="AD43">
            <v>3.8702E-2</v>
          </cell>
          <cell r="AE43">
            <v>3.9260000000000003E-2</v>
          </cell>
          <cell r="AF43">
            <v>3.9815000000000003E-2</v>
          </cell>
          <cell r="AG43">
            <v>4.0365999999999999E-2</v>
          </cell>
          <cell r="AH43">
            <v>4.0912999999999998E-2</v>
          </cell>
          <cell r="AI43">
            <v>1.4947E-2</v>
          </cell>
        </row>
        <row r="44">
          <cell r="C44">
            <v>0.20808299999999999</v>
          </cell>
          <cell r="D44">
            <v>0.20495099999999999</v>
          </cell>
          <cell r="E44">
            <v>0.20144400000000001</v>
          </cell>
          <cell r="F44">
            <v>0.19812399999999999</v>
          </cell>
          <cell r="G44">
            <v>0.19530900000000001</v>
          </cell>
          <cell r="H44">
            <v>0.19306400000000001</v>
          </cell>
          <cell r="I44">
            <v>0.19136800000000001</v>
          </cell>
          <cell r="J44">
            <v>0.190277</v>
          </cell>
          <cell r="K44">
            <v>0.19003100000000001</v>
          </cell>
          <cell r="L44">
            <v>0.19079599999999999</v>
          </cell>
          <cell r="M44">
            <v>0.192493</v>
          </cell>
          <cell r="N44">
            <v>0.1948</v>
          </cell>
          <cell r="O44">
            <v>0.19772600000000001</v>
          </cell>
          <cell r="P44">
            <v>0.20114699999999999</v>
          </cell>
          <cell r="Q44">
            <v>0.20486599999999999</v>
          </cell>
          <cell r="R44">
            <v>0.20885100000000001</v>
          </cell>
          <cell r="S44">
            <v>0.21329999999999999</v>
          </cell>
          <cell r="T44">
            <v>0.21798799999999999</v>
          </cell>
          <cell r="U44">
            <v>0.222723</v>
          </cell>
          <cell r="V44">
            <v>0.227242</v>
          </cell>
          <cell r="W44">
            <v>0.231576</v>
          </cell>
          <cell r="X44">
            <v>0.23571900000000001</v>
          </cell>
          <cell r="Y44">
            <v>0.23938100000000001</v>
          </cell>
          <cell r="Z44">
            <v>0.242558</v>
          </cell>
          <cell r="AA44">
            <v>0.24543699999999999</v>
          </cell>
          <cell r="AB44">
            <v>0.24821099999999999</v>
          </cell>
          <cell r="AC44">
            <v>0.25095699999999999</v>
          </cell>
          <cell r="AD44">
            <v>0.25370999999999999</v>
          </cell>
          <cell r="AE44">
            <v>0.25636300000000001</v>
          </cell>
          <cell r="AF44">
            <v>0.25897700000000001</v>
          </cell>
          <cell r="AG44">
            <v>0.26162000000000002</v>
          </cell>
          <cell r="AH44">
            <v>0.264239</v>
          </cell>
          <cell r="AI44">
            <v>7.737E-3</v>
          </cell>
        </row>
        <row r="45">
          <cell r="C45">
            <v>8.7326000000000001E-2</v>
          </cell>
          <cell r="D45">
            <v>8.4899000000000002E-2</v>
          </cell>
          <cell r="E45">
            <v>8.2296999999999995E-2</v>
          </cell>
          <cell r="F45">
            <v>7.9729999999999995E-2</v>
          </cell>
          <cell r="G45">
            <v>7.7313999999999994E-2</v>
          </cell>
          <cell r="H45">
            <v>7.5060000000000002E-2</v>
          </cell>
          <cell r="I45">
            <v>7.2930999999999996E-2</v>
          </cell>
          <cell r="J45">
            <v>7.0951E-2</v>
          </cell>
          <cell r="K45">
            <v>6.9189000000000001E-2</v>
          </cell>
          <cell r="L45">
            <v>6.7692000000000002E-2</v>
          </cell>
          <cell r="M45">
            <v>6.6407999999999995E-2</v>
          </cell>
          <cell r="N45">
            <v>6.5201999999999996E-2</v>
          </cell>
          <cell r="O45">
            <v>6.4068E-2</v>
          </cell>
          <cell r="P45">
            <v>6.2961000000000003E-2</v>
          </cell>
          <cell r="Q45">
            <v>6.1802999999999997E-2</v>
          </cell>
          <cell r="R45">
            <v>6.0587000000000002E-2</v>
          </cell>
          <cell r="S45">
            <v>5.9361999999999998E-2</v>
          </cell>
          <cell r="T45">
            <v>5.8061000000000001E-2</v>
          </cell>
          <cell r="U45">
            <v>5.6781999999999999E-2</v>
          </cell>
          <cell r="V45">
            <v>5.5481000000000003E-2</v>
          </cell>
          <cell r="W45">
            <v>5.4179999999999999E-2</v>
          </cell>
          <cell r="X45">
            <v>5.2900000000000003E-2</v>
          </cell>
          <cell r="Y45">
            <v>5.16E-2</v>
          </cell>
          <cell r="Z45">
            <v>5.0269000000000001E-2</v>
          </cell>
          <cell r="AA45">
            <v>4.8920999999999999E-2</v>
          </cell>
          <cell r="AB45">
            <v>4.7536000000000002E-2</v>
          </cell>
          <cell r="AC45">
            <v>4.6108999999999997E-2</v>
          </cell>
          <cell r="AD45">
            <v>4.4636000000000002E-2</v>
          </cell>
          <cell r="AE45">
            <v>4.3078999999999999E-2</v>
          </cell>
          <cell r="AF45">
            <v>4.1451000000000002E-2</v>
          </cell>
          <cell r="AG45">
            <v>3.9722E-2</v>
          </cell>
          <cell r="AH45">
            <v>3.7878000000000002E-2</v>
          </cell>
          <cell r="AI45">
            <v>-2.6585000000000001E-2</v>
          </cell>
        </row>
        <row r="46">
          <cell r="C46">
            <v>8.7068000000000006E-2</v>
          </cell>
          <cell r="D46">
            <v>8.2974999999999993E-2</v>
          </cell>
          <cell r="E46">
            <v>8.1054000000000001E-2</v>
          </cell>
          <cell r="F46">
            <v>8.1338999999999995E-2</v>
          </cell>
          <cell r="G46">
            <v>8.1551999999999999E-2</v>
          </cell>
          <cell r="H46">
            <v>8.1741999999999995E-2</v>
          </cell>
          <cell r="I46">
            <v>8.1824999999999995E-2</v>
          </cell>
          <cell r="J46">
            <v>8.1792000000000004E-2</v>
          </cell>
          <cell r="K46">
            <v>8.1794000000000006E-2</v>
          </cell>
          <cell r="L46">
            <v>8.1753000000000006E-2</v>
          </cell>
          <cell r="M46">
            <v>8.1711000000000006E-2</v>
          </cell>
          <cell r="N46">
            <v>8.1574999999999995E-2</v>
          </cell>
          <cell r="O46">
            <v>8.1370999999999999E-2</v>
          </cell>
          <cell r="P46">
            <v>8.1004000000000007E-2</v>
          </cell>
          <cell r="Q46">
            <v>8.0406000000000005E-2</v>
          </cell>
          <cell r="R46">
            <v>7.9596E-2</v>
          </cell>
          <cell r="S46">
            <v>7.8668000000000002E-2</v>
          </cell>
          <cell r="T46">
            <v>7.7636999999999998E-2</v>
          </cell>
          <cell r="U46">
            <v>7.6470999999999997E-2</v>
          </cell>
          <cell r="V46">
            <v>7.5204999999999994E-2</v>
          </cell>
          <cell r="W46">
            <v>7.3893E-2</v>
          </cell>
          <cell r="X46">
            <v>7.2623999999999994E-2</v>
          </cell>
          <cell r="Y46">
            <v>7.1430999999999994E-2</v>
          </cell>
          <cell r="Z46">
            <v>7.0263999999999993E-2</v>
          </cell>
          <cell r="AA46">
            <v>6.9203000000000001E-2</v>
          </cell>
          <cell r="AB46">
            <v>6.8248000000000003E-2</v>
          </cell>
          <cell r="AC46">
            <v>6.7405999999999994E-2</v>
          </cell>
          <cell r="AD46">
            <v>6.6669000000000006E-2</v>
          </cell>
          <cell r="AE46">
            <v>6.6037999999999999E-2</v>
          </cell>
          <cell r="AF46">
            <v>6.5499000000000002E-2</v>
          </cell>
          <cell r="AG46">
            <v>6.5074999999999994E-2</v>
          </cell>
          <cell r="AH46">
            <v>6.4744999999999997E-2</v>
          </cell>
          <cell r="AI46">
            <v>-9.5099999999999994E-3</v>
          </cell>
        </row>
        <row r="47">
          <cell r="C47">
            <v>1.4984409999999999</v>
          </cell>
          <cell r="D47">
            <v>1.531728</v>
          </cell>
          <cell r="E47">
            <v>1.554379</v>
          </cell>
          <cell r="F47">
            <v>1.5574110000000001</v>
          </cell>
          <cell r="G47">
            <v>1.5576110000000001</v>
          </cell>
          <cell r="H47">
            <v>1.559407</v>
          </cell>
          <cell r="I47">
            <v>1.5614399999999999</v>
          </cell>
          <cell r="J47">
            <v>1.5730759999999999</v>
          </cell>
          <cell r="K47">
            <v>1.5854999999999999</v>
          </cell>
          <cell r="L47">
            <v>1.600948</v>
          </cell>
          <cell r="M47">
            <v>1.619111</v>
          </cell>
          <cell r="N47">
            <v>1.6379079999999999</v>
          </cell>
          <cell r="O47">
            <v>1.657821</v>
          </cell>
          <cell r="P47">
            <v>1.6784889999999999</v>
          </cell>
          <cell r="Q47">
            <v>1.6981930000000001</v>
          </cell>
          <cell r="R47">
            <v>1.721085</v>
          </cell>
          <cell r="S47">
            <v>1.7438750000000001</v>
          </cell>
          <cell r="T47">
            <v>1.7673509999999999</v>
          </cell>
          <cell r="U47">
            <v>1.7910870000000001</v>
          </cell>
          <cell r="V47">
            <v>1.814111</v>
          </cell>
          <cell r="W47">
            <v>1.8377209999999999</v>
          </cell>
          <cell r="X47">
            <v>1.8629519999999999</v>
          </cell>
          <cell r="Y47">
            <v>1.8881760000000001</v>
          </cell>
          <cell r="Z47">
            <v>1.914072</v>
          </cell>
          <cell r="AA47">
            <v>1.9408030000000001</v>
          </cell>
          <cell r="AB47">
            <v>1.9677370000000001</v>
          </cell>
          <cell r="AC47">
            <v>1.995857</v>
          </cell>
          <cell r="AD47">
            <v>2.0253869999999998</v>
          </cell>
          <cell r="AE47">
            <v>2.0550419999999998</v>
          </cell>
          <cell r="AF47">
            <v>2.085337</v>
          </cell>
          <cell r="AG47">
            <v>2.116628</v>
          </cell>
          <cell r="AH47">
            <v>2.1483949999999998</v>
          </cell>
          <cell r="AI47">
            <v>1.1690000000000001E-2</v>
          </cell>
        </row>
        <row r="48">
          <cell r="C48">
            <v>4.9017080000000002</v>
          </cell>
          <cell r="D48">
            <v>4.8231840000000004</v>
          </cell>
          <cell r="E48">
            <v>4.9263599999999999</v>
          </cell>
          <cell r="F48">
            <v>4.9276160000000004</v>
          </cell>
          <cell r="G48">
            <v>4.9203169999999998</v>
          </cell>
          <cell r="H48">
            <v>4.9142039999999998</v>
          </cell>
          <cell r="I48">
            <v>4.906396</v>
          </cell>
          <cell r="J48">
            <v>4.907807</v>
          </cell>
          <cell r="K48">
            <v>4.9144909999999999</v>
          </cell>
          <cell r="L48">
            <v>4.9305019999999997</v>
          </cell>
          <cell r="M48">
            <v>4.9554549999999997</v>
          </cell>
          <cell r="N48">
            <v>4.9718049999999998</v>
          </cell>
          <cell r="O48">
            <v>4.9959790000000002</v>
          </cell>
          <cell r="P48">
            <v>5.027018</v>
          </cell>
          <cell r="Q48">
            <v>5.0606580000000001</v>
          </cell>
          <cell r="R48">
            <v>5.0991770000000001</v>
          </cell>
          <cell r="S48">
            <v>5.1429840000000002</v>
          </cell>
          <cell r="T48">
            <v>5.1901719999999996</v>
          </cell>
          <cell r="U48">
            <v>5.2390270000000001</v>
          </cell>
          <cell r="V48">
            <v>5.286225</v>
          </cell>
          <cell r="W48">
            <v>5.3336040000000002</v>
          </cell>
          <cell r="X48">
            <v>5.380973</v>
          </cell>
          <cell r="Y48">
            <v>5.4294229999999999</v>
          </cell>
          <cell r="Z48">
            <v>5.4796170000000002</v>
          </cell>
          <cell r="AA48">
            <v>5.5306940000000004</v>
          </cell>
          <cell r="AB48">
            <v>5.581798</v>
          </cell>
          <cell r="AC48">
            <v>5.6358329999999999</v>
          </cell>
          <cell r="AD48">
            <v>5.6931399999999996</v>
          </cell>
          <cell r="AE48">
            <v>5.7506259999999996</v>
          </cell>
          <cell r="AF48">
            <v>5.8093199999999996</v>
          </cell>
          <cell r="AG48">
            <v>5.8709809999999996</v>
          </cell>
          <cell r="AH48">
            <v>5.9334150000000001</v>
          </cell>
          <cell r="AI48">
            <v>6.1809999999999999E-3</v>
          </cell>
        </row>
        <row r="51">
          <cell r="C51">
            <v>3.7959489999999998</v>
          </cell>
          <cell r="D51">
            <v>3.6940870000000001</v>
          </cell>
          <cell r="E51">
            <v>3.6075400000000002</v>
          </cell>
          <cell r="F51">
            <v>3.5934979999999999</v>
          </cell>
          <cell r="G51">
            <v>3.5758390000000002</v>
          </cell>
          <cell r="H51">
            <v>3.55768</v>
          </cell>
          <cell r="I51">
            <v>3.5350820000000001</v>
          </cell>
          <cell r="J51">
            <v>3.5081929999999999</v>
          </cell>
          <cell r="K51">
            <v>3.4808750000000002</v>
          </cell>
          <cell r="L51">
            <v>3.454825</v>
          </cell>
          <cell r="M51">
            <v>3.431918</v>
          </cell>
          <cell r="N51">
            <v>3.4095819999999999</v>
          </cell>
          <cell r="O51">
            <v>3.39093</v>
          </cell>
          <cell r="P51">
            <v>3.37276</v>
          </cell>
          <cell r="Q51">
            <v>3.353904</v>
          </cell>
          <cell r="R51">
            <v>3.334873</v>
          </cell>
          <cell r="S51">
            <v>3.31813</v>
          </cell>
          <cell r="T51">
            <v>3.3033190000000001</v>
          </cell>
          <cell r="U51">
            <v>3.2878430000000001</v>
          </cell>
          <cell r="V51">
            <v>3.2729910000000002</v>
          </cell>
          <cell r="W51">
            <v>3.2580480000000001</v>
          </cell>
          <cell r="X51">
            <v>3.2444820000000001</v>
          </cell>
          <cell r="Y51">
            <v>3.231506</v>
          </cell>
          <cell r="Z51">
            <v>3.2180170000000001</v>
          </cell>
          <cell r="AA51">
            <v>3.2049310000000002</v>
          </cell>
          <cell r="AB51">
            <v>3.1922600000000001</v>
          </cell>
          <cell r="AC51">
            <v>3.1795040000000001</v>
          </cell>
          <cell r="AD51">
            <v>3.166553</v>
          </cell>
          <cell r="AE51">
            <v>3.153451</v>
          </cell>
          <cell r="AF51">
            <v>3.1400939999999999</v>
          </cell>
          <cell r="AG51">
            <v>3.1268060000000002</v>
          </cell>
          <cell r="AH51">
            <v>3.1131660000000001</v>
          </cell>
          <cell r="AI51">
            <v>-6.3759999999999997E-3</v>
          </cell>
        </row>
        <row r="52">
          <cell r="C52">
            <v>6.0571E-2</v>
          </cell>
          <cell r="D52">
            <v>5.2993999999999999E-2</v>
          </cell>
          <cell r="E52">
            <v>5.9462000000000001E-2</v>
          </cell>
          <cell r="F52">
            <v>5.9247000000000001E-2</v>
          </cell>
          <cell r="G52">
            <v>5.8909999999999997E-2</v>
          </cell>
          <cell r="H52">
            <v>5.8560000000000001E-2</v>
          </cell>
          <cell r="I52">
            <v>5.8153999999999997E-2</v>
          </cell>
          <cell r="J52">
            <v>5.7736999999999997E-2</v>
          </cell>
          <cell r="K52">
            <v>5.7354000000000002E-2</v>
          </cell>
          <cell r="L52">
            <v>5.6975999999999999E-2</v>
          </cell>
          <cell r="M52">
            <v>5.6651E-2</v>
          </cell>
          <cell r="N52">
            <v>5.6307999999999997E-2</v>
          </cell>
          <cell r="O52">
            <v>5.5961999999999998E-2</v>
          </cell>
          <cell r="P52">
            <v>5.5627000000000003E-2</v>
          </cell>
          <cell r="Q52">
            <v>5.5288999999999998E-2</v>
          </cell>
          <cell r="R52">
            <v>5.4960000000000002E-2</v>
          </cell>
          <cell r="S52">
            <v>5.4711000000000003E-2</v>
          </cell>
          <cell r="T52">
            <v>5.4593999999999997E-2</v>
          </cell>
          <cell r="U52">
            <v>5.4584000000000001E-2</v>
          </cell>
          <cell r="V52">
            <v>5.4607999999999997E-2</v>
          </cell>
          <cell r="W52">
            <v>5.4625E-2</v>
          </cell>
          <cell r="X52">
            <v>5.466E-2</v>
          </cell>
          <cell r="Y52">
            <v>5.4705999999999998E-2</v>
          </cell>
          <cell r="Z52">
            <v>5.4729E-2</v>
          </cell>
          <cell r="AA52">
            <v>5.4754999999999998E-2</v>
          </cell>
          <cell r="AB52">
            <v>5.4764E-2</v>
          </cell>
          <cell r="AC52">
            <v>5.4790999999999999E-2</v>
          </cell>
          <cell r="AD52">
            <v>5.4816999999999998E-2</v>
          </cell>
          <cell r="AE52">
            <v>5.4829999999999997E-2</v>
          </cell>
          <cell r="AF52">
            <v>5.4861E-2</v>
          </cell>
          <cell r="AG52">
            <v>5.4894999999999999E-2</v>
          </cell>
          <cell r="AH52">
            <v>5.4914999999999999E-2</v>
          </cell>
          <cell r="AI52">
            <v>-3.1570000000000001E-3</v>
          </cell>
        </row>
        <row r="53">
          <cell r="C53">
            <v>0.99819400000000003</v>
          </cell>
          <cell r="D53">
            <v>1.000704</v>
          </cell>
          <cell r="E53">
            <v>1.0022470000000001</v>
          </cell>
          <cell r="F53">
            <v>1.005484</v>
          </cell>
          <cell r="G53">
            <v>1.0094510000000001</v>
          </cell>
          <cell r="H53">
            <v>1.0143850000000001</v>
          </cell>
          <cell r="I53">
            <v>1.0194669999999999</v>
          </cell>
          <cell r="J53">
            <v>1.0243040000000001</v>
          </cell>
          <cell r="K53">
            <v>1.02928</v>
          </cell>
          <cell r="L53">
            <v>1.0354620000000001</v>
          </cell>
          <cell r="M53">
            <v>1.0431839999999999</v>
          </cell>
          <cell r="N53">
            <v>1.049998</v>
          </cell>
          <cell r="O53">
            <v>1.0576989999999999</v>
          </cell>
          <cell r="P53">
            <v>1.0656110000000001</v>
          </cell>
          <cell r="Q53">
            <v>1.0729770000000001</v>
          </cell>
          <cell r="R53">
            <v>1.07995</v>
          </cell>
          <cell r="S53">
            <v>1.0871040000000001</v>
          </cell>
          <cell r="T53">
            <v>1.0942529999999999</v>
          </cell>
          <cell r="U53">
            <v>1.1005259999999999</v>
          </cell>
          <cell r="V53">
            <v>1.106147</v>
          </cell>
          <cell r="W53">
            <v>1.111402</v>
          </cell>
          <cell r="X53">
            <v>1.116676</v>
          </cell>
          <cell r="Y53">
            <v>1.1218649999999999</v>
          </cell>
          <cell r="Z53">
            <v>1.1270640000000001</v>
          </cell>
          <cell r="AA53">
            <v>1.1324639999999999</v>
          </cell>
          <cell r="AB53">
            <v>1.138388</v>
          </cell>
          <cell r="AC53">
            <v>1.1446080000000001</v>
          </cell>
          <cell r="AD53">
            <v>1.151105</v>
          </cell>
          <cell r="AE53">
            <v>1.157691</v>
          </cell>
          <cell r="AF53">
            <v>1.164493</v>
          </cell>
          <cell r="AG53">
            <v>1.1712370000000001</v>
          </cell>
          <cell r="AH53">
            <v>1.1779390000000001</v>
          </cell>
          <cell r="AI53">
            <v>5.3550000000000004E-3</v>
          </cell>
        </row>
        <row r="54">
          <cell r="C54">
            <v>0.102219</v>
          </cell>
          <cell r="D54">
            <v>0.10213999999999999</v>
          </cell>
          <cell r="E54">
            <v>0.102093</v>
          </cell>
          <cell r="F54">
            <v>0.10206899999999999</v>
          </cell>
          <cell r="G54">
            <v>0.10204000000000001</v>
          </cell>
          <cell r="H54">
            <v>0.102017</v>
          </cell>
          <cell r="I54">
            <v>0.10201300000000001</v>
          </cell>
          <cell r="J54">
            <v>0.101996</v>
          </cell>
          <cell r="K54">
            <v>0.10195799999999999</v>
          </cell>
          <cell r="L54">
            <v>0.10194</v>
          </cell>
          <cell r="M54">
            <v>0.10199900000000001</v>
          </cell>
          <cell r="N54">
            <v>0.102145</v>
          </cell>
          <cell r="O54">
            <v>0.102404</v>
          </cell>
          <cell r="P54">
            <v>0.102747</v>
          </cell>
          <cell r="Q54">
            <v>0.103195</v>
          </cell>
          <cell r="R54">
            <v>0.10370500000000001</v>
          </cell>
          <cell r="S54">
            <v>0.104282</v>
          </cell>
          <cell r="T54">
            <v>0.10489900000000001</v>
          </cell>
          <cell r="U54">
            <v>0.10555200000000001</v>
          </cell>
          <cell r="V54">
            <v>0.10621999999999999</v>
          </cell>
          <cell r="W54">
            <v>0.106902</v>
          </cell>
          <cell r="X54">
            <v>0.107608</v>
          </cell>
          <cell r="Y54">
            <v>0.10834100000000001</v>
          </cell>
          <cell r="Z54">
            <v>0.109097</v>
          </cell>
          <cell r="AA54">
            <v>0.10988199999999999</v>
          </cell>
          <cell r="AB54">
            <v>0.11070099999999999</v>
          </cell>
          <cell r="AC54">
            <v>0.11155</v>
          </cell>
          <cell r="AD54">
            <v>0.112418</v>
          </cell>
          <cell r="AE54">
            <v>0.11329400000000001</v>
          </cell>
          <cell r="AF54">
            <v>0.114162</v>
          </cell>
          <cell r="AG54">
            <v>0.11501400000000001</v>
          </cell>
          <cell r="AH54">
            <v>0.115843</v>
          </cell>
          <cell r="AI54">
            <v>4.0439999999999999E-3</v>
          </cell>
        </row>
        <row r="55">
          <cell r="C55">
            <v>3.8254999999999997E-2</v>
          </cell>
          <cell r="D55">
            <v>3.8837000000000003E-2</v>
          </cell>
          <cell r="E55">
            <v>3.9348000000000001E-2</v>
          </cell>
          <cell r="F55">
            <v>3.9896000000000001E-2</v>
          </cell>
          <cell r="G55">
            <v>4.0455999999999999E-2</v>
          </cell>
          <cell r="H55">
            <v>4.1035000000000002E-2</v>
          </cell>
          <cell r="I55">
            <v>4.1600999999999999E-2</v>
          </cell>
          <cell r="J55">
            <v>4.2140999999999998E-2</v>
          </cell>
          <cell r="K55">
            <v>4.2692000000000001E-2</v>
          </cell>
          <cell r="L55">
            <v>4.3250999999999998E-2</v>
          </cell>
          <cell r="M55">
            <v>4.3839999999999997E-2</v>
          </cell>
          <cell r="N55">
            <v>4.4351000000000002E-2</v>
          </cell>
          <cell r="O55">
            <v>4.4922999999999998E-2</v>
          </cell>
          <cell r="P55">
            <v>4.5523000000000001E-2</v>
          </cell>
          <cell r="Q55">
            <v>4.6109999999999998E-2</v>
          </cell>
          <cell r="R55">
            <v>4.6684000000000003E-2</v>
          </cell>
          <cell r="S55">
            <v>4.7260999999999997E-2</v>
          </cell>
          <cell r="T55">
            <v>4.7836999999999998E-2</v>
          </cell>
          <cell r="U55">
            <v>4.8417000000000002E-2</v>
          </cell>
          <cell r="V55">
            <v>4.9003999999999999E-2</v>
          </cell>
          <cell r="W55">
            <v>4.9602E-2</v>
          </cell>
          <cell r="X55">
            <v>5.0219E-2</v>
          </cell>
          <cell r="Y55">
            <v>5.0841999999999998E-2</v>
          </cell>
          <cell r="Z55">
            <v>5.1465999999999998E-2</v>
          </cell>
          <cell r="AA55">
            <v>5.2091999999999999E-2</v>
          </cell>
          <cell r="AB55">
            <v>5.2724E-2</v>
          </cell>
          <cell r="AC55">
            <v>5.3348E-2</v>
          </cell>
          <cell r="AD55">
            <v>5.3962999999999997E-2</v>
          </cell>
          <cell r="AE55">
            <v>5.4563E-2</v>
          </cell>
          <cell r="AF55">
            <v>5.5159E-2</v>
          </cell>
          <cell r="AG55">
            <v>5.5743000000000001E-2</v>
          </cell>
          <cell r="AH55">
            <v>5.6320000000000002E-2</v>
          </cell>
          <cell r="AI55">
            <v>1.2555E-2</v>
          </cell>
        </row>
        <row r="56">
          <cell r="C56">
            <v>0.230131</v>
          </cell>
          <cell r="D56">
            <v>0.23019300000000001</v>
          </cell>
          <cell r="E56">
            <v>0.229575</v>
          </cell>
          <cell r="F56">
            <v>0.229018</v>
          </cell>
          <cell r="G56">
            <v>0.228383</v>
          </cell>
          <cell r="H56">
            <v>0.227713</v>
          </cell>
          <cell r="I56">
            <v>0.226824</v>
          </cell>
          <cell r="J56">
            <v>0.22565099999999999</v>
          </cell>
          <cell r="K56">
            <v>0.224382</v>
          </cell>
          <cell r="L56">
            <v>0.223194</v>
          </cell>
          <cell r="M56">
            <v>0.222165</v>
          </cell>
          <cell r="N56">
            <v>0.220607</v>
          </cell>
          <cell r="O56">
            <v>0.21934899999999999</v>
          </cell>
          <cell r="P56">
            <v>0.218337</v>
          </cell>
          <cell r="Q56">
            <v>0.217336</v>
          </cell>
          <cell r="R56">
            <v>0.21632799999999999</v>
          </cell>
          <cell r="S56">
            <v>0.215415</v>
          </cell>
          <cell r="T56">
            <v>0.214613</v>
          </cell>
          <cell r="U56">
            <v>0.21377399999999999</v>
          </cell>
          <cell r="V56">
            <v>0.212921</v>
          </cell>
          <cell r="W56">
            <v>0.21208199999999999</v>
          </cell>
          <cell r="X56">
            <v>0.211281</v>
          </cell>
          <cell r="Y56">
            <v>0.210481</v>
          </cell>
          <cell r="Z56">
            <v>0.20968100000000001</v>
          </cell>
          <cell r="AA56">
            <v>0.20888300000000001</v>
          </cell>
          <cell r="AB56">
            <v>0.208097</v>
          </cell>
          <cell r="AC56">
            <v>0.207287</v>
          </cell>
          <cell r="AD56">
            <v>0.20646600000000001</v>
          </cell>
          <cell r="AE56">
            <v>0.205618</v>
          </cell>
          <cell r="AF56">
            <v>0.204794</v>
          </cell>
          <cell r="AG56">
            <v>0.20396600000000001</v>
          </cell>
          <cell r="AH56">
            <v>0.20314299999999999</v>
          </cell>
          <cell r="AI56">
            <v>-4.0159999999999996E-3</v>
          </cell>
        </row>
        <row r="57">
          <cell r="C57">
            <v>5.2253179999999997</v>
          </cell>
          <cell r="D57">
            <v>5.1189559999999998</v>
          </cell>
          <cell r="E57">
            <v>5.0402670000000001</v>
          </cell>
          <cell r="F57">
            <v>5.0292120000000002</v>
          </cell>
          <cell r="G57">
            <v>5.0150779999999999</v>
          </cell>
          <cell r="H57">
            <v>5.0013889999999996</v>
          </cell>
          <cell r="I57">
            <v>4.983142</v>
          </cell>
          <cell r="J57">
            <v>4.9600229999999996</v>
          </cell>
          <cell r="K57">
            <v>4.9365420000000002</v>
          </cell>
          <cell r="L57">
            <v>4.915648</v>
          </cell>
          <cell r="M57">
            <v>4.899756</v>
          </cell>
          <cell r="N57">
            <v>4.8829919999999998</v>
          </cell>
          <cell r="O57">
            <v>4.8712669999999996</v>
          </cell>
          <cell r="P57">
            <v>4.8606040000000004</v>
          </cell>
          <cell r="Q57">
            <v>4.8488119999999997</v>
          </cell>
          <cell r="R57">
            <v>4.8365</v>
          </cell>
          <cell r="S57">
            <v>4.8269019999999996</v>
          </cell>
          <cell r="T57">
            <v>4.8195160000000001</v>
          </cell>
          <cell r="U57">
            <v>4.8106949999999999</v>
          </cell>
          <cell r="V57">
            <v>4.8018910000000004</v>
          </cell>
          <cell r="W57">
            <v>4.7926599999999997</v>
          </cell>
          <cell r="X57">
            <v>4.7849279999999998</v>
          </cell>
          <cell r="Y57">
            <v>4.7777399999999997</v>
          </cell>
          <cell r="Z57">
            <v>4.770054</v>
          </cell>
          <cell r="AA57">
            <v>4.7630059999999999</v>
          </cell>
          <cell r="AB57">
            <v>4.7569340000000002</v>
          </cell>
          <cell r="AC57">
            <v>4.7510899999999996</v>
          </cell>
          <cell r="AD57">
            <v>4.745323</v>
          </cell>
          <cell r="AE57">
            <v>4.7394470000000002</v>
          </cell>
          <cell r="AF57">
            <v>4.733562</v>
          </cell>
          <cell r="AG57">
            <v>4.7276629999999997</v>
          </cell>
          <cell r="AH57">
            <v>4.7213250000000002</v>
          </cell>
          <cell r="AI57">
            <v>-3.2659999999999998E-3</v>
          </cell>
        </row>
        <row r="60">
          <cell r="C60">
            <v>0.39630500000000002</v>
          </cell>
          <cell r="D60">
            <v>0.37365399999999999</v>
          </cell>
          <cell r="E60">
            <v>0.35734199999999999</v>
          </cell>
          <cell r="F60">
            <v>0.348408</v>
          </cell>
          <cell r="G60">
            <v>0.33939200000000003</v>
          </cell>
          <cell r="H60">
            <v>0.33038899999999999</v>
          </cell>
          <cell r="I60">
            <v>0.32172800000000001</v>
          </cell>
          <cell r="J60">
            <v>0.31355899999999998</v>
          </cell>
          <cell r="K60">
            <v>0.30630200000000002</v>
          </cell>
          <cell r="L60">
            <v>0.29918099999999997</v>
          </cell>
          <cell r="M60">
            <v>0.292431</v>
          </cell>
          <cell r="N60">
            <v>0.28610200000000002</v>
          </cell>
          <cell r="O60">
            <v>0.27993299999999999</v>
          </cell>
          <cell r="P60">
            <v>0.27397300000000002</v>
          </cell>
          <cell r="Q60">
            <v>0.26814900000000003</v>
          </cell>
          <cell r="R60">
            <v>0.26252199999999998</v>
          </cell>
          <cell r="S60">
            <v>0.25709300000000002</v>
          </cell>
          <cell r="T60">
            <v>0.25184200000000001</v>
          </cell>
          <cell r="U60">
            <v>0.246837</v>
          </cell>
          <cell r="V60">
            <v>0.24202799999999999</v>
          </cell>
          <cell r="W60">
            <v>0.23729</v>
          </cell>
          <cell r="X60">
            <v>0.23288600000000001</v>
          </cell>
          <cell r="Y60">
            <v>0.22851099999999999</v>
          </cell>
          <cell r="Z60">
            <v>0.22400700000000001</v>
          </cell>
          <cell r="AA60">
            <v>0.219531</v>
          </cell>
          <cell r="AB60">
            <v>0.215146</v>
          </cell>
          <cell r="AC60">
            <v>0.21073700000000001</v>
          </cell>
          <cell r="AD60">
            <v>0.206484</v>
          </cell>
          <cell r="AE60">
            <v>0.202234</v>
          </cell>
          <cell r="AF60">
            <v>0.197932</v>
          </cell>
          <cell r="AG60">
            <v>0.19373199999999999</v>
          </cell>
          <cell r="AH60">
            <v>0.18964500000000001</v>
          </cell>
          <cell r="AI60">
            <v>-2.3494999999999999E-2</v>
          </cell>
        </row>
        <row r="61">
          <cell r="C61">
            <v>4.9792999999999997E-2</v>
          </cell>
          <cell r="D61">
            <v>4.7361E-2</v>
          </cell>
          <cell r="E61">
            <v>4.5157999999999997E-2</v>
          </cell>
          <cell r="F61">
            <v>4.3024E-2</v>
          </cell>
          <cell r="G61">
            <v>4.1055000000000001E-2</v>
          </cell>
          <cell r="H61">
            <v>3.9294999999999997E-2</v>
          </cell>
          <cell r="I61">
            <v>3.7783999999999998E-2</v>
          </cell>
          <cell r="J61">
            <v>3.6502E-2</v>
          </cell>
          <cell r="K61">
            <v>3.5485999999999997E-2</v>
          </cell>
          <cell r="L61">
            <v>3.4648999999999999E-2</v>
          </cell>
          <cell r="M61">
            <v>3.3993000000000002E-2</v>
          </cell>
          <cell r="N61">
            <v>3.3533E-2</v>
          </cell>
          <cell r="O61">
            <v>3.3020000000000001E-2</v>
          </cell>
          <cell r="P61">
            <v>3.2479000000000001E-2</v>
          </cell>
          <cell r="Q61">
            <v>3.1905999999999997E-2</v>
          </cell>
          <cell r="R61">
            <v>3.1322999999999997E-2</v>
          </cell>
          <cell r="S61">
            <v>3.0728999999999999E-2</v>
          </cell>
          <cell r="T61">
            <v>3.0126E-2</v>
          </cell>
          <cell r="U61">
            <v>2.9527999999999999E-2</v>
          </cell>
          <cell r="V61">
            <v>2.8937000000000001E-2</v>
          </cell>
          <cell r="W61">
            <v>2.8351000000000001E-2</v>
          </cell>
          <cell r="X61">
            <v>2.7793000000000002E-2</v>
          </cell>
          <cell r="Y61">
            <v>2.7248000000000001E-2</v>
          </cell>
          <cell r="Z61">
            <v>2.6707000000000002E-2</v>
          </cell>
          <cell r="AA61">
            <v>2.6189E-2</v>
          </cell>
          <cell r="AB61">
            <v>2.5701000000000002E-2</v>
          </cell>
          <cell r="AC61">
            <v>2.5228E-2</v>
          </cell>
          <cell r="AD61">
            <v>2.4791000000000001E-2</v>
          </cell>
          <cell r="AE61">
            <v>2.4369999999999999E-2</v>
          </cell>
          <cell r="AF61">
            <v>2.3959000000000001E-2</v>
          </cell>
          <cell r="AG61">
            <v>2.3560999999999999E-2</v>
          </cell>
          <cell r="AH61">
            <v>2.3179999999999999E-2</v>
          </cell>
          <cell r="AI61">
            <v>-2.4362999999999999E-2</v>
          </cell>
        </row>
        <row r="62">
          <cell r="C62">
            <v>7.639E-3</v>
          </cell>
          <cell r="D62">
            <v>7.5909999999999997E-3</v>
          </cell>
          <cell r="E62">
            <v>7.5560000000000002E-3</v>
          </cell>
          <cell r="F62">
            <v>7.4999999999999997E-3</v>
          </cell>
          <cell r="G62">
            <v>7.4390000000000003E-3</v>
          </cell>
          <cell r="H62">
            <v>7.3740000000000003E-3</v>
          </cell>
          <cell r="I62">
            <v>7.3119999999999999E-3</v>
          </cell>
          <cell r="J62">
            <v>7.2550000000000002E-3</v>
          </cell>
          <cell r="K62">
            <v>7.2090000000000001E-3</v>
          </cell>
          <cell r="L62">
            <v>7.162E-3</v>
          </cell>
          <cell r="M62">
            <v>7.1159999999999999E-3</v>
          </cell>
          <cell r="N62">
            <v>7.0730000000000003E-3</v>
          </cell>
          <cell r="O62">
            <v>7.0299999999999998E-3</v>
          </cell>
          <cell r="P62">
            <v>6.9870000000000002E-3</v>
          </cell>
          <cell r="Q62">
            <v>6.9430000000000004E-3</v>
          </cell>
          <cell r="R62">
            <v>6.8999999999999999E-3</v>
          </cell>
          <cell r="S62">
            <v>6.8580000000000004E-3</v>
          </cell>
          <cell r="T62">
            <v>6.8170000000000001E-3</v>
          </cell>
          <cell r="U62">
            <v>6.7780000000000002E-3</v>
          </cell>
          <cell r="V62">
            <v>6.7400000000000003E-3</v>
          </cell>
          <cell r="W62">
            <v>6.7019999999999996E-3</v>
          </cell>
          <cell r="X62">
            <v>6.6670000000000002E-3</v>
          </cell>
          <cell r="Y62">
            <v>6.633E-3</v>
          </cell>
          <cell r="Z62">
            <v>6.594E-3</v>
          </cell>
          <cell r="AA62">
            <v>6.5570000000000003E-3</v>
          </cell>
          <cell r="AB62">
            <v>6.5209999999999999E-3</v>
          </cell>
          <cell r="AC62">
            <v>6.4840000000000002E-3</v>
          </cell>
          <cell r="AD62">
            <v>6.45E-3</v>
          </cell>
          <cell r="AE62">
            <v>6.4159999999999998E-3</v>
          </cell>
          <cell r="AF62">
            <v>6.3810000000000004E-3</v>
          </cell>
          <cell r="AG62">
            <v>6.3470000000000002E-3</v>
          </cell>
          <cell r="AH62">
            <v>6.3150000000000003E-3</v>
          </cell>
          <cell r="AI62">
            <v>-6.1199999999999996E-3</v>
          </cell>
        </row>
        <row r="63">
          <cell r="C63">
            <v>0.453737</v>
          </cell>
          <cell r="D63">
            <v>0.42860700000000002</v>
          </cell>
          <cell r="E63">
            <v>0.41005599999999998</v>
          </cell>
          <cell r="F63">
            <v>0.39893200000000001</v>
          </cell>
          <cell r="G63">
            <v>0.38788600000000001</v>
          </cell>
          <cell r="H63">
            <v>0.377058</v>
          </cell>
          <cell r="I63">
            <v>0.36682399999999998</v>
          </cell>
          <cell r="J63">
            <v>0.35731600000000002</v>
          </cell>
          <cell r="K63">
            <v>0.348997</v>
          </cell>
          <cell r="L63">
            <v>0.34099099999999999</v>
          </cell>
          <cell r="M63">
            <v>0.33354099999999998</v>
          </cell>
          <cell r="N63">
            <v>0.32670900000000003</v>
          </cell>
          <cell r="O63">
            <v>0.31998199999999999</v>
          </cell>
          <cell r="P63">
            <v>0.31344</v>
          </cell>
          <cell r="Q63">
            <v>0.30699700000000002</v>
          </cell>
          <cell r="R63">
            <v>0.30074499999999998</v>
          </cell>
          <cell r="S63">
            <v>0.29468</v>
          </cell>
          <cell r="T63">
            <v>0.28878599999999999</v>
          </cell>
          <cell r="U63">
            <v>0.28314299999999998</v>
          </cell>
          <cell r="V63">
            <v>0.27770499999999998</v>
          </cell>
          <cell r="W63">
            <v>0.272343</v>
          </cell>
          <cell r="X63">
            <v>0.26734599999999997</v>
          </cell>
          <cell r="Y63">
            <v>0.26239200000000001</v>
          </cell>
          <cell r="Z63">
            <v>0.25730799999999998</v>
          </cell>
          <cell r="AA63">
            <v>0.25227699999999997</v>
          </cell>
          <cell r="AB63">
            <v>0.247368</v>
          </cell>
          <cell r="AC63">
            <v>0.24245</v>
          </cell>
          <cell r="AD63">
            <v>0.23772499999999999</v>
          </cell>
          <cell r="AE63">
            <v>0.23303399999999999</v>
          </cell>
          <cell r="AF63">
            <v>0.22831899999999999</v>
          </cell>
          <cell r="AG63">
            <v>0.223718</v>
          </cell>
          <cell r="AH63">
            <v>0.21925</v>
          </cell>
          <cell r="AI63">
            <v>-2.3188E-2</v>
          </cell>
        </row>
        <row r="66">
          <cell r="C66">
            <v>0.31240000000000001</v>
          </cell>
          <cell r="D66">
            <v>0.297348</v>
          </cell>
          <cell r="E66">
            <v>0.28806999999999999</v>
          </cell>
          <cell r="F66">
            <v>0.28329500000000002</v>
          </cell>
          <cell r="G66">
            <v>0.27804499999999999</v>
          </cell>
          <cell r="H66">
            <v>0.27272299999999999</v>
          </cell>
          <cell r="I66">
            <v>0.26722800000000002</v>
          </cell>
          <cell r="J66">
            <v>0.26155600000000001</v>
          </cell>
          <cell r="K66">
            <v>0.25622299999999998</v>
          </cell>
          <cell r="L66">
            <v>0.25131799999999999</v>
          </cell>
          <cell r="M66">
            <v>0.24693699999999999</v>
          </cell>
          <cell r="N66">
            <v>0.24301400000000001</v>
          </cell>
          <cell r="O66">
            <v>0.23950299999999999</v>
          </cell>
          <cell r="P66">
            <v>0.23625599999999999</v>
          </cell>
          <cell r="Q66">
            <v>0.23310900000000001</v>
          </cell>
          <cell r="R66">
            <v>0.23000499999999999</v>
          </cell>
          <cell r="S66">
            <v>0.227025</v>
          </cell>
          <cell r="T66">
            <v>0.22408700000000001</v>
          </cell>
          <cell r="U66">
            <v>0.22117200000000001</v>
          </cell>
          <cell r="V66">
            <v>0.21834799999999999</v>
          </cell>
          <cell r="W66">
            <v>0.215563</v>
          </cell>
          <cell r="X66">
            <v>0.21290600000000001</v>
          </cell>
          <cell r="Y66">
            <v>0.210395</v>
          </cell>
          <cell r="Z66">
            <v>0.20783499999999999</v>
          </cell>
          <cell r="AA66">
            <v>0.20531099999999999</v>
          </cell>
          <cell r="AB66">
            <v>0.20280300000000001</v>
          </cell>
          <cell r="AC66">
            <v>0.20036699999999999</v>
          </cell>
          <cell r="AD66">
            <v>0.19797200000000001</v>
          </cell>
          <cell r="AE66">
            <v>0.19562599999999999</v>
          </cell>
          <cell r="AF66">
            <v>0.193273</v>
          </cell>
          <cell r="AG66">
            <v>0.190998</v>
          </cell>
          <cell r="AH66">
            <v>0.188774</v>
          </cell>
          <cell r="AI66">
            <v>-1.6118E-2</v>
          </cell>
        </row>
        <row r="67">
          <cell r="C67">
            <v>6.4907000000000006E-2</v>
          </cell>
          <cell r="D67">
            <v>6.1996999999999997E-2</v>
          </cell>
          <cell r="E67">
            <v>5.9512000000000002E-2</v>
          </cell>
          <cell r="F67">
            <v>5.7116E-2</v>
          </cell>
          <cell r="G67">
            <v>5.4857999999999997E-2</v>
          </cell>
          <cell r="H67">
            <v>5.2810000000000003E-2</v>
          </cell>
          <cell r="I67">
            <v>5.0929000000000002E-2</v>
          </cell>
          <cell r="J67">
            <v>4.9193000000000001E-2</v>
          </cell>
          <cell r="K67">
            <v>4.7643999999999999E-2</v>
          </cell>
          <cell r="L67">
            <v>4.6325999999999999E-2</v>
          </cell>
          <cell r="M67">
            <v>4.5241999999999997E-2</v>
          </cell>
          <cell r="N67">
            <v>4.4375999999999999E-2</v>
          </cell>
          <cell r="O67">
            <v>4.3494999999999999E-2</v>
          </cell>
          <cell r="P67">
            <v>4.2594E-2</v>
          </cell>
          <cell r="Q67">
            <v>4.1651000000000001E-2</v>
          </cell>
          <cell r="R67">
            <v>4.0675000000000003E-2</v>
          </cell>
          <cell r="S67">
            <v>3.9683000000000003E-2</v>
          </cell>
          <cell r="T67">
            <v>3.8676000000000002E-2</v>
          </cell>
          <cell r="U67">
            <v>3.7665999999999998E-2</v>
          </cell>
          <cell r="V67">
            <v>3.6667999999999999E-2</v>
          </cell>
          <cell r="W67">
            <v>3.5697E-2</v>
          </cell>
          <cell r="X67">
            <v>3.4771000000000003E-2</v>
          </cell>
          <cell r="Y67">
            <v>3.3898999999999999E-2</v>
          </cell>
          <cell r="Z67">
            <v>3.3078000000000003E-2</v>
          </cell>
          <cell r="AA67">
            <v>3.2310999999999999E-2</v>
          </cell>
          <cell r="AB67">
            <v>3.1602999999999999E-2</v>
          </cell>
          <cell r="AC67">
            <v>3.0949999999999998E-2</v>
          </cell>
          <cell r="AD67">
            <v>3.0346999999999999E-2</v>
          </cell>
          <cell r="AE67">
            <v>2.9777999999999999E-2</v>
          </cell>
          <cell r="AF67">
            <v>2.9234E-2</v>
          </cell>
          <cell r="AG67">
            <v>2.8712999999999999E-2</v>
          </cell>
          <cell r="AH67">
            <v>2.8213999999999999E-2</v>
          </cell>
          <cell r="AI67">
            <v>-2.6516999999999999E-2</v>
          </cell>
        </row>
        <row r="68">
          <cell r="C68">
            <v>1.6829E-2</v>
          </cell>
          <cell r="D68">
            <v>1.6608999999999999E-2</v>
          </cell>
          <cell r="E68">
            <v>1.6388E-2</v>
          </cell>
          <cell r="F68">
            <v>1.6164000000000001E-2</v>
          </cell>
          <cell r="G68">
            <v>1.5934E-2</v>
          </cell>
          <cell r="H68">
            <v>1.5701E-2</v>
          </cell>
          <cell r="I68">
            <v>1.5462999999999999E-2</v>
          </cell>
          <cell r="J68">
            <v>1.5214999999999999E-2</v>
          </cell>
          <cell r="K68">
            <v>1.4951000000000001E-2</v>
          </cell>
          <cell r="L68">
            <v>1.4678999999999999E-2</v>
          </cell>
          <cell r="M68">
            <v>1.44E-2</v>
          </cell>
          <cell r="N68">
            <v>1.4116E-2</v>
          </cell>
          <cell r="O68">
            <v>1.3828E-2</v>
          </cell>
          <cell r="P68">
            <v>1.3538E-2</v>
          </cell>
          <cell r="Q68">
            <v>1.3289E-2</v>
          </cell>
          <cell r="R68">
            <v>1.3079E-2</v>
          </cell>
          <cell r="S68">
            <v>1.2911000000000001E-2</v>
          </cell>
          <cell r="T68">
            <v>1.2782E-2</v>
          </cell>
          <cell r="U68">
            <v>1.2695E-2</v>
          </cell>
          <cell r="V68">
            <v>1.2600999999999999E-2</v>
          </cell>
          <cell r="W68">
            <v>1.2501999999999999E-2</v>
          </cell>
          <cell r="X68">
            <v>1.2397999999999999E-2</v>
          </cell>
          <cell r="Y68">
            <v>1.2290000000000001E-2</v>
          </cell>
          <cell r="Z68">
            <v>1.2179000000000001E-2</v>
          </cell>
          <cell r="AA68">
            <v>1.2064999999999999E-2</v>
          </cell>
          <cell r="AB68">
            <v>1.1953E-2</v>
          </cell>
          <cell r="AC68">
            <v>1.1842999999999999E-2</v>
          </cell>
          <cell r="AD68">
            <v>1.1738E-2</v>
          </cell>
          <cell r="AE68">
            <v>1.1639E-2</v>
          </cell>
          <cell r="AF68">
            <v>1.1545E-2</v>
          </cell>
          <cell r="AG68">
            <v>1.1454000000000001E-2</v>
          </cell>
          <cell r="AH68">
            <v>1.1365999999999999E-2</v>
          </cell>
          <cell r="AI68">
            <v>-1.2579999999999999E-2</v>
          </cell>
        </row>
        <row r="69">
          <cell r="C69">
            <v>6.7835999999999994E-2</v>
          </cell>
          <cell r="D69">
            <v>6.9144999999999998E-2</v>
          </cell>
          <cell r="E69">
            <v>7.0644999999999999E-2</v>
          </cell>
          <cell r="F69">
            <v>7.2034000000000001E-2</v>
          </cell>
          <cell r="G69">
            <v>7.3318999999999995E-2</v>
          </cell>
          <cell r="H69">
            <v>7.4573E-2</v>
          </cell>
          <cell r="I69">
            <v>7.5785000000000005E-2</v>
          </cell>
          <cell r="J69">
            <v>7.6942999999999998E-2</v>
          </cell>
          <cell r="K69">
            <v>7.8118000000000007E-2</v>
          </cell>
          <cell r="L69">
            <v>7.9376000000000002E-2</v>
          </cell>
          <cell r="M69">
            <v>8.0732999999999999E-2</v>
          </cell>
          <cell r="N69">
            <v>8.2151000000000002E-2</v>
          </cell>
          <cell r="O69">
            <v>8.3686999999999998E-2</v>
          </cell>
          <cell r="P69">
            <v>8.5272000000000001E-2</v>
          </cell>
          <cell r="Q69">
            <v>8.6857000000000004E-2</v>
          </cell>
          <cell r="R69">
            <v>8.8431999999999997E-2</v>
          </cell>
          <cell r="S69">
            <v>9.0010000000000007E-2</v>
          </cell>
          <cell r="T69">
            <v>9.1566999999999996E-2</v>
          </cell>
          <cell r="U69">
            <v>9.3100000000000002E-2</v>
          </cell>
          <cell r="V69">
            <v>9.4614000000000004E-2</v>
          </cell>
          <cell r="W69">
            <v>9.6116999999999994E-2</v>
          </cell>
          <cell r="X69">
            <v>9.7638000000000003E-2</v>
          </cell>
          <cell r="Y69">
            <v>9.9182999999999993E-2</v>
          </cell>
          <cell r="Z69">
            <v>0.10072399999999999</v>
          </cell>
          <cell r="AA69">
            <v>0.10228</v>
          </cell>
          <cell r="AB69">
            <v>0.103867</v>
          </cell>
          <cell r="AC69">
            <v>0.105489</v>
          </cell>
          <cell r="AD69">
            <v>0.107143</v>
          </cell>
          <cell r="AE69">
            <v>0.108802</v>
          </cell>
          <cell r="AF69">
            <v>0.11045099999999999</v>
          </cell>
          <cell r="AG69">
            <v>0.112106</v>
          </cell>
          <cell r="AH69">
            <v>0.113775</v>
          </cell>
          <cell r="AI69">
            <v>1.6822E-2</v>
          </cell>
        </row>
        <row r="70">
          <cell r="C70">
            <v>0.46197100000000002</v>
          </cell>
          <cell r="D70">
            <v>0.44509799999999999</v>
          </cell>
          <cell r="E70">
            <v>0.43461499999999997</v>
          </cell>
          <cell r="F70">
            <v>0.42860900000000002</v>
          </cell>
          <cell r="G70">
            <v>0.42215599999999998</v>
          </cell>
          <cell r="H70">
            <v>0.41580600000000001</v>
          </cell>
          <cell r="I70">
            <v>0.40940700000000002</v>
          </cell>
          <cell r="J70">
            <v>0.40290599999999999</v>
          </cell>
          <cell r="K70">
            <v>0.39693600000000001</v>
          </cell>
          <cell r="L70">
            <v>0.39169900000000002</v>
          </cell>
          <cell r="M70">
            <v>0.38731199999999999</v>
          </cell>
          <cell r="N70">
            <v>0.38365700000000003</v>
          </cell>
          <cell r="O70">
            <v>0.38051299999999999</v>
          </cell>
          <cell r="P70">
            <v>0.37766</v>
          </cell>
          <cell r="Q70">
            <v>0.37490499999999999</v>
          </cell>
          <cell r="R70">
            <v>0.37219200000000002</v>
          </cell>
          <cell r="S70">
            <v>0.36962899999999999</v>
          </cell>
          <cell r="T70">
            <v>0.36711300000000002</v>
          </cell>
          <cell r="U70">
            <v>0.36463200000000001</v>
          </cell>
          <cell r="V70">
            <v>0.36223100000000003</v>
          </cell>
          <cell r="W70">
            <v>0.359879</v>
          </cell>
          <cell r="X70">
            <v>0.357713</v>
          </cell>
          <cell r="Y70">
            <v>0.355767</v>
          </cell>
          <cell r="Z70">
            <v>0.35381600000000002</v>
          </cell>
          <cell r="AA70">
            <v>0.35196699999999997</v>
          </cell>
          <cell r="AB70">
            <v>0.35022599999999998</v>
          </cell>
          <cell r="AC70">
            <v>0.34865000000000002</v>
          </cell>
          <cell r="AD70">
            <v>0.34720000000000001</v>
          </cell>
          <cell r="AE70">
            <v>0.34584599999999999</v>
          </cell>
          <cell r="AF70">
            <v>0.34450199999999997</v>
          </cell>
          <cell r="AG70">
            <v>0.34327099999999999</v>
          </cell>
          <cell r="AH70">
            <v>0.34212900000000002</v>
          </cell>
          <cell r="AI70">
            <v>-9.6410000000000003E-3</v>
          </cell>
        </row>
        <row r="72">
          <cell r="C72">
            <v>0.52879799999999999</v>
          </cell>
          <cell r="D72">
            <v>0.49784699999999998</v>
          </cell>
          <cell r="E72">
            <v>0.472773</v>
          </cell>
          <cell r="F72">
            <v>0.46401700000000001</v>
          </cell>
          <cell r="G72">
            <v>0.45689400000000002</v>
          </cell>
          <cell r="H72">
            <v>0.45093299999999997</v>
          </cell>
          <cell r="I72">
            <v>0.44428400000000001</v>
          </cell>
          <cell r="J72">
            <v>0.43823299999999998</v>
          </cell>
          <cell r="K72">
            <v>0.430919</v>
          </cell>
          <cell r="L72">
            <v>0.42432399999999998</v>
          </cell>
          <cell r="M72">
            <v>0.41768899999999998</v>
          </cell>
          <cell r="N72">
            <v>0.41045799999999999</v>
          </cell>
          <cell r="O72">
            <v>0.40359200000000001</v>
          </cell>
          <cell r="P72">
            <v>0.39649400000000001</v>
          </cell>
          <cell r="Q72">
            <v>0.39019500000000001</v>
          </cell>
          <cell r="R72">
            <v>0.383606</v>
          </cell>
          <cell r="S72">
            <v>0.376938</v>
          </cell>
          <cell r="T72">
            <v>0.37016700000000002</v>
          </cell>
          <cell r="U72">
            <v>0.36333599999999999</v>
          </cell>
          <cell r="V72">
            <v>0.35694300000000001</v>
          </cell>
          <cell r="W72">
            <v>0.35095799999999999</v>
          </cell>
          <cell r="X72">
            <v>0.34453899999999998</v>
          </cell>
          <cell r="Y72">
            <v>0.338671</v>
          </cell>
          <cell r="Z72">
            <v>0.33392500000000003</v>
          </cell>
          <cell r="AA72">
            <v>0.329488</v>
          </cell>
          <cell r="AB72">
            <v>0.32521299999999997</v>
          </cell>
          <cell r="AC72">
            <v>0.32177600000000001</v>
          </cell>
          <cell r="AD72">
            <v>0.31815399999999999</v>
          </cell>
          <cell r="AE72">
            <v>0.31483</v>
          </cell>
          <cell r="AF72">
            <v>0.31170700000000001</v>
          </cell>
          <cell r="AG72">
            <v>0.30854199999999998</v>
          </cell>
          <cell r="AH72">
            <v>0.30494900000000003</v>
          </cell>
          <cell r="AI72">
            <v>-1.7600000000000001E-2</v>
          </cell>
        </row>
      </sheetData>
      <sheetData sheetId="2">
        <row r="31">
          <cell r="C31">
            <v>0.123686</v>
          </cell>
          <cell r="D31">
            <v>0.120836</v>
          </cell>
          <cell r="E31">
            <v>0.11835</v>
          </cell>
          <cell r="F31">
            <v>0.117227</v>
          </cell>
          <cell r="G31">
            <v>0.11638999999999999</v>
          </cell>
          <cell r="H31">
            <v>0.11530799999999999</v>
          </cell>
          <cell r="I31">
            <v>0.11401699999999999</v>
          </cell>
          <cell r="J31">
            <v>0.112645</v>
          </cell>
          <cell r="K31">
            <v>0.111388</v>
          </cell>
          <cell r="L31">
            <v>0.11035300000000001</v>
          </cell>
          <cell r="M31">
            <v>0.10943899999999999</v>
          </cell>
          <cell r="N31">
            <v>0.108519</v>
          </cell>
          <cell r="O31">
            <v>0.107534</v>
          </cell>
          <cell r="P31">
            <v>0.106558</v>
          </cell>
          <cell r="Q31">
            <v>0.105479</v>
          </cell>
          <cell r="R31">
            <v>0.104334</v>
          </cell>
          <cell r="S31">
            <v>0.103273</v>
          </cell>
          <cell r="T31">
            <v>0.102198</v>
          </cell>
          <cell r="U31">
            <v>0.101119</v>
          </cell>
          <cell r="V31">
            <v>9.9973999999999993E-2</v>
          </cell>
          <cell r="W31">
            <v>9.8852999999999996E-2</v>
          </cell>
          <cell r="X31">
            <v>9.7798999999999997E-2</v>
          </cell>
          <cell r="Y31">
            <v>9.6794000000000005E-2</v>
          </cell>
          <cell r="Z31">
            <v>9.5763000000000001E-2</v>
          </cell>
          <cell r="AA31">
            <v>9.4837000000000005E-2</v>
          </cell>
          <cell r="AB31">
            <v>9.3931000000000001E-2</v>
          </cell>
          <cell r="AC31">
            <v>9.2995999999999995E-2</v>
          </cell>
          <cell r="AD31">
            <v>9.2082999999999998E-2</v>
          </cell>
          <cell r="AE31">
            <v>9.1183E-2</v>
          </cell>
          <cell r="AF31">
            <v>9.0327000000000005E-2</v>
          </cell>
          <cell r="AG31">
            <v>8.9492000000000002E-2</v>
          </cell>
          <cell r="AH31">
            <v>8.8661000000000004E-2</v>
          </cell>
          <cell r="AI31">
            <v>-1.0682000000000001E-2</v>
          </cell>
        </row>
        <row r="32">
          <cell r="C32">
            <v>0.52505500000000005</v>
          </cell>
          <cell r="D32">
            <v>0.47889500000000002</v>
          </cell>
          <cell r="E32">
            <v>0.531138</v>
          </cell>
          <cell r="F32">
            <v>0.53260200000000002</v>
          </cell>
          <cell r="G32">
            <v>0.532941</v>
          </cell>
          <cell r="H32">
            <v>0.53274500000000002</v>
          </cell>
          <cell r="I32">
            <v>0.53128699999999995</v>
          </cell>
          <cell r="J32">
            <v>0.52982399999999996</v>
          </cell>
          <cell r="K32">
            <v>0.52934000000000003</v>
          </cell>
          <cell r="L32">
            <v>0.53025599999999995</v>
          </cell>
          <cell r="M32">
            <v>0.53235200000000005</v>
          </cell>
          <cell r="N32">
            <v>0.53454999999999997</v>
          </cell>
          <cell r="O32">
            <v>0.53733500000000001</v>
          </cell>
          <cell r="P32">
            <v>0.54077600000000003</v>
          </cell>
          <cell r="Q32">
            <v>0.543655</v>
          </cell>
          <cell r="R32">
            <v>0.54645299999999997</v>
          </cell>
          <cell r="S32">
            <v>0.54987699999999995</v>
          </cell>
          <cell r="T32">
            <v>0.55339899999999997</v>
          </cell>
          <cell r="U32">
            <v>0.55742599999999998</v>
          </cell>
          <cell r="V32">
            <v>0.56111800000000001</v>
          </cell>
          <cell r="W32">
            <v>0.56518999999999997</v>
          </cell>
          <cell r="X32">
            <v>0.56983600000000001</v>
          </cell>
          <cell r="Y32">
            <v>0.57476499999999997</v>
          </cell>
          <cell r="Z32">
            <v>0.57990600000000003</v>
          </cell>
          <cell r="AA32">
            <v>0.58523499999999995</v>
          </cell>
          <cell r="AB32">
            <v>0.59037300000000004</v>
          </cell>
          <cell r="AC32">
            <v>0.59615399999999996</v>
          </cell>
          <cell r="AD32">
            <v>0.60231900000000005</v>
          </cell>
          <cell r="AE32">
            <v>0.60846699999999998</v>
          </cell>
          <cell r="AF32">
            <v>0.61499300000000001</v>
          </cell>
          <cell r="AG32">
            <v>0.62223300000000004</v>
          </cell>
          <cell r="AH32">
            <v>0.62948300000000001</v>
          </cell>
          <cell r="AI32">
            <v>5.8690000000000001E-3</v>
          </cell>
        </row>
        <row r="33">
          <cell r="C33">
            <v>2.5773000000000001E-2</v>
          </cell>
          <cell r="D33">
            <v>2.554E-2</v>
          </cell>
          <cell r="E33">
            <v>2.5291000000000001E-2</v>
          </cell>
          <cell r="F33">
            <v>2.5047E-2</v>
          </cell>
          <cell r="G33">
            <v>2.4781999999999998E-2</v>
          </cell>
          <cell r="H33">
            <v>2.4490999999999999E-2</v>
          </cell>
          <cell r="I33">
            <v>2.4170000000000001E-2</v>
          </cell>
          <cell r="J33">
            <v>2.3841999999999999E-2</v>
          </cell>
          <cell r="K33">
            <v>2.3545E-2</v>
          </cell>
          <cell r="L33">
            <v>2.3304999999999999E-2</v>
          </cell>
          <cell r="M33">
            <v>2.3106999999999999E-2</v>
          </cell>
          <cell r="N33">
            <v>2.2912999999999999E-2</v>
          </cell>
          <cell r="O33">
            <v>2.2731000000000001E-2</v>
          </cell>
          <cell r="P33">
            <v>2.2565999999999999E-2</v>
          </cell>
          <cell r="Q33">
            <v>2.2377999999999999E-2</v>
          </cell>
          <cell r="R33">
            <v>2.2182E-2</v>
          </cell>
          <cell r="S33">
            <v>2.2005E-2</v>
          </cell>
          <cell r="T33">
            <v>2.1833999999999999E-2</v>
          </cell>
          <cell r="U33">
            <v>2.1666999999999999E-2</v>
          </cell>
          <cell r="V33">
            <v>2.1482000000000001E-2</v>
          </cell>
          <cell r="W33">
            <v>2.1305000000000001E-2</v>
          </cell>
          <cell r="X33">
            <v>2.1149000000000001E-2</v>
          </cell>
          <cell r="Y33">
            <v>2.0997999999999999E-2</v>
          </cell>
          <cell r="Z33">
            <v>2.0848999999999999E-2</v>
          </cell>
          <cell r="AA33">
            <v>2.0702999999999999E-2</v>
          </cell>
          <cell r="AB33">
            <v>2.0552999999999998E-2</v>
          </cell>
          <cell r="AC33">
            <v>2.0407999999999999E-2</v>
          </cell>
          <cell r="AD33">
            <v>2.0272999999999999E-2</v>
          </cell>
          <cell r="AE33">
            <v>2.0135E-2</v>
          </cell>
          <cell r="AF33">
            <v>2.0003E-2</v>
          </cell>
          <cell r="AG33">
            <v>1.9883999999999999E-2</v>
          </cell>
          <cell r="AH33">
            <v>1.9765999999999999E-2</v>
          </cell>
          <cell r="AI33">
            <v>-8.5229999999999993E-3</v>
          </cell>
        </row>
        <row r="34">
          <cell r="C34">
            <v>0.51691399999999998</v>
          </cell>
          <cell r="D34">
            <v>0.51732400000000001</v>
          </cell>
          <cell r="E34">
            <v>0.51661900000000005</v>
          </cell>
          <cell r="F34">
            <v>0.51485000000000003</v>
          </cell>
          <cell r="G34">
            <v>0.51327299999999998</v>
          </cell>
          <cell r="H34">
            <v>0.51146499999999995</v>
          </cell>
          <cell r="I34">
            <v>0.50849599999999995</v>
          </cell>
          <cell r="J34">
            <v>0.49680000000000002</v>
          </cell>
          <cell r="K34">
            <v>0.48649399999999998</v>
          </cell>
          <cell r="L34">
            <v>0.478188</v>
          </cell>
          <cell r="M34">
            <v>0.47129199999999999</v>
          </cell>
          <cell r="N34">
            <v>0.46413399999999999</v>
          </cell>
          <cell r="O34">
            <v>0.45813999999999999</v>
          </cell>
          <cell r="P34">
            <v>0.453071</v>
          </cell>
          <cell r="Q34">
            <v>0.44781700000000002</v>
          </cell>
          <cell r="R34">
            <v>0.44284899999999999</v>
          </cell>
          <cell r="S34">
            <v>0.43889499999999998</v>
          </cell>
          <cell r="T34">
            <v>0.43529699999999999</v>
          </cell>
          <cell r="U34">
            <v>0.43238599999999999</v>
          </cell>
          <cell r="V34">
            <v>0.42922399999999999</v>
          </cell>
          <cell r="W34">
            <v>0.426649</v>
          </cell>
          <cell r="X34">
            <v>0.42386600000000002</v>
          </cell>
          <cell r="Y34">
            <v>0.42136800000000002</v>
          </cell>
          <cell r="Z34">
            <v>0.41914699999999999</v>
          </cell>
          <cell r="AA34">
            <v>0.417493</v>
          </cell>
          <cell r="AB34">
            <v>0.41598299999999999</v>
          </cell>
          <cell r="AC34">
            <v>0.41496899999999998</v>
          </cell>
          <cell r="AD34">
            <v>0.41427900000000001</v>
          </cell>
          <cell r="AE34">
            <v>0.41387400000000002</v>
          </cell>
          <cell r="AF34">
            <v>0.41392800000000002</v>
          </cell>
          <cell r="AG34">
            <v>0.41462500000000002</v>
          </cell>
          <cell r="AH34">
            <v>0.41553800000000002</v>
          </cell>
          <cell r="AI34">
            <v>-7.0169999999999998E-3</v>
          </cell>
        </row>
        <row r="35">
          <cell r="C35">
            <v>8.5744000000000001E-2</v>
          </cell>
          <cell r="D35">
            <v>8.6104E-2</v>
          </cell>
          <cell r="E35">
            <v>8.6330000000000004E-2</v>
          </cell>
          <cell r="F35">
            <v>8.6344000000000004E-2</v>
          </cell>
          <cell r="G35">
            <v>8.6209999999999995E-2</v>
          </cell>
          <cell r="H35">
            <v>8.5949999999999999E-2</v>
          </cell>
          <cell r="I35">
            <v>8.5558999999999996E-2</v>
          </cell>
          <cell r="J35">
            <v>8.5136000000000003E-2</v>
          </cell>
          <cell r="K35">
            <v>8.4814000000000001E-2</v>
          </cell>
          <cell r="L35">
            <v>8.4668999999999994E-2</v>
          </cell>
          <cell r="M35">
            <v>8.4641999999999995E-2</v>
          </cell>
          <cell r="N35">
            <v>8.4621000000000002E-2</v>
          </cell>
          <cell r="O35">
            <v>8.4621000000000002E-2</v>
          </cell>
          <cell r="P35">
            <v>8.4649000000000002E-2</v>
          </cell>
          <cell r="Q35">
            <v>8.4596000000000005E-2</v>
          </cell>
          <cell r="R35">
            <v>8.4488999999999995E-2</v>
          </cell>
          <cell r="S35">
            <v>8.4412000000000001E-2</v>
          </cell>
          <cell r="T35">
            <v>8.4334999999999993E-2</v>
          </cell>
          <cell r="U35">
            <v>8.4242999999999998E-2</v>
          </cell>
          <cell r="V35">
            <v>8.4075999999999998E-2</v>
          </cell>
          <cell r="W35">
            <v>8.3921999999999997E-2</v>
          </cell>
          <cell r="X35">
            <v>8.3820000000000006E-2</v>
          </cell>
          <cell r="Y35">
            <v>8.3714999999999998E-2</v>
          </cell>
          <cell r="Z35">
            <v>8.3604999999999999E-2</v>
          </cell>
          <cell r="AA35">
            <v>8.3499000000000004E-2</v>
          </cell>
          <cell r="AB35">
            <v>8.3368999999999999E-2</v>
          </cell>
          <cell r="AC35">
            <v>8.3243999999999999E-2</v>
          </cell>
          <cell r="AD35">
            <v>8.3138000000000004E-2</v>
          </cell>
          <cell r="AE35">
            <v>8.301E-2</v>
          </cell>
          <cell r="AF35">
            <v>8.2893999999999995E-2</v>
          </cell>
          <cell r="AG35">
            <v>8.2807000000000006E-2</v>
          </cell>
          <cell r="AH35">
            <v>8.2719000000000001E-2</v>
          </cell>
          <cell r="AI35">
            <v>-1.158E-3</v>
          </cell>
        </row>
        <row r="36">
          <cell r="C36">
            <v>0.48202800000000001</v>
          </cell>
          <cell r="D36">
            <v>0.46987000000000001</v>
          </cell>
          <cell r="E36">
            <v>0.45911099999999999</v>
          </cell>
          <cell r="F36">
            <v>0.44983000000000001</v>
          </cell>
          <cell r="G36">
            <v>0.442359</v>
          </cell>
          <cell r="H36">
            <v>0.43590400000000001</v>
          </cell>
          <cell r="I36">
            <v>0.42940800000000001</v>
          </cell>
          <cell r="J36">
            <v>0.42363099999999998</v>
          </cell>
          <cell r="K36">
            <v>0.41936000000000001</v>
          </cell>
          <cell r="L36">
            <v>0.41707699999999998</v>
          </cell>
          <cell r="M36">
            <v>0.41614200000000001</v>
          </cell>
          <cell r="N36">
            <v>0.408217</v>
          </cell>
          <cell r="O36">
            <v>0.402115</v>
          </cell>
          <cell r="P36">
            <v>0.39738000000000001</v>
          </cell>
          <cell r="Q36">
            <v>0.39287699999999998</v>
          </cell>
          <cell r="R36">
            <v>0.388984</v>
          </cell>
          <cell r="S36">
            <v>0.386237</v>
          </cell>
          <cell r="T36">
            <v>0.38388899999999998</v>
          </cell>
          <cell r="U36">
            <v>0.38237300000000002</v>
          </cell>
          <cell r="V36">
            <v>0.380749</v>
          </cell>
          <cell r="W36">
            <v>0.37991599999999998</v>
          </cell>
          <cell r="X36">
            <v>0.371396</v>
          </cell>
          <cell r="Y36">
            <v>0.36428500000000003</v>
          </cell>
          <cell r="Z36">
            <v>0.35835899999999998</v>
          </cell>
          <cell r="AA36">
            <v>0.353628</v>
          </cell>
          <cell r="AB36">
            <v>0.34921999999999997</v>
          </cell>
          <cell r="AC36">
            <v>0.34532800000000002</v>
          </cell>
          <cell r="AD36">
            <v>0.34196900000000002</v>
          </cell>
          <cell r="AE36">
            <v>0.33927299999999999</v>
          </cell>
          <cell r="AF36">
            <v>0.33721400000000001</v>
          </cell>
          <cell r="AG36">
            <v>0.33596500000000001</v>
          </cell>
          <cell r="AH36">
            <v>0.33500000000000002</v>
          </cell>
          <cell r="AI36">
            <v>-1.1669000000000001E-2</v>
          </cell>
        </row>
        <row r="37">
          <cell r="C37">
            <v>0.65948899999999999</v>
          </cell>
          <cell r="D37">
            <v>0.66374200000000005</v>
          </cell>
          <cell r="E37">
            <v>0.66475499999999998</v>
          </cell>
          <cell r="F37">
            <v>0.66395300000000002</v>
          </cell>
          <cell r="G37">
            <v>0.66334400000000004</v>
          </cell>
          <cell r="H37">
            <v>0.66293899999999994</v>
          </cell>
          <cell r="I37">
            <v>0.66270399999999996</v>
          </cell>
          <cell r="J37">
            <v>0.66303699999999999</v>
          </cell>
          <cell r="K37">
            <v>0.66437599999999997</v>
          </cell>
          <cell r="L37">
            <v>0.66697499999999998</v>
          </cell>
          <cell r="M37">
            <v>0.67059100000000005</v>
          </cell>
          <cell r="N37">
            <v>0.67266700000000001</v>
          </cell>
          <cell r="O37">
            <v>0.67547699999999999</v>
          </cell>
          <cell r="P37">
            <v>0.67896800000000002</v>
          </cell>
          <cell r="Q37">
            <v>0.68249700000000002</v>
          </cell>
          <cell r="R37">
            <v>0.68611599999999995</v>
          </cell>
          <cell r="S37">
            <v>0.69007300000000005</v>
          </cell>
          <cell r="T37">
            <v>0.69419500000000001</v>
          </cell>
          <cell r="U37">
            <v>0.69843299999999997</v>
          </cell>
          <cell r="V37">
            <v>0.70247499999999996</v>
          </cell>
          <cell r="W37">
            <v>0.70678399999999997</v>
          </cell>
          <cell r="X37">
            <v>0.71114999999999995</v>
          </cell>
          <cell r="Y37">
            <v>0.71575800000000001</v>
          </cell>
          <cell r="Z37">
            <v>0.72049099999999999</v>
          </cell>
          <cell r="AA37">
            <v>0.72554200000000002</v>
          </cell>
          <cell r="AB37">
            <v>0.73066299999999995</v>
          </cell>
          <cell r="AC37">
            <v>0.73600699999999997</v>
          </cell>
          <cell r="AD37">
            <v>0.74162499999999998</v>
          </cell>
          <cell r="AE37">
            <v>0.74731499999999995</v>
          </cell>
          <cell r="AF37">
            <v>0.75320200000000004</v>
          </cell>
          <cell r="AG37">
            <v>0.759328</v>
          </cell>
          <cell r="AH37">
            <v>0.76549400000000001</v>
          </cell>
          <cell r="AI37">
            <v>4.8199999999999996E-3</v>
          </cell>
        </row>
        <row r="38">
          <cell r="C38">
            <v>0.33322000000000002</v>
          </cell>
          <cell r="D38">
            <v>0.32871400000000001</v>
          </cell>
          <cell r="E38">
            <v>0.32510899999999998</v>
          </cell>
          <cell r="F38">
            <v>0.32192399999999999</v>
          </cell>
          <cell r="G38">
            <v>0.31932300000000002</v>
          </cell>
          <cell r="H38">
            <v>0.31738899999999998</v>
          </cell>
          <cell r="I38">
            <v>0.31614100000000001</v>
          </cell>
          <cell r="J38">
            <v>0.31525199999999998</v>
          </cell>
          <cell r="K38">
            <v>0.31532500000000002</v>
          </cell>
          <cell r="L38">
            <v>0.31646800000000003</v>
          </cell>
          <cell r="M38">
            <v>0.31819799999999998</v>
          </cell>
          <cell r="N38">
            <v>0.31991000000000003</v>
          </cell>
          <cell r="O38">
            <v>0.32261699999999999</v>
          </cell>
          <cell r="P38">
            <v>0.32586199999999999</v>
          </cell>
          <cell r="Q38">
            <v>0.32902599999999999</v>
          </cell>
          <cell r="R38">
            <v>0.33214900000000003</v>
          </cell>
          <cell r="S38">
            <v>0.335783</v>
          </cell>
          <cell r="T38">
            <v>0.33941100000000002</v>
          </cell>
          <cell r="U38">
            <v>0.34301999999999999</v>
          </cell>
          <cell r="V38">
            <v>0.34654800000000002</v>
          </cell>
          <cell r="W38">
            <v>0.34958699999999998</v>
          </cell>
          <cell r="X38">
            <v>0.35271000000000002</v>
          </cell>
          <cell r="Y38">
            <v>0.35583500000000001</v>
          </cell>
          <cell r="Z38">
            <v>0.357879</v>
          </cell>
          <cell r="AA38">
            <v>0.359958</v>
          </cell>
          <cell r="AB38">
            <v>0.36091400000000001</v>
          </cell>
          <cell r="AC38">
            <v>0.361315</v>
          </cell>
          <cell r="AD38">
            <v>0.36115399999999998</v>
          </cell>
          <cell r="AE38">
            <v>0.36036800000000002</v>
          </cell>
          <cell r="AF38">
            <v>0.35786000000000001</v>
          </cell>
          <cell r="AG38">
            <v>0.35473399999999999</v>
          </cell>
          <cell r="AH38">
            <v>0.34977599999999998</v>
          </cell>
          <cell r="AI38">
            <v>1.565E-3</v>
          </cell>
        </row>
        <row r="39">
          <cell r="C39">
            <v>0.41176299999999999</v>
          </cell>
          <cell r="D39">
            <v>0.43509500000000001</v>
          </cell>
          <cell r="E39">
            <v>0.456899</v>
          </cell>
          <cell r="F39">
            <v>0.47742400000000002</v>
          </cell>
          <cell r="G39">
            <v>0.496224</v>
          </cell>
          <cell r="H39">
            <v>0.51385499999999995</v>
          </cell>
          <cell r="I39">
            <v>0.53031200000000001</v>
          </cell>
          <cell r="J39">
            <v>0.54601900000000003</v>
          </cell>
          <cell r="K39">
            <v>0.56090399999999996</v>
          </cell>
          <cell r="L39">
            <v>0.57530400000000004</v>
          </cell>
          <cell r="M39">
            <v>0.589368</v>
          </cell>
          <cell r="N39">
            <v>0.60284199999999999</v>
          </cell>
          <cell r="O39">
            <v>0.61576399999999998</v>
          </cell>
          <cell r="P39">
            <v>0.62863899999999995</v>
          </cell>
          <cell r="Q39">
            <v>0.64065099999999997</v>
          </cell>
          <cell r="R39">
            <v>0.65235900000000002</v>
          </cell>
          <cell r="S39">
            <v>0.66383400000000004</v>
          </cell>
          <cell r="T39">
            <v>0.67532199999999998</v>
          </cell>
          <cell r="U39">
            <v>0.68654000000000004</v>
          </cell>
          <cell r="V39">
            <v>0.69797299999999995</v>
          </cell>
          <cell r="W39">
            <v>0.70956799999999998</v>
          </cell>
          <cell r="X39">
            <v>0.72204500000000005</v>
          </cell>
          <cell r="Y39">
            <v>0.73497000000000001</v>
          </cell>
          <cell r="Z39">
            <v>0.74858899999999995</v>
          </cell>
          <cell r="AA39">
            <v>0.76302199999999998</v>
          </cell>
          <cell r="AB39">
            <v>0.77847</v>
          </cell>
          <cell r="AC39">
            <v>0.79505899999999996</v>
          </cell>
          <cell r="AD39">
            <v>0.81283799999999995</v>
          </cell>
          <cell r="AE39">
            <v>0.83236699999999997</v>
          </cell>
          <cell r="AF39">
            <v>0.85345199999999999</v>
          </cell>
          <cell r="AG39">
            <v>0.87614599999999998</v>
          </cell>
          <cell r="AH39">
            <v>0.90098500000000004</v>
          </cell>
          <cell r="AI39">
            <v>2.5581E-2</v>
          </cell>
        </row>
        <row r="40">
          <cell r="C40">
            <v>1.490561</v>
          </cell>
          <cell r="D40">
            <v>1.5284249999999999</v>
          </cell>
          <cell r="E40">
            <v>1.5602769999999999</v>
          </cell>
          <cell r="F40">
            <v>1.5936920000000001</v>
          </cell>
          <cell r="G40">
            <v>1.6073170000000001</v>
          </cell>
          <cell r="H40">
            <v>1.6218790000000001</v>
          </cell>
          <cell r="I40">
            <v>1.6344259999999999</v>
          </cell>
          <cell r="J40">
            <v>1.6472770000000001</v>
          </cell>
          <cell r="K40">
            <v>1.660901</v>
          </cell>
          <cell r="L40">
            <v>1.6766620000000001</v>
          </cell>
          <cell r="M40">
            <v>1.6934750000000001</v>
          </cell>
          <cell r="N40">
            <v>1.7103280000000001</v>
          </cell>
          <cell r="O40">
            <v>1.7297039999999999</v>
          </cell>
          <cell r="P40">
            <v>1.7504679999999999</v>
          </cell>
          <cell r="Q40">
            <v>1.770675</v>
          </cell>
          <cell r="R40">
            <v>1.7913399999999999</v>
          </cell>
          <cell r="S40">
            <v>1.8137970000000001</v>
          </cell>
          <cell r="T40">
            <v>1.83592</v>
          </cell>
          <cell r="U40">
            <v>1.8601430000000001</v>
          </cell>
          <cell r="V40">
            <v>1.884115</v>
          </cell>
          <cell r="W40">
            <v>1.9102129999999999</v>
          </cell>
          <cell r="X40">
            <v>1.9382200000000001</v>
          </cell>
          <cell r="Y40">
            <v>1.967441</v>
          </cell>
          <cell r="Z40">
            <v>1.998084</v>
          </cell>
          <cell r="AA40">
            <v>2.030821</v>
          </cell>
          <cell r="AB40">
            <v>2.0643440000000002</v>
          </cell>
          <cell r="AC40">
            <v>2.1002990000000001</v>
          </cell>
          <cell r="AD40">
            <v>2.1375470000000001</v>
          </cell>
          <cell r="AE40">
            <v>2.1770299999999998</v>
          </cell>
          <cell r="AF40">
            <v>2.2189549999999998</v>
          </cell>
          <cell r="AG40">
            <v>2.2636419999999999</v>
          </cell>
          <cell r="AH40">
            <v>2.3102279999999999</v>
          </cell>
          <cell r="AI40">
            <v>1.4236E-2</v>
          </cell>
        </row>
        <row r="41">
          <cell r="C41">
            <v>4.6542310000000002</v>
          </cell>
          <cell r="D41">
            <v>4.6545430000000003</v>
          </cell>
          <cell r="E41">
            <v>4.7438789999999997</v>
          </cell>
          <cell r="F41">
            <v>4.7828920000000004</v>
          </cell>
          <cell r="G41">
            <v>4.802162</v>
          </cell>
          <cell r="H41">
            <v>4.8219240000000001</v>
          </cell>
          <cell r="I41">
            <v>4.8365179999999999</v>
          </cell>
          <cell r="J41">
            <v>4.8434629999999999</v>
          </cell>
          <cell r="K41">
            <v>4.856446</v>
          </cell>
          <cell r="L41">
            <v>4.8792600000000004</v>
          </cell>
          <cell r="M41">
            <v>4.9086069999999999</v>
          </cell>
          <cell r="N41">
            <v>4.9287010000000002</v>
          </cell>
          <cell r="O41">
            <v>4.9560389999999996</v>
          </cell>
          <cell r="P41">
            <v>4.9889380000000001</v>
          </cell>
          <cell r="Q41">
            <v>5.0196519999999998</v>
          </cell>
          <cell r="R41">
            <v>5.0512560000000004</v>
          </cell>
          <cell r="S41">
            <v>5.0881889999999999</v>
          </cell>
          <cell r="T41">
            <v>5.1257989999999998</v>
          </cell>
          <cell r="U41">
            <v>5.167351</v>
          </cell>
          <cell r="V41">
            <v>5.2077349999999996</v>
          </cell>
          <cell r="W41">
            <v>5.2519869999999997</v>
          </cell>
          <cell r="X41">
            <v>5.2919900000000002</v>
          </cell>
          <cell r="Y41">
            <v>5.3359310000000004</v>
          </cell>
          <cell r="Z41">
            <v>5.3826720000000003</v>
          </cell>
          <cell r="AA41">
            <v>5.4347380000000003</v>
          </cell>
          <cell r="AB41">
            <v>5.4878200000000001</v>
          </cell>
          <cell r="AC41">
            <v>5.5457789999999996</v>
          </cell>
          <cell r="AD41">
            <v>5.6072240000000004</v>
          </cell>
          <cell r="AE41">
            <v>5.6730229999999997</v>
          </cell>
          <cell r="AF41">
            <v>5.7428270000000001</v>
          </cell>
          <cell r="AG41">
            <v>5.8188570000000004</v>
          </cell>
          <cell r="AH41">
            <v>5.8976499999999996</v>
          </cell>
          <cell r="AI41">
            <v>7.6670000000000002E-3</v>
          </cell>
        </row>
        <row r="44">
          <cell r="C44">
            <v>1.881696</v>
          </cell>
          <cell r="D44">
            <v>1.860932</v>
          </cell>
          <cell r="E44">
            <v>1.84307</v>
          </cell>
          <cell r="F44">
            <v>1.8447789999999999</v>
          </cell>
          <cell r="G44">
            <v>1.8428469999999999</v>
          </cell>
          <cell r="H44">
            <v>1.8387230000000001</v>
          </cell>
          <cell r="I44">
            <v>1.8294189999999999</v>
          </cell>
          <cell r="J44">
            <v>1.819504</v>
          </cell>
          <cell r="K44">
            <v>1.811391</v>
          </cell>
          <cell r="L44">
            <v>1.8063070000000001</v>
          </cell>
          <cell r="M44">
            <v>1.8044210000000001</v>
          </cell>
          <cell r="N44">
            <v>1.802967</v>
          </cell>
          <cell r="O44">
            <v>1.8044560000000001</v>
          </cell>
          <cell r="P44">
            <v>1.8064929999999999</v>
          </cell>
          <cell r="Q44">
            <v>1.806386</v>
          </cell>
          <cell r="R44">
            <v>1.8052980000000001</v>
          </cell>
          <cell r="S44">
            <v>1.805677</v>
          </cell>
          <cell r="T44">
            <v>1.8080020000000001</v>
          </cell>
          <cell r="U44">
            <v>1.808986</v>
          </cell>
          <cell r="V44">
            <v>1.8095129999999999</v>
          </cell>
          <cell r="W44">
            <v>1.8101499999999999</v>
          </cell>
          <cell r="X44">
            <v>1.8119430000000001</v>
          </cell>
          <cell r="Y44">
            <v>1.8134939999999999</v>
          </cell>
          <cell r="Z44">
            <v>1.8149</v>
          </cell>
          <cell r="AA44">
            <v>1.816673</v>
          </cell>
          <cell r="AB44">
            <v>1.818791</v>
          </cell>
          <cell r="AC44">
            <v>1.8205119999999999</v>
          </cell>
          <cell r="AD44">
            <v>1.821915</v>
          </cell>
          <cell r="AE44">
            <v>1.8230139999999999</v>
          </cell>
          <cell r="AF44">
            <v>1.824778</v>
          </cell>
          <cell r="AG44">
            <v>1.826543</v>
          </cell>
          <cell r="AH44">
            <v>1.828244</v>
          </cell>
          <cell r="AI44">
            <v>-9.2900000000000003E-4</v>
          </cell>
        </row>
        <row r="45">
          <cell r="C45">
            <v>2.7448E-2</v>
          </cell>
          <cell r="D45">
            <v>2.3043000000000001E-2</v>
          </cell>
          <cell r="E45">
            <v>2.6884999999999999E-2</v>
          </cell>
          <cell r="F45">
            <v>2.6612E-2</v>
          </cell>
          <cell r="G45">
            <v>2.6318000000000001E-2</v>
          </cell>
          <cell r="H45">
            <v>2.6003999999999999E-2</v>
          </cell>
          <cell r="I45">
            <v>2.5624999999999998E-2</v>
          </cell>
          <cell r="J45">
            <v>2.5291000000000001E-2</v>
          </cell>
          <cell r="K45">
            <v>2.4996000000000001E-2</v>
          </cell>
          <cell r="L45">
            <v>2.4749E-2</v>
          </cell>
          <cell r="M45">
            <v>2.4559999999999998E-2</v>
          </cell>
          <cell r="N45">
            <v>2.4389000000000001E-2</v>
          </cell>
          <cell r="O45">
            <v>2.4244999999999999E-2</v>
          </cell>
          <cell r="P45">
            <v>2.4124E-2</v>
          </cell>
          <cell r="Q45">
            <v>2.3980999999999999E-2</v>
          </cell>
          <cell r="R45">
            <v>2.3841000000000001E-2</v>
          </cell>
          <cell r="S45">
            <v>2.3717999999999999E-2</v>
          </cell>
          <cell r="T45">
            <v>2.3636999999999998E-2</v>
          </cell>
          <cell r="U45">
            <v>2.3545E-2</v>
          </cell>
          <cell r="V45">
            <v>2.3456999999999999E-2</v>
          </cell>
          <cell r="W45">
            <v>2.3369000000000001E-2</v>
          </cell>
          <cell r="X45">
            <v>2.3309E-2</v>
          </cell>
          <cell r="Y45">
            <v>2.3252999999999999E-2</v>
          </cell>
          <cell r="Z45">
            <v>2.3209E-2</v>
          </cell>
          <cell r="AA45">
            <v>2.3168000000000001E-2</v>
          </cell>
          <cell r="AB45">
            <v>2.3140999999999998E-2</v>
          </cell>
          <cell r="AC45">
            <v>2.3122E-2</v>
          </cell>
          <cell r="AD45">
            <v>2.3104E-2</v>
          </cell>
          <cell r="AE45">
            <v>2.3078000000000001E-2</v>
          </cell>
          <cell r="AF45">
            <v>2.308E-2</v>
          </cell>
          <cell r="AG45">
            <v>2.3085999999999999E-2</v>
          </cell>
          <cell r="AH45">
            <v>2.3091E-2</v>
          </cell>
          <cell r="AI45">
            <v>-5.5599999999999998E-3</v>
          </cell>
        </row>
        <row r="46">
          <cell r="C46">
            <v>0.61037399999999997</v>
          </cell>
          <cell r="D46">
            <v>0.61999400000000005</v>
          </cell>
          <cell r="E46">
            <v>0.62538000000000005</v>
          </cell>
          <cell r="F46">
            <v>0.62920600000000004</v>
          </cell>
          <cell r="G46">
            <v>0.63208699999999995</v>
          </cell>
          <cell r="H46">
            <v>0.63448599999999999</v>
          </cell>
          <cell r="I46">
            <v>0.63541999999999998</v>
          </cell>
          <cell r="J46">
            <v>0.63643400000000006</v>
          </cell>
          <cell r="K46">
            <v>0.63813399999999998</v>
          </cell>
          <cell r="L46">
            <v>0.64107700000000001</v>
          </cell>
          <cell r="M46">
            <v>0.64514499999999997</v>
          </cell>
          <cell r="N46">
            <v>0.648007</v>
          </cell>
          <cell r="O46">
            <v>0.65237999999999996</v>
          </cell>
          <cell r="P46">
            <v>0.65753899999999998</v>
          </cell>
          <cell r="Q46">
            <v>0.66206799999999999</v>
          </cell>
          <cell r="R46">
            <v>0.66634000000000004</v>
          </cell>
          <cell r="S46">
            <v>0.671099</v>
          </cell>
          <cell r="T46">
            <v>0.67657599999999996</v>
          </cell>
          <cell r="U46">
            <v>0.68157699999999999</v>
          </cell>
          <cell r="V46">
            <v>0.68634499999999998</v>
          </cell>
          <cell r="W46">
            <v>0.69125300000000001</v>
          </cell>
          <cell r="X46">
            <v>0.69659000000000004</v>
          </cell>
          <cell r="Y46">
            <v>0.70186800000000005</v>
          </cell>
          <cell r="Z46">
            <v>0.70714699999999997</v>
          </cell>
          <cell r="AA46">
            <v>0.71251500000000001</v>
          </cell>
          <cell r="AB46">
            <v>0.71805300000000005</v>
          </cell>
          <cell r="AC46">
            <v>0.72337300000000004</v>
          </cell>
          <cell r="AD46">
            <v>0.72850300000000001</v>
          </cell>
          <cell r="AE46">
            <v>0.73343100000000006</v>
          </cell>
          <cell r="AF46">
            <v>0.73866900000000002</v>
          </cell>
          <cell r="AG46">
            <v>0.74379200000000001</v>
          </cell>
          <cell r="AH46">
            <v>0.74888900000000003</v>
          </cell>
          <cell r="AI46">
            <v>6.6189999999999999E-3</v>
          </cell>
        </row>
        <row r="47">
          <cell r="C47">
            <v>0.34074900000000002</v>
          </cell>
          <cell r="D47">
            <v>0.35034700000000002</v>
          </cell>
          <cell r="E47">
            <v>0.35726999999999998</v>
          </cell>
          <cell r="F47">
            <v>0.36302099999999998</v>
          </cell>
          <cell r="G47">
            <v>0.36788300000000002</v>
          </cell>
          <cell r="H47">
            <v>0.372255</v>
          </cell>
          <cell r="I47">
            <v>0.37573000000000001</v>
          </cell>
          <cell r="J47">
            <v>0.37929400000000002</v>
          </cell>
          <cell r="K47">
            <v>0.38336700000000001</v>
          </cell>
          <cell r="L47">
            <v>0.38816299999999998</v>
          </cell>
          <cell r="M47">
            <v>0.39360499999999998</v>
          </cell>
          <cell r="N47">
            <v>0.397895</v>
          </cell>
          <cell r="O47">
            <v>0.40316299999999999</v>
          </cell>
          <cell r="P47">
            <v>0.40903200000000001</v>
          </cell>
          <cell r="Q47">
            <v>0.41464099999999998</v>
          </cell>
          <cell r="R47">
            <v>0.42</v>
          </cell>
          <cell r="S47">
            <v>0.42552400000000001</v>
          </cell>
          <cell r="T47">
            <v>0.43131700000000001</v>
          </cell>
          <cell r="U47">
            <v>0.436782</v>
          </cell>
          <cell r="V47">
            <v>0.44205499999999998</v>
          </cell>
          <cell r="W47">
            <v>0.44737300000000002</v>
          </cell>
          <cell r="X47">
            <v>0.45291700000000001</v>
          </cell>
          <cell r="Y47">
            <v>0.458482</v>
          </cell>
          <cell r="Z47">
            <v>0.46405600000000002</v>
          </cell>
          <cell r="AA47">
            <v>0.46965899999999999</v>
          </cell>
          <cell r="AB47">
            <v>0.475356</v>
          </cell>
          <cell r="AC47">
            <v>0.48096100000000003</v>
          </cell>
          <cell r="AD47">
            <v>0.48654799999999998</v>
          </cell>
          <cell r="AE47">
            <v>0.49202099999999999</v>
          </cell>
          <cell r="AF47">
            <v>0.49764799999999998</v>
          </cell>
          <cell r="AG47">
            <v>0.50321899999999997</v>
          </cell>
          <cell r="AH47">
            <v>0.50872899999999999</v>
          </cell>
          <cell r="AI47">
            <v>1.3011999999999999E-2</v>
          </cell>
        </row>
        <row r="48">
          <cell r="C48">
            <v>0.77454000000000001</v>
          </cell>
          <cell r="D48">
            <v>0.69996999999999998</v>
          </cell>
          <cell r="E48">
            <v>0.75125600000000003</v>
          </cell>
          <cell r="F48">
            <v>0.75924999999999998</v>
          </cell>
          <cell r="G48">
            <v>0.75967600000000002</v>
          </cell>
          <cell r="H48">
            <v>0.759606</v>
          </cell>
          <cell r="I48">
            <v>0.75803600000000004</v>
          </cell>
          <cell r="J48">
            <v>0.75646100000000005</v>
          </cell>
          <cell r="K48">
            <v>0.75517400000000001</v>
          </cell>
          <cell r="L48">
            <v>0.75469900000000001</v>
          </cell>
          <cell r="M48">
            <v>0.75528499999999998</v>
          </cell>
          <cell r="N48">
            <v>0.75626099999999996</v>
          </cell>
          <cell r="O48">
            <v>0.75790500000000005</v>
          </cell>
          <cell r="P48">
            <v>0.759405</v>
          </cell>
          <cell r="Q48">
            <v>0.76040099999999999</v>
          </cell>
          <cell r="R48">
            <v>0.76087499999999997</v>
          </cell>
          <cell r="S48">
            <v>0.76166199999999995</v>
          </cell>
          <cell r="T48">
            <v>0.76307199999999997</v>
          </cell>
          <cell r="U48">
            <v>0.76410400000000001</v>
          </cell>
          <cell r="V48">
            <v>0.76526000000000005</v>
          </cell>
          <cell r="W48">
            <v>0.76624000000000003</v>
          </cell>
          <cell r="X48">
            <v>0.76737</v>
          </cell>
          <cell r="Y48">
            <v>0.76866199999999996</v>
          </cell>
          <cell r="Z48">
            <v>0.77011600000000002</v>
          </cell>
          <cell r="AA48">
            <v>0.77121200000000001</v>
          </cell>
          <cell r="AB48">
            <v>0.77265200000000001</v>
          </cell>
          <cell r="AC48">
            <v>0.77366699999999999</v>
          </cell>
          <cell r="AD48">
            <v>0.77454599999999996</v>
          </cell>
          <cell r="AE48">
            <v>0.77529899999999996</v>
          </cell>
          <cell r="AF48">
            <v>0.77612499999999995</v>
          </cell>
          <cell r="AG48">
            <v>0.77689299999999994</v>
          </cell>
          <cell r="AH48">
            <v>0.77768499999999996</v>
          </cell>
          <cell r="AI48">
            <v>1.3100000000000001E-4</v>
          </cell>
        </row>
        <row r="49">
          <cell r="C49">
            <v>3.6348069999999999</v>
          </cell>
          <cell r="D49">
            <v>3.554287</v>
          </cell>
          <cell r="E49">
            <v>3.6038610000000002</v>
          </cell>
          <cell r="F49">
            <v>3.622868</v>
          </cell>
          <cell r="G49">
            <v>3.6288109999999998</v>
          </cell>
          <cell r="H49">
            <v>3.6310730000000002</v>
          </cell>
          <cell r="I49">
            <v>3.624231</v>
          </cell>
          <cell r="J49">
            <v>3.6169850000000001</v>
          </cell>
          <cell r="K49">
            <v>3.6130629999999999</v>
          </cell>
          <cell r="L49">
            <v>3.614995</v>
          </cell>
          <cell r="M49">
            <v>3.6230159999999998</v>
          </cell>
          <cell r="N49">
            <v>3.629518</v>
          </cell>
          <cell r="O49">
            <v>3.64215</v>
          </cell>
          <cell r="P49">
            <v>3.656593</v>
          </cell>
          <cell r="Q49">
            <v>3.6674760000000002</v>
          </cell>
          <cell r="R49">
            <v>3.6763539999999999</v>
          </cell>
          <cell r="S49">
            <v>3.6876799999999998</v>
          </cell>
          <cell r="T49">
            <v>3.702604</v>
          </cell>
          <cell r="U49">
            <v>3.7149939999999999</v>
          </cell>
          <cell r="V49">
            <v>3.7266300000000001</v>
          </cell>
          <cell r="W49">
            <v>3.7383860000000002</v>
          </cell>
          <cell r="X49">
            <v>3.752129</v>
          </cell>
          <cell r="Y49">
            <v>3.7657590000000001</v>
          </cell>
          <cell r="Z49">
            <v>3.7794289999999999</v>
          </cell>
          <cell r="AA49">
            <v>3.7932269999999999</v>
          </cell>
          <cell r="AB49">
            <v>3.807992</v>
          </cell>
          <cell r="AC49">
            <v>3.8216350000000001</v>
          </cell>
          <cell r="AD49">
            <v>3.8346149999999999</v>
          </cell>
          <cell r="AE49">
            <v>3.8468420000000001</v>
          </cell>
          <cell r="AF49">
            <v>3.8602989999999999</v>
          </cell>
          <cell r="AG49">
            <v>3.873532</v>
          </cell>
          <cell r="AH49">
            <v>3.8866369999999999</v>
          </cell>
          <cell r="AI49">
            <v>2.163E-3</v>
          </cell>
        </row>
        <row r="52">
          <cell r="C52">
            <v>0.22666900000000001</v>
          </cell>
          <cell r="D52">
            <v>0.221052</v>
          </cell>
          <cell r="E52">
            <v>0.217477</v>
          </cell>
          <cell r="F52">
            <v>0.21653800000000001</v>
          </cell>
          <cell r="G52">
            <v>0.215674</v>
          </cell>
          <cell r="H52">
            <v>0.21454899999999999</v>
          </cell>
          <cell r="I52">
            <v>0.21355499999999999</v>
          </cell>
          <cell r="J52">
            <v>0.211561</v>
          </cell>
          <cell r="K52">
            <v>0.20937700000000001</v>
          </cell>
          <cell r="L52">
            <v>0.20678099999999999</v>
          </cell>
          <cell r="M52">
            <v>0.204318</v>
          </cell>
          <cell r="N52">
            <v>0.20203599999999999</v>
          </cell>
          <cell r="O52">
            <v>0.199738</v>
          </cell>
          <cell r="P52">
            <v>0.19750200000000001</v>
          </cell>
          <cell r="Q52">
            <v>0.195164</v>
          </cell>
          <cell r="R52">
            <v>0.192909</v>
          </cell>
          <cell r="S52">
            <v>0.19070000000000001</v>
          </cell>
          <cell r="T52">
            <v>0.188554</v>
          </cell>
          <cell r="U52">
            <v>0.18651100000000001</v>
          </cell>
          <cell r="V52">
            <v>0.18451400000000001</v>
          </cell>
          <cell r="W52">
            <v>0.18249799999999999</v>
          </cell>
          <cell r="X52">
            <v>0.180704</v>
          </cell>
          <cell r="Y52">
            <v>0.178901</v>
          </cell>
          <cell r="Z52">
            <v>0.17691499999999999</v>
          </cell>
          <cell r="AA52">
            <v>0.17497399999999999</v>
          </cell>
          <cell r="AB52">
            <v>0.17317099999999999</v>
          </cell>
          <cell r="AC52">
            <v>0.17130500000000001</v>
          </cell>
          <cell r="AD52">
            <v>0.16964799999999999</v>
          </cell>
          <cell r="AE52">
            <v>0.16800699999999999</v>
          </cell>
          <cell r="AF52">
            <v>0.16631699999999999</v>
          </cell>
          <cell r="AG52">
            <v>0.16470499999999999</v>
          </cell>
          <cell r="AH52">
            <v>0.163213</v>
          </cell>
          <cell r="AI52">
            <v>-1.0539E-2</v>
          </cell>
        </row>
        <row r="53">
          <cell r="C53">
            <v>6.4660000000000004E-3</v>
          </cell>
          <cell r="D53">
            <v>6.4279999999999997E-3</v>
          </cell>
          <cell r="E53">
            <v>6.4429999999999999E-3</v>
          </cell>
          <cell r="F53">
            <v>6.4510000000000001E-3</v>
          </cell>
          <cell r="G53">
            <v>6.4590000000000003E-3</v>
          </cell>
          <cell r="H53">
            <v>6.4570000000000001E-3</v>
          </cell>
          <cell r="I53">
            <v>6.4609999999999997E-3</v>
          </cell>
          <cell r="J53">
            <v>6.4390000000000003E-3</v>
          </cell>
          <cell r="K53">
            <v>6.4149999999999997E-3</v>
          </cell>
          <cell r="L53">
            <v>6.3810000000000004E-3</v>
          </cell>
          <cell r="M53">
            <v>6.3499999999999997E-3</v>
          </cell>
          <cell r="N53">
            <v>6.3229999999999996E-3</v>
          </cell>
          <cell r="O53">
            <v>6.293E-3</v>
          </cell>
          <cell r="P53">
            <v>6.2639999999999996E-3</v>
          </cell>
          <cell r="Q53">
            <v>6.228E-3</v>
          </cell>
          <cell r="R53">
            <v>6.1919999999999996E-3</v>
          </cell>
          <cell r="S53">
            <v>6.1549999999999999E-3</v>
          </cell>
          <cell r="T53">
            <v>6.1159999999999999E-3</v>
          </cell>
          <cell r="U53">
            <v>6.0800000000000003E-3</v>
          </cell>
          <cell r="V53">
            <v>6.0439999999999999E-3</v>
          </cell>
          <cell r="W53">
            <v>6.0080000000000003E-3</v>
          </cell>
          <cell r="X53">
            <v>5.9810000000000002E-3</v>
          </cell>
          <cell r="Y53">
            <v>5.9540000000000001E-3</v>
          </cell>
          <cell r="Z53">
            <v>5.9150000000000001E-3</v>
          </cell>
          <cell r="AA53">
            <v>5.8770000000000003E-3</v>
          </cell>
          <cell r="AB53">
            <v>5.842E-3</v>
          </cell>
          <cell r="AC53">
            <v>5.8040000000000001E-3</v>
          </cell>
          <cell r="AD53">
            <v>5.7730000000000004E-3</v>
          </cell>
          <cell r="AE53">
            <v>5.7400000000000003E-3</v>
          </cell>
          <cell r="AF53">
            <v>5.7060000000000001E-3</v>
          </cell>
          <cell r="AG53">
            <v>5.6730000000000001E-3</v>
          </cell>
          <cell r="AH53">
            <v>5.6420000000000003E-3</v>
          </cell>
          <cell r="AI53">
            <v>-4.385E-3</v>
          </cell>
        </row>
        <row r="54">
          <cell r="C54">
            <v>0.104045</v>
          </cell>
          <cell r="D54">
            <v>0.110308</v>
          </cell>
          <cell r="E54">
            <v>0.110611</v>
          </cell>
          <cell r="F54">
            <v>0.11081000000000001</v>
          </cell>
          <cell r="G54">
            <v>0.112104</v>
          </cell>
          <cell r="H54">
            <v>0.113288</v>
          </cell>
          <cell r="I54">
            <v>0.11464100000000001</v>
          </cell>
          <cell r="J54">
            <v>0.115216</v>
          </cell>
          <cell r="K54">
            <v>0.115519</v>
          </cell>
          <cell r="L54">
            <v>0.115522</v>
          </cell>
          <cell r="M54">
            <v>0.11556</v>
          </cell>
          <cell r="N54">
            <v>0.115129</v>
          </cell>
          <cell r="O54">
            <v>0.11483599999999999</v>
          </cell>
          <cell r="P54">
            <v>0.114791</v>
          </cell>
          <cell r="Q54">
            <v>0.114704</v>
          </cell>
          <cell r="R54">
            <v>0.114692</v>
          </cell>
          <cell r="S54">
            <v>0.11472300000000001</v>
          </cell>
          <cell r="T54">
            <v>0.114784</v>
          </cell>
          <cell r="U54">
            <v>0.1149</v>
          </cell>
          <cell r="V54">
            <v>0.115022</v>
          </cell>
          <cell r="W54">
            <v>0.115119</v>
          </cell>
          <cell r="X54">
            <v>0.115342</v>
          </cell>
          <cell r="Y54">
            <v>0.115551</v>
          </cell>
          <cell r="Z54">
            <v>0.115602</v>
          </cell>
          <cell r="AA54">
            <v>0.115676</v>
          </cell>
          <cell r="AB54">
            <v>0.11579399999999999</v>
          </cell>
          <cell r="AC54">
            <v>0.115809</v>
          </cell>
          <cell r="AD54">
            <v>0.115978</v>
          </cell>
          <cell r="AE54">
            <v>0.116095</v>
          </cell>
          <cell r="AF54">
            <v>0.116202</v>
          </cell>
          <cell r="AG54">
            <v>0.116324</v>
          </cell>
          <cell r="AH54">
            <v>0.11648699999999999</v>
          </cell>
          <cell r="AI54">
            <v>3.65E-3</v>
          </cell>
        </row>
        <row r="55">
          <cell r="C55">
            <v>0.33717999999999998</v>
          </cell>
          <cell r="D55">
            <v>0.33778799999999998</v>
          </cell>
          <cell r="E55">
            <v>0.33453100000000002</v>
          </cell>
          <cell r="F55">
            <v>0.33379900000000001</v>
          </cell>
          <cell r="G55">
            <v>0.33423700000000001</v>
          </cell>
          <cell r="H55">
            <v>0.33429500000000001</v>
          </cell>
          <cell r="I55">
            <v>0.33465800000000001</v>
          </cell>
          <cell r="J55">
            <v>0.33321699999999999</v>
          </cell>
          <cell r="K55">
            <v>0.33131100000000002</v>
          </cell>
          <cell r="L55">
            <v>0.32868399999999998</v>
          </cell>
          <cell r="M55">
            <v>0.32622800000000002</v>
          </cell>
          <cell r="N55">
            <v>0.323488</v>
          </cell>
          <cell r="O55">
            <v>0.32086799999999999</v>
          </cell>
          <cell r="P55">
            <v>0.31855699999999998</v>
          </cell>
          <cell r="Q55">
            <v>0.31609599999999999</v>
          </cell>
          <cell r="R55">
            <v>0.31379299999999999</v>
          </cell>
          <cell r="S55">
            <v>0.31157699999999999</v>
          </cell>
          <cell r="T55">
            <v>0.30945400000000001</v>
          </cell>
          <cell r="U55">
            <v>0.30749100000000001</v>
          </cell>
          <cell r="V55">
            <v>0.30558000000000002</v>
          </cell>
          <cell r="W55">
            <v>0.30362499999999998</v>
          </cell>
          <cell r="X55">
            <v>0.30202800000000002</v>
          </cell>
          <cell r="Y55">
            <v>0.30040600000000001</v>
          </cell>
          <cell r="Z55">
            <v>0.29843199999999998</v>
          </cell>
          <cell r="AA55">
            <v>0.29652800000000001</v>
          </cell>
          <cell r="AB55">
            <v>0.29480699999999999</v>
          </cell>
          <cell r="AC55">
            <v>0.29291899999999998</v>
          </cell>
          <cell r="AD55">
            <v>0.29139900000000002</v>
          </cell>
          <cell r="AE55">
            <v>0.28984199999999999</v>
          </cell>
          <cell r="AF55">
            <v>0.28822500000000001</v>
          </cell>
          <cell r="AG55">
            <v>0.28670200000000001</v>
          </cell>
          <cell r="AH55">
            <v>0.28534199999999998</v>
          </cell>
          <cell r="AI55">
            <v>-5.3699999999999998E-3</v>
          </cell>
        </row>
        <row r="57">
          <cell r="C57">
            <v>0.13072</v>
          </cell>
          <cell r="D57">
            <v>0.13072</v>
          </cell>
          <cell r="E57">
            <v>0.13072</v>
          </cell>
          <cell r="F57">
            <v>0.13072</v>
          </cell>
          <cell r="G57">
            <v>0.13072</v>
          </cell>
          <cell r="H57">
            <v>0.13072</v>
          </cell>
          <cell r="I57">
            <v>0.13072</v>
          </cell>
          <cell r="J57">
            <v>0.13072</v>
          </cell>
          <cell r="K57">
            <v>0.13072</v>
          </cell>
          <cell r="L57">
            <v>0.13072</v>
          </cell>
          <cell r="M57">
            <v>0.13072</v>
          </cell>
          <cell r="N57">
            <v>0.13072</v>
          </cell>
          <cell r="O57">
            <v>0.13072</v>
          </cell>
          <cell r="P57">
            <v>0.13072</v>
          </cell>
          <cell r="Q57">
            <v>0.13072</v>
          </cell>
          <cell r="R57">
            <v>0.13072</v>
          </cell>
          <cell r="S57">
            <v>0.13072</v>
          </cell>
          <cell r="T57">
            <v>0.13072</v>
          </cell>
          <cell r="U57">
            <v>0.13072</v>
          </cell>
          <cell r="V57">
            <v>0.13072</v>
          </cell>
          <cell r="W57">
            <v>0.13072</v>
          </cell>
          <cell r="X57">
            <v>0.13072</v>
          </cell>
          <cell r="Y57">
            <v>0.13072</v>
          </cell>
          <cell r="Z57">
            <v>0.13072</v>
          </cell>
          <cell r="AA57">
            <v>0.13072</v>
          </cell>
          <cell r="AB57">
            <v>0.13072</v>
          </cell>
          <cell r="AC57">
            <v>0.13072</v>
          </cell>
          <cell r="AD57">
            <v>0.13072</v>
          </cell>
          <cell r="AE57">
            <v>0.13072</v>
          </cell>
          <cell r="AF57">
            <v>0.13072</v>
          </cell>
          <cell r="AG57">
            <v>0.13072</v>
          </cell>
          <cell r="AH57">
            <v>0.13072</v>
          </cell>
          <cell r="AI57">
            <v>0</v>
          </cell>
        </row>
        <row r="58">
          <cell r="C58">
            <v>0.54317099999999996</v>
          </cell>
          <cell r="D58">
            <v>0.552284</v>
          </cell>
          <cell r="E58">
            <v>0.555149</v>
          </cell>
          <cell r="F58">
            <v>0.55892900000000001</v>
          </cell>
          <cell r="G58">
            <v>0.55966099999999996</v>
          </cell>
          <cell r="H58">
            <v>0.56047400000000003</v>
          </cell>
          <cell r="I58">
            <v>0.56145199999999995</v>
          </cell>
          <cell r="J58">
            <v>0.56317799999999996</v>
          </cell>
          <cell r="K58">
            <v>0.56481999999999999</v>
          </cell>
          <cell r="L58">
            <v>0.56695700000000004</v>
          </cell>
          <cell r="M58">
            <v>0.56905499999999998</v>
          </cell>
          <cell r="N58">
            <v>0.57088099999999997</v>
          </cell>
          <cell r="O58">
            <v>0.57313700000000001</v>
          </cell>
          <cell r="P58">
            <v>0.57529699999999995</v>
          </cell>
          <cell r="Q58">
            <v>0.577264</v>
          </cell>
          <cell r="R58">
            <v>0.57916599999999996</v>
          </cell>
          <cell r="S58">
            <v>0.58128400000000002</v>
          </cell>
          <cell r="T58">
            <v>0.58328800000000003</v>
          </cell>
          <cell r="U58">
            <v>0.58520799999999995</v>
          </cell>
          <cell r="V58">
            <v>0.58726299999999998</v>
          </cell>
          <cell r="W58">
            <v>0.58906999999999998</v>
          </cell>
          <cell r="X58">
            <v>0.59133100000000005</v>
          </cell>
          <cell r="Y58">
            <v>0.59322900000000001</v>
          </cell>
          <cell r="Z58">
            <v>0.59492699999999998</v>
          </cell>
          <cell r="AA58">
            <v>0.59665199999999996</v>
          </cell>
          <cell r="AB58">
            <v>0.59867300000000001</v>
          </cell>
          <cell r="AC58">
            <v>0.60055000000000003</v>
          </cell>
          <cell r="AD58">
            <v>0.60267899999999996</v>
          </cell>
          <cell r="AE58">
            <v>0.60452700000000004</v>
          </cell>
          <cell r="AF58">
            <v>0.60648199999999997</v>
          </cell>
          <cell r="AG58">
            <v>0.608514</v>
          </cell>
          <cell r="AH58">
            <v>0.61055599999999999</v>
          </cell>
          <cell r="AI58">
            <v>3.7799999999999999E-3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" refreshedDate="43453.567473263887" createdVersion="6" refreshedVersion="6" minRefreshableVersion="3" recordCount="1253" xr:uid="{00000000-000A-0000-FFFF-FFFF16000000}">
  <cacheSource type="worksheet">
    <worksheetSource ref="A1:AJ1254" sheet="2015 Activity Data"/>
  </cacheSource>
  <cacheFields count="36">
    <cacheField name="Region" numFmtId="0">
      <sharedItems/>
    </cacheField>
    <cacheField name="Energy use by sector and fuel" numFmtId="0">
      <sharedItems count="49">
        <s v="Fuel conversion - combustion"/>
        <s v="Transformation - losses"/>
        <s v="Chemical industry (boilers)"/>
        <s v="Transformation sector (boilers)"/>
        <s v="Other industry (boilers; liquid and gaseous fuels)"/>
        <s v="Other industry (large coal boilers; &gt; 50 MWth )"/>
        <s v="Other industry (small coal boilers; &lt; 50 MWth )"/>
        <s v="Paper &amp; pulp (boilers)"/>
        <s v="Other industry (furnaces)"/>
        <s v="Non-energy use"/>
        <s v="Diesel generator sets"/>
        <s v="Power &amp; district heat plants - existing coal (&gt;50 MWth)"/>
        <s v="Power &amp; district heat plants - existing coal (&lt;50 MWth)"/>
        <s v="Power &amp; district heat plants - existing (excl. coal)"/>
        <s v="PP_EX_WB"/>
        <s v="Power &amp; district heat plants - IGCC"/>
        <s v="IGGC new plant with CCS"/>
        <s v="Modern power plants (coal: ultra &amp;  supercritical; gas: CCGT)"/>
        <s v="Modern power plants (coal: ultra &amp; supercritical; gas: CCGT) with CCS"/>
        <s v="Power &amp; district heat plants - new (excl. coal)"/>
        <s v="Power &amp; district heat plants - new coal (&gt;50 MWth)"/>
        <s v="Power &amp; district heat plants (total); used for reporting total fossil fuels inputs, inputs of non-fossil fuels as well as total electricity and heat generation"/>
        <s v="Non-road, other"/>
        <s v="Coastal shipping, large vessels"/>
        <s v="Coastal shipping, medium vessels"/>
        <s v="Agriculture"/>
        <s v="Aviation - LTO"/>
        <s v="Construction machinery"/>
        <s v="Inland waterways"/>
        <s v="Other non-road machinery"/>
        <s v="2-stroke engines (non-road)"/>
        <s v="Railways"/>
        <s v="Road vehicles"/>
        <s v="Buses"/>
        <s v="Heavy duty vehicles"/>
        <s v="Mopeds"/>
        <s v="Cars"/>
        <s v="Light duty vehicles"/>
        <s v="Motorcycles"/>
        <s v="Medium boilers (&lt;50MW) - automatic (commercial)"/>
        <s v="Medium boilers (&lt;1MW) - manual (commercial)"/>
        <s v="Fireplaces"/>
        <s v="Medium boilers (&lt;50MW) - automatic"/>
        <s v="Medium boilers (&lt;1MW) - manual"/>
        <s v="Three-stone stove"/>
        <s v="Single house boilers (&lt;50 kW) - automatic"/>
        <s v="Single house boilers (&lt;50 kW) - manual"/>
        <s v="Cooking stoves"/>
        <s v="Heating stoves"/>
      </sharedItems>
    </cacheField>
    <cacheField name="Brown coal/lignite grade 1" numFmtId="0">
      <sharedItems containsSemiMixedTypes="0" containsString="0" containsNumber="1" minValue="0" maxValue="30.15"/>
    </cacheField>
    <cacheField name="Brown coal/lignite grade 2 (also peat)" numFmtId="0">
      <sharedItems containsSemiMixedTypes="0" containsString="0" containsNumber="1" containsInteger="1" minValue="0" maxValue="0"/>
    </cacheField>
    <cacheField name="Hard coal, grade 1" numFmtId="0">
      <sharedItems containsSemiMixedTypes="0" containsString="0" containsNumber="1" minValue="0" maxValue="12.05"/>
    </cacheField>
    <cacheField name="Hard coal, grade 2" numFmtId="0">
      <sharedItems containsSemiMixedTypes="0" containsString="0" containsNumber="1" minValue="0" maxValue="1162.17"/>
    </cacheField>
    <cacheField name="Hard coal, grade 3" numFmtId="0">
      <sharedItems containsSemiMixedTypes="0" containsString="0" containsNumber="1" containsInteger="1" minValue="0" maxValue="0"/>
    </cacheField>
    <cacheField name="Derived coal (coke, briquettes)" numFmtId="0">
      <sharedItems containsSemiMixedTypes="0" containsString="0" containsNumber="1" minValue="0" maxValue="1.66"/>
    </cacheField>
    <cacheField name="Agricultural residues" numFmtId="0">
      <sharedItems containsSemiMixedTypes="0" containsString="0" containsNumber="1" minValue="0" maxValue="207.49"/>
    </cacheField>
    <cacheField name="Bagasse" numFmtId="0">
      <sharedItems containsSemiMixedTypes="0" containsString="0" containsNumber="1" containsInteger="1" minValue="0" maxValue="0"/>
    </cacheField>
    <cacheField name="Biogas" numFmtId="0">
      <sharedItems containsSemiMixedTypes="0" containsString="0" containsNumber="1" containsInteger="1" minValue="0" maxValue="0"/>
    </cacheField>
    <cacheField name="Biomass gasification" numFmtId="0">
      <sharedItems containsSemiMixedTypes="0" containsString="0" containsNumber="1" containsInteger="1" minValue="0" maxValue="0"/>
    </cacheField>
    <cacheField name="Charcoal" numFmtId="0">
      <sharedItems containsSemiMixedTypes="0" containsString="0" containsNumber="1" containsInteger="1" minValue="0" maxValue="0"/>
    </cacheField>
    <cacheField name="Dung" numFmtId="0">
      <sharedItems containsSemiMixedTypes="0" containsString="0" containsNumber="1" minValue="0" maxValue="142.02000000000001"/>
    </cacheField>
    <cacheField name="Fuelwood" numFmtId="0">
      <sharedItems containsSemiMixedTypes="0" containsString="0" containsNumber="1" minValue="0" maxValue="496.51"/>
    </cacheField>
    <cacheField name="Black liquor" numFmtId="0">
      <sharedItems containsSemiMixedTypes="0" containsString="0" containsNumber="1" containsInteger="1" minValue="0" maxValue="0"/>
    </cacheField>
    <cacheField name="Waste fuels, non-renewable" numFmtId="0">
      <sharedItems containsSemiMixedTypes="0" containsString="0" containsNumber="1" containsInteger="1" minValue="0" maxValue="0"/>
    </cacheField>
    <cacheField name="Waste fuel, renewable" numFmtId="0">
      <sharedItems containsSemiMixedTypes="0" containsString="0" containsNumber="1" containsInteger="1" minValue="0" maxValue="0"/>
    </cacheField>
    <cacheField name="Biomass fuels" numFmtId="0">
      <sharedItems containsSemiMixedTypes="0" containsString="0" containsNumber="1" minValue="0" maxValue="193.73"/>
    </cacheField>
    <cacheField name="Other biomass and waste fuels" numFmtId="0">
      <sharedItems containsSemiMixedTypes="0" containsString="0" containsNumber="1" minValue="0" maxValue="2.82"/>
    </cacheField>
    <cacheField name="Heavy fuel oil" numFmtId="0">
      <sharedItems containsSemiMixedTypes="0" containsString="0" containsNumber="1" minValue="0" maxValue="119.89"/>
    </cacheField>
    <cacheField name="Diesel" numFmtId="0">
      <sharedItems containsSemiMixedTypes="0" containsString="0" containsNumber="1" minValue="0" maxValue="127.87"/>
    </cacheField>
    <cacheField name="Gasoline" numFmtId="0">
      <sharedItems containsSemiMixedTypes="0" containsString="0" containsNumber="1" minValue="0" maxValue="85.46"/>
    </cacheField>
    <cacheField name="LPG" numFmtId="0">
      <sharedItems containsSemiMixedTypes="0" containsString="0" containsNumber="1" minValue="0" maxValue="164.82"/>
    </cacheField>
    <cacheField name="Natural gas (incl. other gases)" numFmtId="0">
      <sharedItems containsSemiMixedTypes="0" containsString="0" containsNumber="1" minValue="0" maxValue="135"/>
    </cacheField>
    <cacheField name="Hydrogen" numFmtId="0">
      <sharedItems containsSemiMixedTypes="0" containsString="0" containsNumber="1" containsInteger="1" minValue="0" maxValue="0"/>
    </cacheField>
    <cacheField name="Renewable energy other than biomass" numFmtId="0">
      <sharedItems containsSemiMixedTypes="0" containsString="0" containsNumber="1" minValue="0" maxValue="73.61"/>
    </cacheField>
    <cacheField name="Geothermal" numFmtId="0">
      <sharedItems containsSemiMixedTypes="0" containsString="0" containsNumber="1" containsInteger="1" minValue="0" maxValue="0"/>
    </cacheField>
    <cacheField name="Small hydro power" numFmtId="0">
      <sharedItems containsSemiMixedTypes="0" containsString="0" containsNumber="1" containsInteger="1" minValue="0" maxValue="0"/>
    </cacheField>
    <cacheField name="Solar photovoltaic" numFmtId="0">
      <sharedItems containsSemiMixedTypes="0" containsString="0" containsNumber="1" containsInteger="1" minValue="0" maxValue="0"/>
    </cacheField>
    <cacheField name="Solar thermal" numFmtId="0">
      <sharedItems containsSemiMixedTypes="0" containsString="0" containsNumber="1" containsInteger="1" minValue="0" maxValue="0"/>
    </cacheField>
    <cacheField name="Wind" numFmtId="0">
      <sharedItems containsSemiMixedTypes="0" containsString="0" containsNumber="1" containsInteger="1" minValue="0" maxValue="0"/>
    </cacheField>
    <cacheField name="Hydro" numFmtId="0">
      <sharedItems containsSemiMixedTypes="0" containsString="0" containsNumber="1" minValue="0" maxValue="49.39"/>
    </cacheField>
    <cacheField name="Nuclear" numFmtId="0">
      <sharedItems containsSemiMixedTypes="0" containsString="0" containsNumber="1" minValue="0" maxValue="59.78"/>
    </cacheField>
    <cacheField name="Electricity" numFmtId="0">
      <sharedItems containsSemiMixedTypes="0" containsString="0" containsNumber="1" minValue="-769.92" maxValue="203.18"/>
    </cacheField>
    <cacheField name="Heat (steam, hot water)" numFmtId="0">
      <sharedItems containsSemiMixedTypes="0" containsString="0" containsNumber="1" minValue="-210.23" maxValue="275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4018.626564351849" createdVersion="6" refreshedVersion="6" minRefreshableVersion="3" recordCount="356" xr:uid="{00000000-000A-0000-FFFF-FFFF17000000}">
  <cacheSource type="worksheet">
    <worksheetSource ref="A1:G357" sheet="2020 Activity Data"/>
  </cacheSource>
  <cacheFields count="7">
    <cacheField name="Region" numFmtId="0">
      <sharedItems/>
    </cacheField>
    <cacheField name="Energy use by sector and fuel" numFmtId="0">
      <sharedItems count="16">
        <s v="Medium boilers (&lt;50MW) - automatic (commercial)"/>
        <s v="Medium boilers (&lt;1MW) - manual (commercial)"/>
        <s v="Fireplaces (agr, forestry, other)"/>
        <s v="Medium boilers (&lt;50MW) - automatic (agr, forestry, other)"/>
        <s v="Medium boilers (&lt;1MW) - manual (agr, forestry, other)"/>
        <s v="Three-stone stove (agr, forestry, other)"/>
        <s v="Single house boilers (&lt;50 kW) - automatic (agr, forestry, other)"/>
        <s v="Single house boilers (&lt;50 kW) - manual (agr, forestry, other)"/>
        <s v="Cooking stoves (agr, forestry, other)"/>
        <s v="Heating stoves (agr, forestry, other)"/>
        <s v="Fireplaces (households)"/>
        <s v="Three-stone stove (households)"/>
        <s v="Single house boilers (&lt;50 kW) - automatic (households)"/>
        <s v="Single house boilers (&lt;50 kW) - manual (households)"/>
        <s v="Cooking stoves (households)"/>
        <s v="Heating stoves (households)"/>
      </sharedItems>
    </cacheField>
    <cacheField name="Brown coal/lignite grade 1" numFmtId="0">
      <sharedItems containsString="0" containsBlank="1" containsNumber="1" minValue="0" maxValue="5.0599999999999996"/>
    </cacheField>
    <cacheField name="Hard coal, grade 2" numFmtId="0">
      <sharedItems containsString="0" containsBlank="1" containsNumber="1" minValue="0" maxValue="57.06"/>
    </cacheField>
    <cacheField name="Agricultural residues" numFmtId="0">
      <sharedItems containsString="0" containsBlank="1" containsNumber="1" minValue="0" maxValue="214.9"/>
    </cacheField>
    <cacheField name="Dung" numFmtId="0">
      <sharedItems containsString="0" containsBlank="1" containsNumber="1" minValue="0" maxValue="147.1"/>
    </cacheField>
    <cacheField name="Fuelwood" numFmtId="0">
      <sharedItems containsString="0" containsBlank="1" containsNumber="1" minValue="0" maxValue="51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3">
  <r>
    <s v="India, India Bihar"/>
    <x v="0"/>
    <n v="0"/>
    <n v="0"/>
    <n v="2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"/>
    <n v="4.74"/>
    <n v="0"/>
    <n v="0"/>
    <n v="264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4"/>
    <n v="2.16"/>
  </r>
  <r>
    <s v="India, India Bihar"/>
    <x v="2"/>
    <n v="0"/>
    <n v="0"/>
    <n v="0"/>
    <n v="0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-0.11"/>
  </r>
  <r>
    <s v="India, India Bihar"/>
    <x v="3"/>
    <n v="0"/>
    <n v="0"/>
    <n v="2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6"/>
  </r>
  <r>
    <s v="India, India Bihar"/>
    <x v="4"/>
    <n v="0"/>
    <n v="0"/>
    <n v="0"/>
    <n v="0"/>
    <n v="0"/>
    <n v="0"/>
    <n v="0"/>
    <n v="0"/>
    <n v="0"/>
    <n v="0"/>
    <n v="0"/>
    <n v="0"/>
    <n v="0"/>
    <n v="0"/>
    <n v="0"/>
    <n v="0"/>
    <n v="100.93"/>
    <n v="0"/>
    <n v="18.84"/>
    <n v="0"/>
    <n v="0"/>
    <n v="0"/>
    <n v="8.0299999999999994"/>
    <n v="0"/>
    <n v="0"/>
    <n v="0"/>
    <n v="0"/>
    <n v="0"/>
    <n v="0"/>
    <n v="0"/>
    <n v="0"/>
    <n v="0"/>
    <n v="0"/>
    <n v="-109.53"/>
  </r>
  <r>
    <s v="India, India Bihar"/>
    <x v="5"/>
    <n v="0.02"/>
    <n v="0"/>
    <n v="0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7"/>
  </r>
  <r>
    <s v="India, India Biha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7"/>
    <n v="0"/>
    <n v="0"/>
    <n v="6.11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5.83"/>
  </r>
  <r>
    <s v="India, India Bihar"/>
    <x v="8"/>
    <n v="0.48"/>
    <n v="0"/>
    <n v="2.4300000000000002"/>
    <n v="44.58"/>
    <n v="0"/>
    <n v="0.03"/>
    <n v="0"/>
    <n v="0"/>
    <n v="0"/>
    <n v="0"/>
    <n v="0"/>
    <n v="0"/>
    <n v="0"/>
    <n v="0"/>
    <n v="0"/>
    <n v="0"/>
    <n v="1.88"/>
    <n v="0.08"/>
    <n v="0.08"/>
    <n v="14.28"/>
    <n v="13.71"/>
    <n v="0.18"/>
    <n v="13.78"/>
    <n v="0"/>
    <n v="0"/>
    <n v="0"/>
    <n v="0"/>
    <n v="0"/>
    <n v="0"/>
    <n v="0"/>
    <n v="0"/>
    <n v="0"/>
    <n v="121.21"/>
    <n v="116.44"/>
  </r>
  <r>
    <s v="India, India Biha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5.8"/>
    <n v="0"/>
    <n v="0"/>
    <n v="0"/>
    <n v="0"/>
    <n v="0"/>
    <n v="0"/>
    <n v="0"/>
    <n v="0"/>
    <n v="0"/>
    <n v="0"/>
    <n v="0"/>
    <n v="0"/>
    <n v="0"/>
    <n v="0"/>
  </r>
  <r>
    <s v="India, India Bihar"/>
    <x v="11"/>
    <n v="1.86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2"/>
    <n v="0.03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7"/>
    <n v="1.53"/>
    <n v="0"/>
    <n v="0"/>
    <n v="3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9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0"/>
    <n v="2.9"/>
    <n v="0"/>
    <n v="0"/>
    <n v="11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2.5"/>
    <n v="0"/>
    <n v="-62.23"/>
    <n v="0"/>
  </r>
  <r>
    <s v="India, India Biha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6"/>
    <n v="0"/>
    <n v="0"/>
    <n v="0"/>
    <n v="0"/>
    <n v="0"/>
    <n v="0"/>
    <n v="0"/>
    <n v="0"/>
    <n v="0"/>
    <n v="0"/>
    <n v="0"/>
    <n v="0"/>
    <n v="0"/>
    <n v="0"/>
  </r>
  <r>
    <s v="India, India Biha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7"/>
    <n v="0.11"/>
    <n v="0.06"/>
    <n v="0"/>
    <n v="0"/>
    <n v="0"/>
    <n v="0"/>
    <n v="0"/>
    <n v="0"/>
    <n v="0"/>
    <n v="0"/>
    <n v="0"/>
    <n v="0"/>
    <n v="0"/>
    <n v="0"/>
  </r>
  <r>
    <s v="India, India Biha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2.31"/>
    <n v="0"/>
  </r>
  <r>
    <s v="India, India Biha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</r>
  <r>
    <s v="India, India Biha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7"/>
    <n v="0"/>
    <n v="0"/>
    <n v="0"/>
    <n v="0"/>
    <n v="0"/>
    <n v="0"/>
    <n v="0"/>
    <n v="0"/>
    <n v="0"/>
    <n v="0"/>
    <n v="0"/>
    <n v="0"/>
    <n v="0"/>
    <n v="0"/>
  </r>
  <r>
    <s v="India, India Biha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</r>
  <r>
    <s v="India, India Biha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"/>
    <n v="3.36"/>
    <n v="0.81"/>
    <n v="0.06"/>
    <n v="0"/>
    <n v="0"/>
    <n v="0"/>
    <n v="0"/>
    <n v="0"/>
    <n v="0"/>
    <n v="0"/>
    <n v="0"/>
    <n v="0"/>
    <n v="0.33"/>
    <n v="0"/>
  </r>
  <r>
    <s v="India, India Biha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1.37"/>
    <n v="0"/>
    <n v="0"/>
    <n v="0"/>
    <n v="0"/>
    <n v="0"/>
    <n v="0"/>
    <n v="0"/>
    <n v="0"/>
    <n v="0"/>
    <n v="0"/>
    <n v="0"/>
    <n v="0"/>
    <n v="0"/>
  </r>
  <r>
    <s v="India, India Biha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0"/>
    <n v="0"/>
    <n v="0"/>
    <n v="0"/>
    <n v="0"/>
    <n v="0"/>
    <n v="0"/>
    <n v="0"/>
    <n v="0"/>
    <n v="0"/>
    <n v="0"/>
    <n v="0"/>
    <n v="0"/>
  </r>
  <r>
    <s v="India, India Karnatak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1"/>
    <n v="0"/>
    <n v="0"/>
    <n v="0"/>
    <n v="0"/>
    <n v="0"/>
    <n v="0"/>
    <n v="0"/>
    <n v="0"/>
    <n v="0"/>
    <n v="0"/>
    <n v="0"/>
    <n v="0"/>
  </r>
  <r>
    <s v="India, India Karnataka"/>
    <x v="1"/>
    <n v="0.64"/>
    <n v="0"/>
    <n v="0"/>
    <n v="35.69"/>
    <n v="0"/>
    <n v="0"/>
    <n v="0"/>
    <n v="0"/>
    <n v="0"/>
    <n v="0"/>
    <n v="0"/>
    <n v="0"/>
    <n v="0"/>
    <n v="0"/>
    <n v="0"/>
    <n v="0"/>
    <n v="0"/>
    <n v="0"/>
    <n v="46.36"/>
    <n v="0"/>
    <n v="0"/>
    <n v="0"/>
    <n v="0"/>
    <n v="0"/>
    <n v="0"/>
    <n v="0"/>
    <n v="0"/>
    <n v="0"/>
    <n v="0"/>
    <n v="0"/>
    <n v="0"/>
    <n v="0"/>
    <n v="81.819999999999993"/>
    <n v="64.849999999999994"/>
  </r>
  <r>
    <s v="India, India Karnataka"/>
    <x v="2"/>
    <n v="0.31"/>
    <n v="0"/>
    <n v="0"/>
    <n v="2.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.3"/>
    <n v="0"/>
    <n v="0"/>
    <n v="0"/>
    <n v="0"/>
    <n v="0"/>
    <n v="0"/>
    <n v="0"/>
    <n v="0"/>
    <n v="0"/>
    <n v="0"/>
    <n v="-4.24"/>
  </r>
  <r>
    <s v="India, India Karnataka"/>
    <x v="3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48.17"/>
    <n v="0"/>
    <n v="0"/>
    <n v="27.43"/>
    <n v="0"/>
    <n v="0"/>
    <n v="0"/>
    <n v="0"/>
    <n v="0"/>
    <n v="0"/>
    <n v="0"/>
    <n v="0"/>
    <n v="0"/>
    <n v="0"/>
    <n v="0"/>
    <n v="-64.849999999999994"/>
  </r>
  <r>
    <s v="India, India Karnataka"/>
    <x v="4"/>
    <n v="0"/>
    <n v="0"/>
    <n v="0"/>
    <n v="0"/>
    <n v="0"/>
    <n v="0"/>
    <n v="0"/>
    <n v="0"/>
    <n v="0"/>
    <n v="0"/>
    <n v="0"/>
    <n v="0"/>
    <n v="0"/>
    <n v="0"/>
    <n v="0"/>
    <n v="0"/>
    <n v="59.23"/>
    <n v="0"/>
    <n v="11.07"/>
    <n v="0"/>
    <n v="0"/>
    <n v="0"/>
    <n v="4.71"/>
    <n v="0"/>
    <n v="0"/>
    <n v="0"/>
    <n v="0"/>
    <n v="0"/>
    <n v="0"/>
    <n v="0"/>
    <n v="0"/>
    <n v="0"/>
    <n v="0"/>
    <n v="-64.28"/>
  </r>
  <r>
    <s v="India, India Karnataka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99999999999995"/>
  </r>
  <r>
    <s v="India, India Karnatak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7"/>
    <n v="0"/>
    <n v="0"/>
    <n v="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5"/>
  </r>
  <r>
    <s v="India, India Karnataka"/>
    <x v="8"/>
    <n v="0.34"/>
    <n v="0"/>
    <n v="1.31"/>
    <n v="47.49"/>
    <n v="0"/>
    <n v="0.09"/>
    <n v="0"/>
    <n v="0"/>
    <n v="0"/>
    <n v="0"/>
    <n v="0"/>
    <n v="0"/>
    <n v="0"/>
    <n v="0"/>
    <n v="0"/>
    <n v="0"/>
    <n v="1.79"/>
    <n v="0.09"/>
    <n v="1.95"/>
    <n v="8.51"/>
    <n v="8.0500000000000007"/>
    <n v="0.12"/>
    <n v="14.38"/>
    <n v="0"/>
    <n v="0"/>
    <n v="0"/>
    <n v="0"/>
    <n v="0"/>
    <n v="0"/>
    <n v="0"/>
    <n v="0"/>
    <n v="0"/>
    <n v="137.34"/>
    <n v="72.239999999999995"/>
  </r>
  <r>
    <s v="India, India Karnatak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1.25"/>
    <n v="0"/>
    <n v="12.04"/>
    <n v="0"/>
    <n v="0"/>
    <n v="0"/>
    <n v="0"/>
    <n v="0"/>
    <n v="0"/>
    <n v="0"/>
    <n v="0"/>
    <n v="0"/>
    <n v="0"/>
    <n v="0"/>
  </r>
  <r>
    <s v="India, India Karnatak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9.69"/>
    <n v="0"/>
    <n v="0"/>
    <n v="0"/>
    <n v="0"/>
    <n v="0"/>
    <n v="0"/>
    <n v="0"/>
    <n v="0"/>
    <n v="0"/>
    <n v="0"/>
    <n v="0"/>
    <n v="0"/>
    <n v="0"/>
    <n v="0"/>
  </r>
  <r>
    <s v="India, India Karnataka"/>
    <x v="11"/>
    <n v="5.86"/>
    <n v="0"/>
    <n v="0"/>
    <n v="10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2"/>
    <n v="0.09"/>
    <n v="0"/>
    <n v="0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7"/>
    <n v="4.82"/>
    <n v="0"/>
    <n v="0"/>
    <n v="1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9"/>
    <n v="0"/>
    <n v="0"/>
    <n v="0"/>
    <n v="0"/>
    <n v="0"/>
    <n v="0"/>
    <n v="0"/>
    <n v="0"/>
    <n v="0"/>
    <n v="0"/>
    <n v="0"/>
    <n v="0"/>
    <n v="0"/>
    <n v="0"/>
    <n v="0"/>
    <n v="0"/>
    <n v="7.11"/>
    <n v="0"/>
    <n v="0"/>
    <n v="1.1299999999999999"/>
    <n v="3.08"/>
    <n v="0"/>
    <n v="0"/>
    <n v="0"/>
    <n v="0"/>
    <n v="0"/>
    <n v="0"/>
    <n v="0"/>
    <n v="0"/>
    <n v="0"/>
    <n v="0"/>
    <n v="0"/>
    <n v="0"/>
    <n v="0"/>
  </r>
  <r>
    <s v="India, India Karnataka"/>
    <x v="20"/>
    <n v="9.14"/>
    <n v="0"/>
    <n v="0"/>
    <n v="352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7"/>
    <n v="0"/>
    <n v="0"/>
    <n v="0"/>
    <n v="0"/>
    <n v="0"/>
    <n v="46.96"/>
    <n v="21.58"/>
    <n v="-270.91000000000003"/>
    <n v="0"/>
  </r>
  <r>
    <s v="India, India Karnatak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6"/>
    <n v="0"/>
    <n v="0"/>
    <n v="0"/>
    <n v="0"/>
    <n v="0"/>
    <n v="0"/>
    <n v="0"/>
    <n v="0"/>
    <n v="0"/>
    <n v="0"/>
    <n v="0"/>
    <n v="0"/>
    <n v="0"/>
    <n v="0"/>
  </r>
  <r>
    <s v="India, India Karnatak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24"/>
    <n v="0"/>
    <n v="0"/>
    <n v="0"/>
    <n v="0"/>
    <n v="0"/>
    <n v="0"/>
    <n v="0"/>
    <n v="0"/>
    <n v="0"/>
    <n v="0"/>
    <n v="0"/>
    <n v="0"/>
    <n v="0"/>
  </r>
  <r>
    <s v="India, India Karnatak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300000000000008"/>
    <n v="7.0000000000000007E-2"/>
    <n v="0.04"/>
    <n v="0"/>
    <n v="0"/>
    <n v="0"/>
    <n v="0"/>
    <n v="0"/>
    <n v="0"/>
    <n v="0"/>
    <n v="0"/>
    <n v="0"/>
    <n v="0"/>
    <n v="0"/>
    <n v="0"/>
  </r>
  <r>
    <s v="India, India Karnatak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Karnatak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2"/>
    <n v="0"/>
    <n v="0"/>
    <n v="0"/>
    <n v="0"/>
    <n v="0"/>
    <n v="0"/>
    <n v="0"/>
    <n v="0"/>
    <n v="0"/>
    <n v="0"/>
    <n v="0"/>
    <n v="0"/>
    <n v="0"/>
    <n v="0"/>
  </r>
  <r>
    <s v="India, India Karnatak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6"/>
    <n v="0"/>
    <n v="0"/>
    <n v="0"/>
    <n v="0"/>
    <n v="0"/>
    <n v="0"/>
    <n v="0"/>
    <n v="0"/>
    <n v="0"/>
    <n v="0"/>
    <n v="0"/>
    <n v="0"/>
    <n v="0"/>
    <n v="0"/>
  </r>
  <r>
    <s v="India, India Karnatak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3"/>
    <n v="0"/>
    <n v="0"/>
    <n v="0"/>
    <n v="0"/>
    <n v="0"/>
    <n v="0"/>
    <n v="0"/>
    <n v="0"/>
    <n v="0"/>
    <n v="0"/>
    <n v="0"/>
    <n v="0"/>
    <n v="0"/>
  </r>
  <r>
    <s v="India, India Karnatak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5"/>
    <n v="17.07"/>
    <n v="0.49"/>
    <n v="0.11"/>
    <n v="0"/>
    <n v="0"/>
    <n v="0"/>
    <n v="0"/>
    <n v="0"/>
    <n v="0"/>
    <n v="0"/>
    <n v="0"/>
    <n v="0"/>
    <n v="0.19"/>
    <n v="0"/>
  </r>
  <r>
    <s v="India, India Karnatak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"/>
    <n v="6.98"/>
    <n v="0"/>
    <n v="0.01"/>
    <n v="0"/>
    <n v="0"/>
    <n v="0"/>
    <n v="0"/>
    <n v="0"/>
    <n v="0"/>
    <n v="0"/>
    <n v="0"/>
    <n v="0"/>
    <n v="0"/>
    <n v="0"/>
  </r>
  <r>
    <s v="India, India Karnatak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1"/>
    <n v="0"/>
    <n v="0"/>
    <n v="0"/>
    <n v="0"/>
    <n v="0"/>
    <n v="0"/>
    <n v="0"/>
    <n v="0"/>
    <n v="0"/>
    <n v="0"/>
    <n v="0"/>
    <n v="0"/>
    <n v="0"/>
  </r>
  <r>
    <s v="India, India Kera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68"/>
    <n v="0"/>
    <n v="0"/>
    <n v="0"/>
    <n v="0"/>
    <n v="0"/>
    <n v="0"/>
    <n v="0"/>
    <n v="0"/>
    <n v="0"/>
    <n v="0"/>
    <n v="0"/>
    <n v="0"/>
  </r>
  <r>
    <s v="India, India Keral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2"/>
    <n v="0"/>
    <n v="0"/>
    <n v="0"/>
    <n v="0"/>
    <n v="0"/>
    <n v="0"/>
    <n v="0"/>
    <n v="0"/>
    <n v="0"/>
    <n v="0"/>
    <n v="0"/>
    <n v="0"/>
    <n v="0"/>
    <n v="26.71"/>
    <n v="71.61"/>
  </r>
  <r>
    <s v="India, India Kerala"/>
    <x v="2"/>
    <n v="0.33"/>
    <n v="0"/>
    <n v="0"/>
    <n v="2.5499999999999998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1.71"/>
    <n v="0"/>
    <n v="0"/>
    <n v="0"/>
    <n v="0"/>
    <n v="0"/>
    <n v="0"/>
    <n v="0"/>
    <n v="0"/>
    <n v="0"/>
    <n v="0"/>
    <n v="-4.3"/>
  </r>
  <r>
    <s v="India, India Keral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7"/>
    <n v="0"/>
    <n v="0"/>
    <n v="29.19"/>
    <n v="2.35"/>
    <n v="0"/>
    <n v="0"/>
    <n v="0"/>
    <n v="0"/>
    <n v="0"/>
    <n v="0"/>
    <n v="0"/>
    <n v="0"/>
    <n v="0"/>
    <n v="0"/>
    <n v="-71.61"/>
  </r>
  <r>
    <s v="India, India Kerala"/>
    <x v="4"/>
    <n v="0"/>
    <n v="0"/>
    <n v="0"/>
    <n v="0"/>
    <n v="0"/>
    <n v="0"/>
    <n v="0"/>
    <n v="0"/>
    <n v="0"/>
    <n v="0"/>
    <n v="0"/>
    <n v="0"/>
    <n v="0"/>
    <n v="0"/>
    <n v="0"/>
    <n v="0"/>
    <n v="32.39"/>
    <n v="0"/>
    <n v="6.01"/>
    <n v="0"/>
    <n v="0"/>
    <n v="0"/>
    <n v="2.58"/>
    <n v="0"/>
    <n v="0"/>
    <n v="0"/>
    <n v="0"/>
    <n v="0"/>
    <n v="0"/>
    <n v="0"/>
    <n v="0"/>
    <n v="0"/>
    <n v="0"/>
    <n v="-35.15"/>
  </r>
  <r>
    <s v="India, India Kerala"/>
    <x v="5"/>
    <n v="0.01"/>
    <n v="0"/>
    <n v="0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Keral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7"/>
    <n v="0"/>
    <n v="0"/>
    <n v="1.55"/>
    <n v="0"/>
    <n v="0"/>
    <n v="0"/>
    <n v="0"/>
    <n v="0"/>
    <n v="0"/>
    <n v="0"/>
    <n v="0"/>
    <n v="0"/>
    <n v="0"/>
    <n v="0"/>
    <n v="0"/>
    <n v="0"/>
    <n v="0.88"/>
    <n v="0.88"/>
    <n v="0"/>
    <n v="0"/>
    <n v="0"/>
    <n v="0"/>
    <n v="0"/>
    <n v="0"/>
    <n v="0"/>
    <n v="0"/>
    <n v="0"/>
    <n v="0"/>
    <n v="0"/>
    <n v="0"/>
    <n v="0"/>
    <n v="0"/>
    <n v="0"/>
    <n v="-2.82"/>
  </r>
  <r>
    <s v="India, India Kerala"/>
    <x v="8"/>
    <n v="7.0000000000000007E-2"/>
    <n v="0"/>
    <n v="1.19"/>
    <n v="22.13"/>
    <n v="0"/>
    <n v="7.0000000000000007E-2"/>
    <n v="0"/>
    <n v="0"/>
    <n v="0"/>
    <n v="0"/>
    <n v="0"/>
    <n v="0"/>
    <n v="0"/>
    <n v="0"/>
    <n v="0"/>
    <n v="0"/>
    <n v="5.59"/>
    <n v="0.27"/>
    <n v="0.08"/>
    <n v="4.58"/>
    <n v="4.37"/>
    <n v="0.06"/>
    <n v="10.83"/>
    <n v="0"/>
    <n v="0"/>
    <n v="0"/>
    <n v="0"/>
    <n v="0"/>
    <n v="0"/>
    <n v="0"/>
    <n v="0"/>
    <n v="0"/>
    <n v="47.28"/>
    <n v="42.57"/>
  </r>
  <r>
    <s v="India, India Keral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"/>
    <n v="0"/>
    <n v="0.59"/>
    <n v="0"/>
    <n v="12.87"/>
    <n v="0"/>
    <n v="0"/>
    <n v="0"/>
    <n v="0"/>
    <n v="0"/>
    <n v="0"/>
    <n v="0"/>
    <n v="0"/>
    <n v="0"/>
    <n v="0"/>
    <n v="0"/>
  </r>
  <r>
    <s v="India, India Keral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8.75"/>
    <n v="0"/>
    <n v="0"/>
    <n v="0"/>
    <n v="0"/>
    <n v="0"/>
    <n v="0"/>
    <n v="0"/>
    <n v="0"/>
    <n v="0"/>
    <n v="0"/>
    <n v="0"/>
    <n v="0"/>
    <n v="0"/>
    <n v="0"/>
  </r>
  <r>
    <s v="India, India Kerala"/>
    <x v="11"/>
    <n v="0.87"/>
    <n v="0"/>
    <n v="0"/>
    <n v="1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2"/>
    <n v="0.01"/>
    <n v="0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3.25"/>
    <n v="0"/>
    <n v="0"/>
    <n v="0"/>
    <n v="0"/>
    <n v="0"/>
    <n v="0"/>
    <n v="0"/>
    <n v="0"/>
    <n v="0"/>
    <n v="0"/>
    <n v="0"/>
  </r>
  <r>
    <s v="India, India Kera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7"/>
    <n v="0.72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</r>
  <r>
    <s v="India, India Keral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3.37"/>
    <n v="0"/>
    <n v="3.76"/>
    <n v="0"/>
    <n v="0"/>
    <n v="0"/>
    <n v="0"/>
    <n v="0"/>
    <n v="0"/>
    <n v="0"/>
    <n v="0"/>
    <n v="0"/>
    <n v="0"/>
    <n v="0"/>
  </r>
  <r>
    <s v="India, India Kerala"/>
    <x v="20"/>
    <n v="1.36"/>
    <n v="0"/>
    <n v="0"/>
    <n v="5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34.950000000000003"/>
    <n v="8.1"/>
    <n v="-83.2"/>
    <n v="0"/>
  </r>
  <r>
    <s v="India, India Keral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</r>
  <r>
    <s v="India, India Keral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3"/>
    <n v="0"/>
    <n v="0"/>
    <n v="0"/>
    <n v="0"/>
    <n v="0"/>
    <n v="0"/>
    <n v="0"/>
    <n v="0"/>
    <n v="0"/>
    <n v="0"/>
    <n v="0"/>
    <n v="0"/>
    <n v="0"/>
  </r>
  <r>
    <s v="India, India Keral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"/>
    <n v="0.04"/>
    <n v="0.02"/>
    <n v="0"/>
    <n v="0"/>
    <n v="0"/>
    <n v="0"/>
    <n v="0"/>
    <n v="0"/>
    <n v="0"/>
    <n v="0"/>
    <n v="0"/>
    <n v="0"/>
    <n v="0"/>
    <n v="0"/>
  </r>
  <r>
    <s v="India, India Keral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.3"/>
    <n v="0"/>
  </r>
  <r>
    <s v="India, India Keral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"/>
    <n v="0"/>
    <n v="0"/>
    <n v="0"/>
    <n v="0"/>
    <n v="0"/>
    <n v="0"/>
    <n v="0"/>
    <n v="0"/>
    <n v="0"/>
    <n v="0"/>
    <n v="0"/>
    <n v="0"/>
    <n v="0"/>
    <n v="0"/>
  </r>
  <r>
    <s v="India, India Keral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4"/>
    <n v="0"/>
    <n v="0"/>
    <n v="0"/>
    <n v="0"/>
    <n v="0"/>
    <n v="0"/>
    <n v="0"/>
    <n v="0"/>
    <n v="0"/>
    <n v="0"/>
    <n v="0"/>
    <n v="0"/>
    <n v="0"/>
    <n v="0"/>
  </r>
  <r>
    <s v="India, India Keral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</r>
  <r>
    <s v="India, India Keral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079999999999998"/>
    <n v="12.81"/>
    <n v="0.28999999999999998"/>
    <n v="0.05"/>
    <n v="0"/>
    <n v="0"/>
    <n v="0"/>
    <n v="0"/>
    <n v="0"/>
    <n v="0"/>
    <n v="0"/>
    <n v="0"/>
    <n v="0"/>
    <n v="0.11"/>
    <n v="0"/>
  </r>
  <r>
    <s v="India, India Keral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5"/>
    <n v="5.24"/>
    <n v="0"/>
    <n v="0"/>
    <n v="0"/>
    <n v="0"/>
    <n v="0"/>
    <n v="0"/>
    <n v="0"/>
    <n v="0"/>
    <n v="0"/>
    <n v="0"/>
    <n v="0"/>
    <n v="0"/>
    <n v="0"/>
  </r>
  <r>
    <s v="India, India Keral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"/>
    <n v="0"/>
    <n v="0"/>
    <n v="0"/>
    <n v="0"/>
    <n v="0"/>
    <n v="0"/>
    <n v="0"/>
    <n v="0"/>
    <n v="0"/>
    <n v="0"/>
    <n v="0"/>
    <n v="0"/>
    <n v="0"/>
  </r>
  <r>
    <s v="India, India Madhy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</r>
  <r>
    <s v="India, India Madhya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5"/>
    <n v="0.47"/>
  </r>
  <r>
    <s v="India, India Madhya Pradesh"/>
    <x v="2"/>
    <n v="1"/>
    <n v="0"/>
    <n v="0"/>
    <n v="7.81"/>
    <n v="0"/>
    <n v="0"/>
    <n v="0"/>
    <n v="0"/>
    <n v="0"/>
    <n v="0"/>
    <n v="0"/>
    <n v="0"/>
    <n v="0"/>
    <n v="0"/>
    <n v="0"/>
    <n v="0"/>
    <n v="0"/>
    <n v="0"/>
    <n v="10.119999999999999"/>
    <n v="0"/>
    <n v="0"/>
    <n v="0"/>
    <n v="0"/>
    <n v="0"/>
    <n v="0"/>
    <n v="0"/>
    <n v="0"/>
    <n v="0"/>
    <n v="0"/>
    <n v="0"/>
    <n v="0"/>
    <n v="0"/>
    <n v="0"/>
    <n v="-16.09"/>
  </r>
  <r>
    <s v="India, India Madhya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000000000000005"/>
    <n v="0"/>
    <n v="0"/>
    <n v="0"/>
    <n v="0"/>
    <n v="0"/>
    <n v="0"/>
    <n v="0"/>
    <n v="0"/>
    <n v="0"/>
    <n v="0"/>
    <n v="-0.47"/>
  </r>
  <r>
    <s v="India, India Madhya Pradesh"/>
    <x v="4"/>
    <n v="0"/>
    <n v="0"/>
    <n v="0"/>
    <n v="0"/>
    <n v="0"/>
    <n v="0"/>
    <n v="0"/>
    <n v="0"/>
    <n v="0"/>
    <n v="0"/>
    <n v="0"/>
    <n v="0"/>
    <n v="0"/>
    <n v="0"/>
    <n v="0"/>
    <n v="0"/>
    <n v="70.41"/>
    <n v="0"/>
    <n v="13.15"/>
    <n v="0"/>
    <n v="0"/>
    <n v="0"/>
    <n v="5.6"/>
    <n v="0"/>
    <n v="0"/>
    <n v="0"/>
    <n v="0"/>
    <n v="0"/>
    <n v="0"/>
    <n v="0"/>
    <n v="0"/>
    <n v="0"/>
    <n v="0"/>
    <n v="-76.41"/>
  </r>
  <r>
    <s v="India, India Madhya Pradesh"/>
    <x v="5"/>
    <n v="0.01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"/>
  </r>
  <r>
    <s v="India, India Madhy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7"/>
    <n v="0"/>
    <n v="0"/>
    <n v="4.2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4.21"/>
  </r>
  <r>
    <s v="India, India Madhya Pradesh"/>
    <x v="8"/>
    <n v="0.61"/>
    <n v="0"/>
    <n v="1.76"/>
    <n v="53.18"/>
    <n v="0"/>
    <n v="0.03"/>
    <n v="0"/>
    <n v="0"/>
    <n v="0"/>
    <n v="0"/>
    <n v="0"/>
    <n v="0"/>
    <n v="0"/>
    <n v="0"/>
    <n v="0"/>
    <n v="0"/>
    <n v="0.25"/>
    <n v="0.01"/>
    <n v="2.48"/>
    <n v="10.54"/>
    <n v="9.57"/>
    <n v="0.12"/>
    <n v="32.979999999999997"/>
    <n v="0"/>
    <n v="0"/>
    <n v="0"/>
    <n v="0"/>
    <n v="0"/>
    <n v="0"/>
    <n v="0"/>
    <n v="0"/>
    <n v="0"/>
    <n v="73.19"/>
    <n v="97.39"/>
  </r>
  <r>
    <s v="India, India Madhy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8"/>
    <n v="0"/>
    <n v="12.78"/>
    <n v="0"/>
    <n v="37.06"/>
    <n v="0"/>
    <n v="0"/>
    <n v="0"/>
    <n v="0"/>
    <n v="0"/>
    <n v="0"/>
    <n v="0"/>
    <n v="0"/>
    <n v="0"/>
    <n v="0"/>
    <n v="0"/>
  </r>
  <r>
    <s v="India, India Madhy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0.42"/>
    <n v="0"/>
    <n v="0"/>
    <n v="0"/>
    <n v="0"/>
    <n v="0"/>
    <n v="0"/>
    <n v="0"/>
    <n v="0"/>
    <n v="0"/>
    <n v="0"/>
    <n v="0"/>
    <n v="0"/>
    <n v="0"/>
    <n v="0"/>
  </r>
  <r>
    <s v="India, India Madhya Pradesh"/>
    <x v="11"/>
    <n v="8.09"/>
    <n v="0"/>
    <n v="0"/>
    <n v="145.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2"/>
    <n v="0.12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7"/>
    <n v="0"/>
    <n v="0"/>
    <n v="0"/>
    <n v="0"/>
    <n v="0"/>
    <n v="0"/>
    <n v="0"/>
    <n v="0"/>
    <n v="0"/>
    <n v="0"/>
    <n v="0"/>
  </r>
  <r>
    <s v="India, India Madhy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7"/>
    <n v="6.65"/>
    <n v="0"/>
    <n v="0"/>
    <n v="17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6"/>
    <n v="0"/>
    <n v="0"/>
    <n v="0"/>
    <n v="0"/>
    <n v="0"/>
    <n v="0"/>
    <n v="0"/>
    <n v="0"/>
    <n v="0"/>
    <n v="0"/>
    <n v="0"/>
  </r>
  <r>
    <s v="India, India Madhy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0"/>
    <n v="0"/>
    <n v="1.81"/>
    <n v="0"/>
    <n v="0"/>
    <n v="0"/>
    <n v="0"/>
    <n v="0"/>
    <n v="0"/>
    <n v="0"/>
    <n v="0"/>
    <n v="0"/>
    <n v="0"/>
    <n v="0"/>
  </r>
  <r>
    <s v="India, India Madhya Pradesh"/>
    <x v="20"/>
    <n v="12.62"/>
    <n v="0"/>
    <n v="0"/>
    <n v="486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3"/>
    <n v="0"/>
    <n v="0"/>
    <n v="0"/>
    <n v="0"/>
    <n v="0"/>
    <n v="41.36"/>
    <n v="23.14"/>
    <n v="-312.05"/>
    <n v="0"/>
  </r>
  <r>
    <s v="India, India Madhy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69"/>
    <n v="0"/>
    <n v="0"/>
    <n v="0"/>
    <n v="0"/>
    <n v="0"/>
    <n v="0"/>
    <n v="0"/>
    <n v="0"/>
    <n v="0"/>
    <n v="0"/>
    <n v="0"/>
    <n v="0"/>
    <n v="0"/>
    <n v="0"/>
  </r>
  <r>
    <s v="India, India Madhy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"/>
    <n v="0"/>
    <n v="0"/>
    <n v="0"/>
    <n v="0"/>
    <n v="0"/>
    <n v="0"/>
    <n v="0"/>
    <n v="0"/>
    <n v="0"/>
    <n v="0"/>
    <n v="0"/>
    <n v="0"/>
    <n v="0"/>
  </r>
  <r>
    <s v="India, India Madhy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04"/>
    <n v="0.08"/>
    <n v="0.04"/>
    <n v="0"/>
    <n v="0"/>
    <n v="0"/>
    <n v="0"/>
    <n v="0"/>
    <n v="0"/>
    <n v="0"/>
    <n v="0"/>
    <n v="0"/>
    <n v="0"/>
    <n v="0"/>
    <n v="0"/>
  </r>
  <r>
    <s v="India, India Madhy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65"/>
    <n v="0"/>
    <n v="0"/>
    <n v="0"/>
    <n v="0"/>
    <n v="0"/>
    <n v="0"/>
    <n v="0"/>
    <n v="0"/>
    <n v="0"/>
    <n v="0"/>
    <n v="0"/>
    <n v="0"/>
    <n v="9.25"/>
    <n v="0"/>
  </r>
  <r>
    <s v="India, India Madhy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59"/>
    <n v="0"/>
    <n v="0"/>
    <n v="0"/>
    <n v="0"/>
    <n v="0"/>
    <n v="0"/>
    <n v="0"/>
    <n v="0"/>
    <n v="0"/>
    <n v="0"/>
    <n v="0"/>
    <n v="0"/>
    <n v="0"/>
    <n v="0"/>
  </r>
  <r>
    <s v="India, India Madhy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3"/>
    <n v="0"/>
    <n v="0"/>
    <n v="0"/>
    <n v="0"/>
    <n v="0"/>
    <n v="0"/>
    <n v="0"/>
    <n v="0"/>
    <n v="0"/>
    <n v="0"/>
    <n v="0"/>
    <n v="0"/>
    <n v="0"/>
    <n v="0"/>
  </r>
  <r>
    <s v="India, India Madhy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ndia, India Madhy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14.7"/>
    <n v="0.59"/>
    <n v="0.1"/>
    <n v="0"/>
    <n v="0"/>
    <n v="0"/>
    <n v="0"/>
    <n v="0"/>
    <n v="0"/>
    <n v="0"/>
    <n v="0"/>
    <n v="0"/>
    <n v="0.23"/>
    <n v="0"/>
  </r>
  <r>
    <s v="India, India Madhy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9999999999998"/>
    <n v="6.01"/>
    <n v="0"/>
    <n v="0.01"/>
    <n v="0"/>
    <n v="0"/>
    <n v="0"/>
    <n v="0"/>
    <n v="0"/>
    <n v="0"/>
    <n v="0"/>
    <n v="0"/>
    <n v="0"/>
    <n v="0"/>
    <n v="0"/>
  </r>
  <r>
    <s v="India, India Madhy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8"/>
    <n v="0"/>
    <n v="0"/>
    <n v="0"/>
    <n v="0"/>
    <n v="0"/>
    <n v="0"/>
    <n v="0"/>
    <n v="0"/>
    <n v="0"/>
    <n v="0"/>
    <n v="0"/>
  </r>
  <r>
    <s v="India, India Maharashtra-Dadra-Nagar Haveli-Daman-Di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18"/>
    <n v="6.44"/>
  </r>
  <r>
    <s v="India, India Maharashtra-Dadra-Nagar Haveli-Daman-Diu"/>
    <x v="2"/>
    <n v="0.53"/>
    <n v="0"/>
    <n v="0"/>
    <n v="4.12"/>
    <n v="0"/>
    <n v="0"/>
    <n v="0"/>
    <n v="0"/>
    <n v="0"/>
    <n v="0"/>
    <n v="0"/>
    <n v="0"/>
    <n v="0"/>
    <n v="0"/>
    <n v="0"/>
    <n v="0"/>
    <n v="0"/>
    <n v="0"/>
    <n v="13.16"/>
    <n v="0"/>
    <n v="0"/>
    <n v="0"/>
    <n v="0"/>
    <n v="0"/>
    <n v="0"/>
    <n v="0"/>
    <n v="0"/>
    <n v="0"/>
    <n v="0"/>
    <n v="0"/>
    <n v="0"/>
    <n v="0"/>
    <n v="0"/>
    <n v="-15.14"/>
  </r>
  <r>
    <s v="India, India Maharashtra-Dadra-Nagar Haveli-Daman-Di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8"/>
    <n v="0"/>
    <n v="0"/>
    <n v="0"/>
    <n v="0"/>
    <n v="0"/>
    <n v="0"/>
    <n v="0"/>
    <n v="0"/>
    <n v="0"/>
    <n v="0"/>
    <n v="-6.44"/>
  </r>
  <r>
    <s v="India, India Maharashtra-Dadra-Nagar Haveli-Daman-Diu"/>
    <x v="4"/>
    <n v="0"/>
    <n v="0"/>
    <n v="0"/>
    <n v="0"/>
    <n v="0"/>
    <n v="0"/>
    <n v="0"/>
    <n v="0"/>
    <n v="0"/>
    <n v="0"/>
    <n v="0"/>
    <n v="0"/>
    <n v="0"/>
    <n v="0"/>
    <n v="0"/>
    <n v="0"/>
    <n v="109.52"/>
    <n v="0"/>
    <n v="20.399999999999999"/>
    <n v="0"/>
    <n v="0"/>
    <n v="0"/>
    <n v="8.7200000000000006"/>
    <n v="0"/>
    <n v="0"/>
    <n v="0"/>
    <n v="0"/>
    <n v="0"/>
    <n v="0"/>
    <n v="0"/>
    <n v="0"/>
    <n v="0"/>
    <n v="0"/>
    <n v="-118.85"/>
  </r>
  <r>
    <s v="India, India Maharashtra-Dadra-Nagar Haveli-Daman-Diu"/>
    <x v="5"/>
    <n v="0.02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5"/>
  </r>
  <r>
    <s v="India, India Maharashtra-Dadra-Nagar Haveli-Daman-Di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7"/>
    <n v="0"/>
    <n v="0"/>
    <n v="5.33"/>
    <n v="0"/>
    <n v="0"/>
    <n v="0"/>
    <n v="0"/>
    <n v="0"/>
    <n v="0"/>
    <n v="0"/>
    <n v="0"/>
    <n v="0"/>
    <n v="0"/>
    <n v="0"/>
    <n v="0"/>
    <n v="0"/>
    <n v="2.82"/>
    <n v="2.82"/>
    <n v="0"/>
    <n v="0"/>
    <n v="0"/>
    <n v="0"/>
    <n v="0"/>
    <n v="0"/>
    <n v="0"/>
    <n v="0"/>
    <n v="0"/>
    <n v="0"/>
    <n v="0"/>
    <n v="0"/>
    <n v="0"/>
    <n v="0"/>
    <n v="0"/>
    <n v="-9.32"/>
  </r>
  <r>
    <s v="India, India Maharashtra-Dadra-Nagar Haveli-Daman-Diu"/>
    <x v="8"/>
    <n v="0.4"/>
    <n v="0"/>
    <n v="3.94"/>
    <n v="179.3"/>
    <n v="0"/>
    <n v="0.63"/>
    <n v="0"/>
    <n v="0"/>
    <n v="0"/>
    <n v="0"/>
    <n v="0"/>
    <n v="0"/>
    <n v="0"/>
    <n v="0"/>
    <n v="0"/>
    <n v="0"/>
    <n v="4.32"/>
    <n v="0.21"/>
    <n v="9.89"/>
    <n v="16.670000000000002"/>
    <n v="14.84"/>
    <n v="0.19"/>
    <n v="28.08"/>
    <n v="0"/>
    <n v="0"/>
    <n v="0"/>
    <n v="0"/>
    <n v="0"/>
    <n v="0"/>
    <n v="0"/>
    <n v="0"/>
    <n v="0"/>
    <n v="198.93"/>
    <n v="144.35"/>
  </r>
  <r>
    <s v="India, India Maharashtra-Dadra-Nagar Haveli-Daman-Di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7"/>
    <n v="0"/>
    <n v="26.75"/>
    <n v="0"/>
    <n v="20.81"/>
    <n v="0"/>
    <n v="0"/>
    <n v="0"/>
    <n v="0"/>
    <n v="0"/>
    <n v="0"/>
    <n v="0"/>
    <n v="0"/>
    <n v="0"/>
    <n v="0"/>
    <n v="0"/>
  </r>
  <r>
    <s v="India, India Maharashtra-Dadra-Nagar Haveli-Daman-Di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19999999999999"/>
    <n v="15.73"/>
    <n v="0"/>
    <n v="0"/>
    <n v="0.1"/>
    <n v="0"/>
    <n v="0"/>
    <n v="0"/>
    <n v="0"/>
    <n v="0"/>
    <n v="0"/>
    <n v="0"/>
    <n v="0"/>
    <n v="0"/>
    <n v="0"/>
    <n v="0"/>
  </r>
  <r>
    <s v="India, India Maharashtra-Dadra-Nagar Haveli-Daman-Diu"/>
    <x v="11"/>
    <n v="19.329999999999998"/>
    <n v="0"/>
    <n v="0"/>
    <n v="34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2"/>
    <n v="0.28000000000000003"/>
    <n v="0"/>
    <n v="0"/>
    <n v="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9"/>
    <n v="0"/>
    <n v="0"/>
    <n v="0"/>
    <n v="0"/>
    <n v="0"/>
    <n v="0"/>
    <n v="0"/>
    <n v="0"/>
    <n v="0"/>
    <n v="0"/>
    <n v="0"/>
  </r>
  <r>
    <s v="India, India Maharashtra-Dadra-Nagar Haveli-Daman-Di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7"/>
    <n v="15.89"/>
    <n v="0"/>
    <n v="0"/>
    <n v="41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.05"/>
    <n v="0"/>
    <n v="0"/>
    <n v="0"/>
    <n v="0"/>
    <n v="0"/>
    <n v="0"/>
    <n v="0"/>
    <n v="0"/>
    <n v="0"/>
    <n v="0"/>
    <n v="0"/>
  </r>
  <r>
    <s v="India, India Maharashtra-Dadra-Nagar Haveli-Daman-Di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9"/>
    <n v="0"/>
    <n v="0"/>
    <n v="0"/>
    <n v="0"/>
    <n v="0"/>
    <n v="0"/>
    <n v="0"/>
    <n v="0"/>
    <n v="0"/>
    <n v="0"/>
    <n v="0"/>
    <n v="0"/>
    <n v="0"/>
    <n v="0"/>
    <n v="0"/>
    <n v="0"/>
    <n v="7.39"/>
    <n v="0"/>
    <n v="0"/>
    <n v="0"/>
    <n v="0"/>
    <n v="0"/>
    <n v="24.73"/>
    <n v="0"/>
    <n v="0"/>
    <n v="0"/>
    <n v="0"/>
    <n v="0"/>
    <n v="0"/>
    <n v="0"/>
    <n v="0"/>
    <n v="0"/>
    <n v="0"/>
    <n v="0"/>
  </r>
  <r>
    <s v="India, India Maharashtra-Dadra-Nagar Haveli-Daman-Diu"/>
    <x v="20"/>
    <n v="30.15"/>
    <n v="0"/>
    <n v="0"/>
    <n v="116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7"/>
    <n v="0"/>
    <n v="0"/>
    <n v="0"/>
    <n v="0"/>
    <n v="0"/>
    <n v="45.33"/>
    <n v="59.78"/>
    <n v="-769.92"/>
    <n v="0"/>
  </r>
  <r>
    <s v="India, India Maharashtra-Dadra-Nagar Haveli-Daman-Di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5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46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50000000000001"/>
    <n v="0.13"/>
    <n v="7.0000000000000007E-2"/>
    <n v="0"/>
    <n v="0"/>
    <n v="0"/>
    <n v="0"/>
    <n v="0"/>
    <n v="0"/>
    <n v="0"/>
    <n v="0"/>
    <n v="0"/>
    <n v="0"/>
    <n v="0"/>
    <n v="0"/>
  </r>
  <r>
    <s v="India, India Maharashtra-Dadra-Nagar Haveli-Daman-Di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12.78"/>
    <n v="0"/>
  </r>
  <r>
    <s v="India, India Maharashtra-Dadra-Nagar Haveli-Daman-Di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3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.44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4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07"/>
    <n v="39.9"/>
    <n v="0.94"/>
    <n v="3.34"/>
    <n v="0"/>
    <n v="0"/>
    <n v="0"/>
    <n v="0"/>
    <n v="0"/>
    <n v="0"/>
    <n v="0"/>
    <n v="0"/>
    <n v="0"/>
    <n v="0.36"/>
    <n v="0"/>
  </r>
  <r>
    <s v="India, India Maharashtra-Dadra-Nagar Haveli-Daman-Di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7"/>
    <n v="16.32"/>
    <n v="0"/>
    <n v="0.3"/>
    <n v="0"/>
    <n v="0"/>
    <n v="0"/>
    <n v="0"/>
    <n v="0"/>
    <n v="0"/>
    <n v="0"/>
    <n v="0"/>
    <n v="0"/>
    <n v="0"/>
    <n v="0"/>
  </r>
  <r>
    <s v="India, India Maharashtra-Dadra-Nagar Haveli-Daman-Di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2"/>
    <n v="0"/>
    <n v="0"/>
    <n v="0"/>
    <n v="0"/>
    <n v="0"/>
    <n v="0"/>
    <n v="0"/>
    <n v="0"/>
    <n v="0"/>
    <n v="0"/>
    <n v="0"/>
    <n v="0"/>
    <n v="0"/>
  </r>
  <r>
    <s v="India, India North East (excl. Assam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09"/>
    <n v="0"/>
    <n v="0"/>
    <n v="0"/>
    <n v="0"/>
    <n v="0"/>
    <n v="0"/>
    <n v="0"/>
    <n v="0"/>
    <n v="0"/>
    <n v="0"/>
    <n v="0"/>
    <n v="0"/>
  </r>
  <r>
    <s v="India, India North East (excl. Assam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3"/>
    <n v="0"/>
    <n v="0"/>
    <n v="0"/>
    <n v="0"/>
    <n v="0"/>
    <n v="0"/>
    <n v="0"/>
    <n v="0"/>
    <n v="0"/>
    <n v="0"/>
    <n v="0"/>
    <n v="0"/>
    <n v="0"/>
    <n v="10.96"/>
    <n v="36.01"/>
  </r>
  <r>
    <s v="India, India North East (excl. Assam)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North East (excl. Assam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11"/>
    <n v="0"/>
    <n v="0"/>
    <n v="13.81"/>
    <n v="2.44"/>
    <n v="0"/>
    <n v="0"/>
    <n v="0"/>
    <n v="0"/>
    <n v="0"/>
    <n v="0"/>
    <n v="0"/>
    <n v="0"/>
    <n v="0"/>
    <n v="0"/>
    <n v="-36.01"/>
  </r>
  <r>
    <s v="India, India North East (excl. Assam)"/>
    <x v="4"/>
    <n v="0"/>
    <n v="0"/>
    <n v="0"/>
    <n v="0"/>
    <n v="0"/>
    <n v="0"/>
    <n v="0"/>
    <n v="0"/>
    <n v="0"/>
    <n v="0"/>
    <n v="0"/>
    <n v="0"/>
    <n v="0"/>
    <n v="0"/>
    <n v="0"/>
    <n v="0"/>
    <n v="13.85"/>
    <n v="0"/>
    <n v="2.58"/>
    <n v="0"/>
    <n v="0"/>
    <n v="0"/>
    <n v="1.1000000000000001"/>
    <n v="0"/>
    <n v="0"/>
    <n v="0"/>
    <n v="0"/>
    <n v="0"/>
    <n v="0"/>
    <n v="0"/>
    <n v="0"/>
    <n v="0"/>
    <n v="0"/>
    <n v="-15.03"/>
  </r>
  <r>
    <s v="India, India North East (excl. Assam)"/>
    <x v="5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"/>
  </r>
  <r>
    <s v="India, India North East (excl. Assam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7"/>
    <n v="0"/>
    <n v="0"/>
    <n v="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"/>
  </r>
  <r>
    <s v="India, India North East (excl. Assam)"/>
    <x v="8"/>
    <n v="0.03"/>
    <n v="0"/>
    <n v="0.31"/>
    <n v="8.74"/>
    <n v="0"/>
    <n v="0.03"/>
    <n v="0"/>
    <n v="0"/>
    <n v="0"/>
    <n v="0"/>
    <n v="0"/>
    <n v="0"/>
    <n v="0"/>
    <n v="0"/>
    <n v="0"/>
    <n v="0"/>
    <n v="7.61"/>
    <n v="0.37"/>
    <n v="0.16"/>
    <n v="1.96"/>
    <n v="1.88"/>
    <n v="0.02"/>
    <n v="1.89"/>
    <n v="0"/>
    <n v="0"/>
    <n v="0"/>
    <n v="0"/>
    <n v="0"/>
    <n v="0"/>
    <n v="0"/>
    <n v="0"/>
    <n v="0"/>
    <n v="28.11"/>
    <n v="15.91"/>
  </r>
  <r>
    <s v="India, India North East (excl. Assam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3"/>
    <n v="0"/>
    <n v="0"/>
    <n v="0.02"/>
    <n v="0"/>
    <n v="0"/>
    <n v="0"/>
    <n v="0"/>
    <n v="0"/>
    <n v="0"/>
    <n v="0"/>
    <n v="0"/>
    <n v="0"/>
    <n v="0"/>
    <n v="0"/>
  </r>
  <r>
    <s v="India, India North East (excl. Assam)"/>
    <x v="11"/>
    <n v="0.08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100000000000003"/>
    <n v="0"/>
    <n v="0"/>
    <n v="0"/>
    <n v="3.38"/>
    <n v="0"/>
    <n v="0"/>
    <n v="0"/>
    <n v="0"/>
    <n v="0"/>
    <n v="0"/>
    <n v="0"/>
    <n v="0"/>
    <n v="0"/>
    <n v="0"/>
    <n v="0"/>
  </r>
  <r>
    <s v="India, India North East (excl. Assam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7"/>
    <n v="0.06"/>
    <n v="0"/>
    <n v="0"/>
    <n v="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9"/>
    <n v="0"/>
    <n v="0"/>
    <n v="0"/>
    <n v="0"/>
    <n v="0"/>
    <n v="0"/>
    <n v="0"/>
    <n v="0"/>
    <n v="0"/>
    <n v="0"/>
    <n v="0"/>
  </r>
  <r>
    <s v="India, India North East (excl. Assam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9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61"/>
    <n v="1.67"/>
    <n v="0"/>
    <n v="3.91"/>
    <n v="0"/>
    <n v="0"/>
    <n v="0"/>
    <n v="0"/>
    <n v="0"/>
    <n v="0"/>
    <n v="0"/>
    <n v="0"/>
    <n v="0"/>
    <n v="0"/>
    <n v="0"/>
  </r>
  <r>
    <s v="India, India North East (excl. Assam)"/>
    <x v="20"/>
    <n v="0.12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14.12"/>
    <n v="0"/>
    <n v="-30.31"/>
    <n v="0"/>
  </r>
  <r>
    <s v="India, India North East (excl. Assam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3"/>
    <n v="0"/>
    <n v="0"/>
    <n v="0"/>
    <n v="0"/>
    <n v="0"/>
    <n v="0"/>
    <n v="0"/>
    <n v="0"/>
    <n v="0"/>
    <n v="0"/>
    <n v="0"/>
    <n v="0"/>
    <n v="0"/>
  </r>
  <r>
    <s v="India, India North East (excl. Assam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2"/>
    <n v="0.02"/>
    <n v="0.01"/>
    <n v="0"/>
    <n v="0"/>
    <n v="0"/>
    <n v="0"/>
    <n v="0"/>
    <n v="0"/>
    <n v="0"/>
    <n v="0"/>
    <n v="0"/>
    <n v="0"/>
    <n v="0"/>
    <n v="0"/>
  </r>
  <r>
    <s v="India, India North East (excl. Assam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6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</r>
  <r>
    <s v="India, India North East (excl. Assam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2.23"/>
    <n v="0.11"/>
    <n v="0.02"/>
    <n v="0"/>
    <n v="0"/>
    <n v="0"/>
    <n v="0"/>
    <n v="0"/>
    <n v="0"/>
    <n v="0"/>
    <n v="0"/>
    <n v="0"/>
    <n v="0.05"/>
    <n v="0"/>
  </r>
  <r>
    <s v="India, India North East (excl. Assam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.91"/>
    <n v="0"/>
    <n v="0"/>
    <n v="0"/>
    <n v="0"/>
    <n v="0"/>
    <n v="0"/>
    <n v="0"/>
    <n v="0"/>
    <n v="0"/>
    <n v="0"/>
    <n v="0"/>
    <n v="0"/>
    <n v="0"/>
  </r>
  <r>
    <s v="India, India North East (excl. Assam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"/>
    <n v="0"/>
    <n v="0"/>
    <n v="0"/>
    <n v="0"/>
    <n v="0"/>
    <n v="0"/>
    <n v="0"/>
    <n v="0"/>
    <n v="0"/>
    <n v="0"/>
    <n v="0"/>
    <n v="0"/>
    <n v="0"/>
  </r>
  <r>
    <s v="India, India Orissa"/>
    <x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"/>
    <n v="0.21"/>
    <n v="0"/>
    <n v="0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4"/>
    <n v="0.1"/>
  </r>
  <r>
    <s v="India, India Orissa"/>
    <x v="2"/>
    <n v="0.84"/>
    <n v="0"/>
    <n v="0"/>
    <n v="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0"/>
    <n v="0"/>
    <n v="-10.59"/>
  </r>
  <r>
    <s v="India, India Orissa"/>
    <x v="3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"/>
  </r>
  <r>
    <s v="India, India Orissa"/>
    <x v="4"/>
    <n v="0"/>
    <n v="0"/>
    <n v="0"/>
    <n v="0"/>
    <n v="0"/>
    <n v="0"/>
    <n v="0"/>
    <n v="0"/>
    <n v="0"/>
    <n v="0"/>
    <n v="0"/>
    <n v="0"/>
    <n v="0"/>
    <n v="0"/>
    <n v="0"/>
    <n v="0"/>
    <n v="40.700000000000003"/>
    <n v="0"/>
    <n v="7.71"/>
    <n v="0"/>
    <n v="0"/>
    <n v="0"/>
    <n v="3.24"/>
    <n v="0"/>
    <n v="0"/>
    <n v="0"/>
    <n v="0"/>
    <n v="0"/>
    <n v="0"/>
    <n v="0"/>
    <n v="0"/>
    <n v="0"/>
    <n v="0"/>
    <n v="-44.16"/>
  </r>
  <r>
    <s v="India, India Orissa"/>
    <x v="5"/>
    <n v="0.01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"/>
  </r>
  <r>
    <s v="India, India Oriss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7"/>
    <n v="0"/>
    <n v="0"/>
    <n v="1.7"/>
    <n v="0"/>
    <n v="0"/>
    <n v="0"/>
    <n v="0"/>
    <n v="0"/>
    <n v="0"/>
    <n v="0"/>
    <n v="0"/>
    <n v="0"/>
    <n v="0"/>
    <n v="0"/>
    <n v="0"/>
    <n v="0"/>
    <n v="1.56"/>
    <n v="1.56"/>
    <n v="0"/>
    <n v="0"/>
    <n v="0"/>
    <n v="0"/>
    <n v="0"/>
    <n v="0"/>
    <n v="0"/>
    <n v="0"/>
    <n v="0"/>
    <n v="0"/>
    <n v="0"/>
    <n v="0"/>
    <n v="0"/>
    <n v="0"/>
    <n v="0"/>
    <n v="-4.0999999999999996"/>
  </r>
  <r>
    <s v="India, India Orissa"/>
    <x v="8"/>
    <n v="0.94"/>
    <n v="0"/>
    <n v="1.74"/>
    <n v="253.1"/>
    <n v="0"/>
    <n v="0.75"/>
    <n v="0"/>
    <n v="0"/>
    <n v="0"/>
    <n v="0"/>
    <n v="0"/>
    <n v="0"/>
    <n v="0"/>
    <n v="0"/>
    <n v="0"/>
    <n v="0"/>
    <n v="2.15"/>
    <n v="0.1"/>
    <n v="14.27"/>
    <n v="7.46"/>
    <n v="5.61"/>
    <n v="0.56999999999999995"/>
    <n v="21.41"/>
    <n v="0"/>
    <n v="0"/>
    <n v="0"/>
    <n v="0"/>
    <n v="0"/>
    <n v="0"/>
    <n v="0"/>
    <n v="0"/>
    <n v="0"/>
    <n v="181.26"/>
    <n v="59.24"/>
  </r>
  <r>
    <s v="India, India Oriss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15"/>
    <n v="0"/>
    <n v="0"/>
    <n v="0"/>
    <n v="0"/>
    <n v="0"/>
    <n v="0"/>
    <n v="0"/>
    <n v="0"/>
    <n v="0"/>
    <n v="0"/>
    <n v="0"/>
  </r>
  <r>
    <s v="India, India Oriss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43"/>
    <n v="0"/>
    <n v="0"/>
    <n v="0"/>
    <n v="0"/>
    <n v="0"/>
    <n v="0"/>
    <n v="0"/>
    <n v="0"/>
    <n v="0"/>
    <n v="0"/>
    <n v="0"/>
    <n v="0"/>
    <n v="0"/>
    <n v="0"/>
  </r>
  <r>
    <s v="India, India Orissa"/>
    <x v="11"/>
    <n v="4.87"/>
    <n v="0"/>
    <n v="0"/>
    <n v="87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2"/>
    <n v="7.0000000000000007E-2"/>
    <n v="0"/>
    <n v="0"/>
    <n v="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7"/>
    <n v="4"/>
    <n v="0"/>
    <n v="0"/>
    <n v="10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0"/>
    <n v="7.59"/>
    <n v="0"/>
    <n v="0"/>
    <n v="292.54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"/>
    <n v="0"/>
    <n v="0"/>
    <n v="0"/>
    <n v="0"/>
    <n v="27.88"/>
    <n v="0"/>
    <n v="-180.04"/>
    <n v="0"/>
  </r>
  <r>
    <s v="India, India Oriss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</r>
  <r>
    <s v="India, India Oriss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"/>
    <n v="0"/>
    <n v="0"/>
    <n v="0"/>
    <n v="0"/>
    <n v="0"/>
    <n v="0"/>
    <n v="0"/>
    <n v="0"/>
    <n v="0"/>
    <n v="0"/>
    <n v="0"/>
    <n v="0"/>
    <n v="0"/>
  </r>
  <r>
    <s v="India, India Oriss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"/>
    <n v="0.05"/>
    <n v="0.02"/>
    <n v="0"/>
    <n v="0"/>
    <n v="0"/>
    <n v="0"/>
    <n v="0"/>
    <n v="0"/>
    <n v="0"/>
    <n v="0"/>
    <n v="0"/>
    <n v="0"/>
    <n v="0"/>
    <n v="0"/>
  </r>
  <r>
    <s v="India, India Oriss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Oriss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6"/>
    <n v="0"/>
    <n v="0"/>
    <n v="0"/>
    <n v="0"/>
    <n v="0"/>
    <n v="0"/>
    <n v="0"/>
    <n v="0"/>
    <n v="0"/>
    <n v="0"/>
    <n v="0"/>
    <n v="0"/>
    <n v="0"/>
    <n v="0"/>
  </r>
  <r>
    <s v="India, India Oriss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08"/>
    <n v="0"/>
    <n v="0"/>
    <n v="0"/>
    <n v="0"/>
    <n v="0"/>
    <n v="0"/>
    <n v="0"/>
    <n v="0"/>
    <n v="0"/>
    <n v="0"/>
    <n v="0"/>
    <n v="0"/>
    <n v="0"/>
    <n v="0"/>
  </r>
  <r>
    <s v="India, India Oriss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"/>
    <n v="0"/>
    <n v="0"/>
    <n v="0"/>
    <n v="0"/>
    <n v="0"/>
    <n v="0"/>
    <n v="0"/>
    <n v="0"/>
    <n v="0"/>
    <n v="0"/>
    <n v="0"/>
    <n v="0"/>
    <n v="0"/>
  </r>
  <r>
    <s v="India, India Oriss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"/>
    <n v="6.07"/>
    <n v="0.34"/>
    <n v="0.04"/>
    <n v="0"/>
    <n v="0"/>
    <n v="0"/>
    <n v="0"/>
    <n v="0"/>
    <n v="0"/>
    <n v="0"/>
    <n v="0"/>
    <n v="0"/>
    <n v="0.13"/>
    <n v="0"/>
  </r>
  <r>
    <s v="India, India Oriss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"/>
    <n v="2.48"/>
    <n v="0"/>
    <n v="0"/>
    <n v="0"/>
    <n v="0"/>
    <n v="0"/>
    <n v="0"/>
    <n v="0"/>
    <n v="0"/>
    <n v="0"/>
    <n v="0"/>
    <n v="0"/>
    <n v="0"/>
    <n v="0"/>
  </r>
  <r>
    <s v="India, India Oriss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</r>
  <r>
    <s v="India, India Punjab (I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</r>
  <r>
    <s v="India, India Punjab (I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6"/>
    <n v="0.56000000000000005"/>
  </r>
  <r>
    <s v="India, India Punjab (I)"/>
    <x v="2"/>
    <n v="1.02"/>
    <n v="0"/>
    <n v="0"/>
    <n v="7.94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  <n v="0"/>
    <n v="0"/>
    <n v="0"/>
    <n v="-10.46"/>
  </r>
  <r>
    <s v="India, India Punjab (I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"/>
    <n v="0"/>
    <n v="0"/>
    <n v="0"/>
    <n v="0"/>
    <n v="0"/>
    <n v="0"/>
    <n v="0"/>
    <n v="0"/>
    <n v="0"/>
    <n v="0"/>
    <n v="-0.56000000000000005"/>
  </r>
  <r>
    <s v="India, India Punjab (I)"/>
    <x v="4"/>
    <n v="0"/>
    <n v="0"/>
    <n v="0"/>
    <n v="0"/>
    <n v="0"/>
    <n v="0"/>
    <n v="0"/>
    <n v="0"/>
    <n v="0"/>
    <n v="0"/>
    <n v="0"/>
    <n v="0"/>
    <n v="0"/>
    <n v="0"/>
    <n v="0"/>
    <n v="0"/>
    <n v="28.07"/>
    <n v="0"/>
    <n v="5.2"/>
    <n v="0"/>
    <n v="0"/>
    <n v="0"/>
    <n v="2.13"/>
    <n v="0"/>
    <n v="0"/>
    <n v="0"/>
    <n v="0"/>
    <n v="0"/>
    <n v="0"/>
    <n v="0"/>
    <n v="0"/>
    <n v="0"/>
    <n v="0"/>
    <n v="-30.35"/>
  </r>
  <r>
    <s v="India, India Punjab (I)"/>
    <x v="5"/>
    <n v="0.01"/>
    <n v="0"/>
    <n v="0"/>
    <n v="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"/>
  </r>
  <r>
    <s v="India, India Punjab (I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7"/>
    <n v="0"/>
    <n v="0"/>
    <n v="1.25"/>
    <n v="0"/>
    <n v="0"/>
    <n v="0"/>
    <n v="0"/>
    <n v="0"/>
    <n v="0"/>
    <n v="0"/>
    <n v="0"/>
    <n v="0"/>
    <n v="0"/>
    <n v="0"/>
    <n v="0"/>
    <n v="0"/>
    <n v="0.92"/>
    <n v="0.92"/>
    <n v="0"/>
    <n v="0"/>
    <n v="0"/>
    <n v="0"/>
    <n v="0"/>
    <n v="0"/>
    <n v="0"/>
    <n v="0"/>
    <n v="0"/>
    <n v="0"/>
    <n v="0"/>
    <n v="0"/>
    <n v="0"/>
    <n v="0"/>
    <n v="0"/>
    <n v="-2.63"/>
  </r>
  <r>
    <s v="India, India Punjab (I)"/>
    <x v="8"/>
    <n v="0.82"/>
    <n v="0"/>
    <n v="1.1100000000000001"/>
    <n v="198.55"/>
    <n v="0"/>
    <n v="0.57999999999999996"/>
    <n v="0"/>
    <n v="0"/>
    <n v="0"/>
    <n v="0"/>
    <n v="0"/>
    <n v="0"/>
    <n v="0"/>
    <n v="0"/>
    <n v="0"/>
    <n v="0"/>
    <n v="1.1599999999999999"/>
    <n v="0.06"/>
    <n v="3.04"/>
    <n v="4.28"/>
    <n v="3.78"/>
    <n v="0.05"/>
    <n v="16.54"/>
    <n v="0"/>
    <n v="0"/>
    <n v="0"/>
    <n v="0"/>
    <n v="0"/>
    <n v="0"/>
    <n v="0"/>
    <n v="0"/>
    <n v="0"/>
    <n v="45.36"/>
    <n v="43.95"/>
  </r>
  <r>
    <s v="India, India Punjab (I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9"/>
    <n v="0"/>
    <n v="7.51"/>
    <n v="0"/>
    <n v="20.04"/>
    <n v="0"/>
    <n v="0"/>
    <n v="0"/>
    <n v="0"/>
    <n v="0"/>
    <n v="0"/>
    <n v="0"/>
    <n v="0"/>
    <n v="0"/>
    <n v="0"/>
    <n v="0"/>
  </r>
  <r>
    <s v="India, India Punjab (I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8.89"/>
    <n v="0"/>
    <n v="0"/>
    <n v="0"/>
    <n v="0"/>
    <n v="0"/>
    <n v="0"/>
    <n v="0"/>
    <n v="0"/>
    <n v="0"/>
    <n v="0"/>
    <n v="0"/>
    <n v="0"/>
    <n v="0"/>
    <n v="0"/>
  </r>
  <r>
    <s v="India, India Punjab (I)"/>
    <x v="11"/>
    <n v="3.64"/>
    <n v="0"/>
    <n v="0"/>
    <n v="6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2"/>
    <n v="0.05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"/>
  </r>
  <r>
    <s v="India, India Punjab (I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7"/>
    <n v="2.99"/>
    <n v="0"/>
    <n v="0"/>
    <n v="77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Punjab (I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9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2.15"/>
    <n v="0"/>
    <n v="0"/>
    <n v="0"/>
    <n v="0"/>
    <n v="0"/>
    <n v="0"/>
    <n v="0"/>
    <n v="0"/>
    <n v="0"/>
    <n v="0"/>
    <n v="0"/>
  </r>
  <r>
    <s v="India, India Punjab (I)"/>
    <x v="20"/>
    <n v="5.67"/>
    <n v="0"/>
    <n v="0"/>
    <n v="21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40.450000000000003"/>
    <n v="18.37"/>
    <n v="-167.91"/>
    <n v="0"/>
  </r>
  <r>
    <s v="India, India Punjab (I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3"/>
    <n v="0"/>
    <n v="0"/>
    <n v="0"/>
    <n v="0"/>
    <n v="0"/>
    <n v="0"/>
    <n v="0"/>
    <n v="0"/>
    <n v="0"/>
    <n v="0"/>
    <n v="0"/>
    <n v="0"/>
    <n v="0"/>
    <n v="0"/>
  </r>
  <r>
    <s v="India, India Punjab (I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Punjab (I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6"/>
    <n v="0.03"/>
    <n v="0.02"/>
    <n v="0"/>
    <n v="0"/>
    <n v="0"/>
    <n v="0"/>
    <n v="0"/>
    <n v="0"/>
    <n v="0"/>
    <n v="0"/>
    <n v="0"/>
    <n v="0"/>
    <n v="0"/>
    <n v="0"/>
  </r>
  <r>
    <s v="India, India Punjab (I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28"/>
    <n v="0"/>
    <n v="0"/>
    <n v="0"/>
    <n v="0"/>
    <n v="0"/>
    <n v="0"/>
    <n v="0"/>
    <n v="0"/>
    <n v="0"/>
    <n v="0"/>
    <n v="0"/>
    <n v="0"/>
    <n v="0.79"/>
    <n v="0"/>
  </r>
  <r>
    <s v="India, India Punjab (I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"/>
    <n v="0"/>
    <n v="0"/>
    <n v="0"/>
    <n v="0"/>
    <n v="0"/>
    <n v="0"/>
    <n v="0"/>
    <n v="0"/>
    <n v="0"/>
    <n v="0"/>
    <n v="0"/>
    <n v="0"/>
    <n v="0"/>
    <n v="0"/>
  </r>
  <r>
    <s v="India, India Punjab (I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59"/>
    <n v="0"/>
    <n v="0"/>
    <n v="0"/>
    <n v="0"/>
    <n v="0"/>
    <n v="0"/>
    <n v="0"/>
    <n v="0"/>
    <n v="0"/>
    <n v="0"/>
    <n v="0"/>
    <n v="0"/>
    <n v="0"/>
    <n v="0"/>
  </r>
  <r>
    <s v="India, India Punjab (I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  <n v="0"/>
    <n v="0"/>
    <n v="0"/>
    <n v="0"/>
    <n v="0"/>
    <n v="0"/>
    <n v="0"/>
    <n v="0"/>
    <n v="0"/>
    <n v="0"/>
    <n v="0"/>
    <n v="0"/>
    <n v="0"/>
  </r>
  <r>
    <s v="India, India Punjab (I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"/>
    <n v="16.52"/>
    <n v="0.24"/>
    <n v="0.06"/>
    <n v="0"/>
    <n v="0"/>
    <n v="0"/>
    <n v="0"/>
    <n v="0"/>
    <n v="0"/>
    <n v="0"/>
    <n v="0"/>
    <n v="0"/>
    <n v="0.09"/>
    <n v="0"/>
  </r>
  <r>
    <s v="India, India Punjab (I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6.76"/>
    <n v="0"/>
    <n v="0.01"/>
    <n v="0"/>
    <n v="0"/>
    <n v="0"/>
    <n v="0"/>
    <n v="0"/>
    <n v="0"/>
    <n v="0"/>
    <n v="0"/>
    <n v="0"/>
    <n v="0"/>
    <n v="0"/>
  </r>
  <r>
    <s v="India, India Punjab (I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2"/>
    <n v="0"/>
    <n v="0"/>
    <n v="0"/>
    <n v="0"/>
    <n v="0"/>
    <n v="0"/>
    <n v="0"/>
    <n v="0"/>
    <n v="0"/>
    <n v="0"/>
    <n v="0"/>
    <n v="0"/>
    <n v="0"/>
  </r>
  <r>
    <s v="India, India Rajastha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"/>
    <n v="0"/>
    <n v="0"/>
    <n v="0"/>
    <n v="0"/>
    <n v="0"/>
    <n v="0"/>
    <n v="0"/>
    <n v="0"/>
    <n v="0"/>
    <n v="0"/>
    <n v="0"/>
  </r>
  <r>
    <s v="India, India Rajastha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3"/>
    <n v="1.42"/>
  </r>
  <r>
    <s v="India, India Rajasthan"/>
    <x v="2"/>
    <n v="1.26"/>
    <n v="0"/>
    <n v="0"/>
    <n v="9.82"/>
    <n v="0"/>
    <n v="0"/>
    <n v="0"/>
    <n v="0"/>
    <n v="0"/>
    <n v="0"/>
    <n v="0"/>
    <n v="0"/>
    <n v="0"/>
    <n v="0"/>
    <n v="0"/>
    <n v="0"/>
    <n v="0"/>
    <n v="0"/>
    <n v="12.51"/>
    <n v="0"/>
    <n v="0"/>
    <n v="0"/>
    <n v="0.85"/>
    <n v="0"/>
    <n v="0"/>
    <n v="0"/>
    <n v="0"/>
    <n v="0"/>
    <n v="0"/>
    <n v="0"/>
    <n v="0"/>
    <n v="0"/>
    <n v="0"/>
    <n v="-20.78"/>
  </r>
  <r>
    <s v="India, India Rajastha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7"/>
    <n v="0"/>
    <n v="0"/>
    <n v="0"/>
    <n v="0"/>
    <n v="0"/>
    <n v="0"/>
    <n v="0"/>
    <n v="0"/>
    <n v="0"/>
    <n v="0"/>
    <n v="-1.42"/>
  </r>
  <r>
    <s v="India, India Rajasthan"/>
    <x v="4"/>
    <n v="0"/>
    <n v="0"/>
    <n v="0"/>
    <n v="0"/>
    <n v="0"/>
    <n v="0"/>
    <n v="0"/>
    <n v="0"/>
    <n v="0"/>
    <n v="0"/>
    <n v="0"/>
    <n v="0"/>
    <n v="0"/>
    <n v="0"/>
    <n v="0"/>
    <n v="0"/>
    <n v="66.459999999999994"/>
    <n v="0"/>
    <n v="12.44"/>
    <n v="0"/>
    <n v="0"/>
    <n v="0"/>
    <n v="5.29"/>
    <n v="0"/>
    <n v="0"/>
    <n v="0"/>
    <n v="0"/>
    <n v="0"/>
    <n v="0"/>
    <n v="0"/>
    <n v="0"/>
    <n v="0"/>
    <n v="0"/>
    <n v="-72.12"/>
  </r>
  <r>
    <s v="India, India Rajasthan"/>
    <x v="5"/>
    <n v="0.01"/>
    <n v="0"/>
    <n v="0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"/>
  </r>
  <r>
    <s v="India, India Rajastha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7"/>
    <n v="0"/>
    <n v="0"/>
    <n v="4.12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"/>
    <n v="0"/>
    <n v="0"/>
    <n v="0"/>
    <n v="0"/>
    <n v="0"/>
    <n v="0"/>
    <n v="0"/>
    <n v="0"/>
    <n v="0"/>
    <n v="0"/>
    <n v="-3.61"/>
  </r>
  <r>
    <s v="India, India Rajasthan"/>
    <x v="8"/>
    <n v="0.75"/>
    <n v="0"/>
    <n v="1.5"/>
    <n v="73.05"/>
    <n v="0"/>
    <n v="0.06"/>
    <n v="0"/>
    <n v="0"/>
    <n v="0"/>
    <n v="0"/>
    <n v="0"/>
    <n v="0"/>
    <n v="0"/>
    <n v="0"/>
    <n v="0"/>
    <n v="0"/>
    <n v="11.71"/>
    <n v="0.56999999999999995"/>
    <n v="3.47"/>
    <n v="10.130000000000001"/>
    <n v="9.0500000000000007"/>
    <n v="0.12"/>
    <n v="39.479999999999997"/>
    <n v="0"/>
    <n v="0"/>
    <n v="0"/>
    <n v="0"/>
    <n v="0"/>
    <n v="0"/>
    <n v="0"/>
    <n v="0"/>
    <n v="0"/>
    <n v="87.32"/>
    <n v="97.15"/>
  </r>
  <r>
    <s v="India, India Rajasthan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93"/>
    <n v="0"/>
    <n v="15.57"/>
    <n v="0"/>
    <n v="49.57"/>
    <n v="0"/>
    <n v="0"/>
    <n v="0"/>
    <n v="0"/>
    <n v="0"/>
    <n v="0"/>
    <n v="0"/>
    <n v="0"/>
    <n v="0"/>
    <n v="0"/>
    <n v="0"/>
  </r>
  <r>
    <s v="India, India Rajasthan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3.49"/>
    <n v="0"/>
    <n v="0"/>
    <n v="7.0000000000000007E-2"/>
    <n v="0"/>
    <n v="0"/>
    <n v="0"/>
    <n v="0"/>
    <n v="0"/>
    <n v="0"/>
    <n v="0"/>
    <n v="0"/>
    <n v="0"/>
    <n v="0"/>
    <n v="0"/>
  </r>
  <r>
    <s v="India, India Rajasthan"/>
    <x v="11"/>
    <n v="7.31"/>
    <n v="0"/>
    <n v="0"/>
    <n v="131.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2"/>
    <n v="0.11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</r>
  <r>
    <s v="India, India Rajastha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7"/>
    <n v="6.01"/>
    <n v="0"/>
    <n v="0"/>
    <n v="15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7"/>
    <n v="0"/>
    <n v="0"/>
    <n v="0"/>
    <n v="0"/>
    <n v="0"/>
    <n v="0"/>
    <n v="0"/>
    <n v="0"/>
    <n v="0"/>
    <n v="0"/>
    <n v="0"/>
  </r>
  <r>
    <s v="India, India Rajasthan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9"/>
    <n v="0"/>
    <n v="0"/>
    <n v="0"/>
    <n v="0"/>
    <n v="0"/>
    <n v="0"/>
    <n v="0"/>
    <n v="0"/>
    <n v="0"/>
    <n v="0"/>
    <n v="0"/>
    <n v="0"/>
    <n v="0"/>
    <n v="0"/>
    <n v="0"/>
    <n v="0"/>
    <n v="3.34"/>
    <n v="0"/>
    <n v="0"/>
    <n v="0"/>
    <n v="0"/>
    <n v="0"/>
    <n v="5.46"/>
    <n v="0"/>
    <n v="0"/>
    <n v="0"/>
    <n v="0"/>
    <n v="0"/>
    <n v="0"/>
    <n v="0"/>
    <n v="0"/>
    <n v="0"/>
    <n v="0"/>
    <n v="0"/>
  </r>
  <r>
    <s v="India, India Rajasthan"/>
    <x v="20"/>
    <n v="11.39"/>
    <n v="0"/>
    <n v="0"/>
    <n v="439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19.649999999999999"/>
    <n v="48.52"/>
    <n v="-311.18"/>
    <n v="0"/>
  </r>
  <r>
    <s v="India, India Rajasthan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9"/>
    <n v="0"/>
    <n v="0"/>
    <n v="0"/>
    <n v="0"/>
    <n v="0"/>
    <n v="0"/>
    <n v="0"/>
    <n v="0"/>
    <n v="0"/>
    <n v="0"/>
    <n v="0"/>
    <n v="0"/>
    <n v="0"/>
    <n v="0"/>
  </r>
  <r>
    <s v="India, India Rajasthan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4"/>
    <n v="0"/>
    <n v="0"/>
    <n v="0"/>
    <n v="0"/>
    <n v="0"/>
    <n v="0"/>
    <n v="0"/>
    <n v="0"/>
    <n v="0"/>
    <n v="0"/>
    <n v="0"/>
    <n v="0"/>
    <n v="0"/>
  </r>
  <r>
    <s v="India, India Rajasthan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7"/>
    <n v="0.08"/>
    <n v="0.04"/>
    <n v="0"/>
    <n v="0"/>
    <n v="0"/>
    <n v="0"/>
    <n v="0"/>
    <n v="0"/>
    <n v="0"/>
    <n v="0"/>
    <n v="0"/>
    <n v="0"/>
    <n v="0"/>
    <n v="0"/>
  </r>
  <r>
    <s v="India, India Rajasthan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1.63"/>
    <n v="0"/>
  </r>
  <r>
    <s v="India, India Rajasthan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8"/>
    <n v="0"/>
    <n v="0"/>
    <n v="0"/>
    <n v="0"/>
    <n v="0"/>
    <n v="0"/>
    <n v="0"/>
    <n v="0"/>
    <n v="0"/>
    <n v="0"/>
    <n v="0"/>
    <n v="0"/>
    <n v="0"/>
    <n v="0"/>
  </r>
  <r>
    <s v="India, India Rajasthan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0"/>
    <n v="0"/>
    <n v="0"/>
    <n v="0"/>
    <n v="0"/>
    <n v="0"/>
    <n v="0"/>
    <n v="0"/>
    <n v="0"/>
    <n v="0"/>
    <n v="0"/>
    <n v="0"/>
    <n v="0"/>
    <n v="0"/>
  </r>
  <r>
    <s v="India, India Rajasthan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"/>
    <n v="0"/>
    <n v="0"/>
    <n v="0"/>
    <n v="0"/>
    <n v="0"/>
    <n v="0"/>
    <n v="0"/>
    <n v="0"/>
    <n v="0"/>
    <n v="0"/>
    <n v="0"/>
    <n v="0"/>
    <n v="0"/>
  </r>
  <r>
    <s v="India, India Rajasthan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14"/>
    <n v="14.96"/>
    <n v="0.56000000000000005"/>
    <n v="0.08"/>
    <n v="0"/>
    <n v="0"/>
    <n v="0"/>
    <n v="0"/>
    <n v="0"/>
    <n v="0"/>
    <n v="0"/>
    <n v="0"/>
    <n v="0"/>
    <n v="0.22"/>
    <n v="0"/>
  </r>
  <r>
    <s v="India, India Rajasthan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1"/>
    <n v="6.12"/>
    <n v="0"/>
    <n v="0.01"/>
    <n v="0"/>
    <n v="0"/>
    <n v="0"/>
    <n v="0"/>
    <n v="0"/>
    <n v="0"/>
    <n v="0"/>
    <n v="0"/>
    <n v="0"/>
    <n v="0"/>
    <n v="0"/>
  </r>
  <r>
    <s v="India, India Rajasthan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</r>
  <r>
    <s v="India, India Tamil Nad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.82"/>
    <n v="0"/>
    <n v="0"/>
    <n v="0"/>
    <n v="0"/>
    <n v="0"/>
    <n v="0"/>
    <n v="0"/>
    <n v="0"/>
    <n v="0"/>
    <n v="0"/>
    <n v="0"/>
    <n v="0"/>
  </r>
  <r>
    <s v="India, India Tamil Nad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.27"/>
    <n v="0"/>
    <n v="0"/>
    <n v="0"/>
    <n v="0"/>
    <n v="0"/>
    <n v="0"/>
    <n v="0"/>
    <n v="0"/>
    <n v="0"/>
    <n v="0"/>
    <n v="0"/>
    <n v="0"/>
    <n v="0"/>
    <n v="107.74"/>
    <n v="134.6"/>
  </r>
  <r>
    <s v="India, India Tamil Nadu"/>
    <x v="2"/>
    <n v="0.52"/>
    <n v="0"/>
    <n v="0"/>
    <n v="4.0999999999999996"/>
    <n v="0"/>
    <n v="0"/>
    <n v="0"/>
    <n v="0"/>
    <n v="0"/>
    <n v="0"/>
    <n v="0"/>
    <n v="0"/>
    <n v="0"/>
    <n v="0"/>
    <n v="0"/>
    <n v="0"/>
    <n v="0"/>
    <n v="0"/>
    <n v="2.68"/>
    <n v="0"/>
    <n v="0"/>
    <n v="0"/>
    <n v="1.25"/>
    <n v="0"/>
    <n v="0"/>
    <n v="0"/>
    <n v="0"/>
    <n v="0"/>
    <n v="0"/>
    <n v="0"/>
    <n v="0"/>
    <n v="0"/>
    <n v="0"/>
    <n v="-7.26"/>
  </r>
  <r>
    <s v="India, India Tamil Nad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8"/>
    <n v="0"/>
    <n v="0"/>
    <n v="54.71"/>
    <n v="4.67"/>
    <n v="0"/>
    <n v="0"/>
    <n v="0"/>
    <n v="0"/>
    <n v="0"/>
    <n v="0"/>
    <n v="0"/>
    <n v="0"/>
    <n v="0"/>
    <n v="0"/>
    <n v="-134.6"/>
  </r>
  <r>
    <s v="India, India Tamil Nadu"/>
    <x v="4"/>
    <n v="0"/>
    <n v="0"/>
    <n v="0"/>
    <n v="0"/>
    <n v="0"/>
    <n v="0"/>
    <n v="0"/>
    <n v="0"/>
    <n v="0"/>
    <n v="0"/>
    <n v="0"/>
    <n v="0"/>
    <n v="0"/>
    <n v="0"/>
    <n v="0"/>
    <n v="0"/>
    <n v="71.59"/>
    <n v="0"/>
    <n v="13.45"/>
    <n v="0"/>
    <n v="0"/>
    <n v="0"/>
    <n v="5.7"/>
    <n v="0"/>
    <n v="0"/>
    <n v="0"/>
    <n v="0"/>
    <n v="0"/>
    <n v="0"/>
    <n v="0"/>
    <n v="0"/>
    <n v="0"/>
    <n v="0"/>
    <n v="-77.69"/>
  </r>
  <r>
    <s v="India, India Tamil Nadu"/>
    <x v="5"/>
    <n v="0.02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</r>
  <r>
    <s v="India, India Tamil Nad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7"/>
    <n v="0"/>
    <n v="0"/>
    <n v="3.7"/>
    <n v="0"/>
    <n v="0"/>
    <n v="0"/>
    <n v="0"/>
    <n v="0"/>
    <n v="0"/>
    <n v="0"/>
    <n v="0"/>
    <n v="0"/>
    <n v="0"/>
    <n v="0"/>
    <n v="0"/>
    <n v="0"/>
    <n v="1.44"/>
    <n v="1.44"/>
    <n v="0"/>
    <n v="0"/>
    <n v="0"/>
    <n v="0"/>
    <n v="0"/>
    <n v="0"/>
    <n v="0"/>
    <n v="0"/>
    <n v="0"/>
    <n v="0"/>
    <n v="0"/>
    <n v="0"/>
    <n v="0"/>
    <n v="0"/>
    <n v="0"/>
    <n v="-5.59"/>
  </r>
  <r>
    <s v="India, India Tamil Nadu"/>
    <x v="8"/>
    <n v="0.62"/>
    <n v="0"/>
    <n v="2.35"/>
    <n v="116.61"/>
    <n v="0"/>
    <n v="0.28999999999999998"/>
    <n v="0"/>
    <n v="0"/>
    <n v="0"/>
    <n v="0"/>
    <n v="0"/>
    <n v="0"/>
    <n v="0"/>
    <n v="0"/>
    <n v="0"/>
    <n v="0"/>
    <n v="8"/>
    <n v="0.39"/>
    <n v="4.92"/>
    <n v="10.41"/>
    <n v="9.7799999999999994"/>
    <n v="0.15"/>
    <n v="20.5"/>
    <n v="0"/>
    <n v="0"/>
    <n v="0"/>
    <n v="0"/>
    <n v="0"/>
    <n v="0"/>
    <n v="0"/>
    <n v="0"/>
    <n v="0"/>
    <n v="89.88"/>
    <n v="91.23"/>
  </r>
  <r>
    <s v="India, India Tamil Nad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5"/>
    <n v="0"/>
    <n v="3.33"/>
    <n v="0"/>
    <n v="18.989999999999998"/>
    <n v="0"/>
    <n v="0"/>
    <n v="0"/>
    <n v="0"/>
    <n v="0"/>
    <n v="0"/>
    <n v="0"/>
    <n v="0"/>
    <n v="0"/>
    <n v="0"/>
    <n v="0"/>
  </r>
  <r>
    <s v="India, India Tamil Nad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20.13"/>
    <n v="0"/>
    <n v="0"/>
    <n v="0.02"/>
    <n v="0"/>
    <n v="0"/>
    <n v="0"/>
    <n v="0"/>
    <n v="0"/>
    <n v="0"/>
    <n v="0"/>
    <n v="0"/>
    <n v="0"/>
    <n v="0"/>
    <n v="0"/>
  </r>
  <r>
    <s v="India, India Tamil Nadu"/>
    <x v="11"/>
    <n v="8.52"/>
    <n v="0"/>
    <n v="0"/>
    <n v="15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2"/>
    <n v="0.12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46"/>
    <n v="0"/>
    <n v="0"/>
    <n v="0"/>
    <n v="6.46"/>
    <n v="0"/>
    <n v="0"/>
    <n v="0"/>
    <n v="0"/>
    <n v="0"/>
    <n v="0"/>
    <n v="0"/>
    <n v="0"/>
    <n v="0"/>
    <n v="0"/>
    <n v="0"/>
  </r>
  <r>
    <s v="India, India Tamil Nad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7"/>
    <n v="7"/>
    <n v="0"/>
    <n v="0"/>
    <n v="181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8"/>
    <n v="0"/>
    <n v="0"/>
    <n v="0"/>
    <n v="0"/>
    <n v="0"/>
    <n v="0"/>
    <n v="0"/>
    <n v="0"/>
    <n v="0"/>
    <n v="0"/>
    <n v="0"/>
  </r>
  <r>
    <s v="India, India Tamil Nad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9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2.33"/>
    <n v="6.34"/>
    <n v="0"/>
    <n v="7.47"/>
    <n v="0"/>
    <n v="0"/>
    <n v="0"/>
    <n v="0"/>
    <n v="0"/>
    <n v="0"/>
    <n v="0"/>
    <n v="0"/>
    <n v="0"/>
    <n v="0"/>
    <n v="0"/>
  </r>
  <r>
    <s v="India, India Tamil Nadu"/>
    <x v="20"/>
    <n v="13.29"/>
    <n v="0"/>
    <n v="0"/>
    <n v="51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61"/>
    <n v="0"/>
    <n v="0"/>
    <n v="0"/>
    <n v="0"/>
    <n v="0"/>
    <n v="28.87"/>
    <n v="46"/>
    <n v="-420.5"/>
    <n v="0"/>
  </r>
  <r>
    <s v="India, India Tamil Nad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</r>
  <r>
    <s v="India, India Tamil Nad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0"/>
    <n v="0"/>
    <n v="0"/>
    <n v="0"/>
    <n v="0"/>
    <n v="0"/>
    <n v="0"/>
    <n v="0"/>
    <n v="0"/>
    <n v="0"/>
    <n v="0"/>
    <n v="0"/>
  </r>
  <r>
    <s v="India, India Tamil Nad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.08"/>
    <n v="0.04"/>
    <n v="0"/>
    <n v="0"/>
    <n v="0"/>
    <n v="0"/>
    <n v="0"/>
    <n v="0"/>
    <n v="0"/>
    <n v="0"/>
    <n v="0"/>
    <n v="0"/>
    <n v="0"/>
    <n v="0"/>
  </r>
  <r>
    <s v="India, India Tamil Nad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3.04"/>
    <n v="0"/>
  </r>
  <r>
    <s v="India, India Tamil Nad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77"/>
    <n v="0"/>
    <n v="0"/>
    <n v="0"/>
    <n v="0"/>
    <n v="0"/>
    <n v="0"/>
    <n v="0"/>
    <n v="0"/>
    <n v="0"/>
    <n v="0"/>
    <n v="0"/>
    <n v="0"/>
    <n v="0"/>
    <n v="0"/>
  </r>
  <r>
    <s v="India, India Tamil Nad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7"/>
    <n v="0"/>
    <n v="0"/>
    <n v="0"/>
    <n v="0"/>
    <n v="0"/>
    <n v="0"/>
    <n v="0"/>
    <n v="0"/>
    <n v="0"/>
    <n v="0"/>
    <n v="0"/>
    <n v="0"/>
    <n v="0"/>
    <n v="0"/>
  </r>
  <r>
    <s v="India, India Tamil Nad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"/>
    <n v="0"/>
    <n v="0"/>
    <n v="0"/>
    <n v="0"/>
    <n v="0"/>
    <n v="0"/>
    <n v="0"/>
    <n v="0"/>
    <n v="0"/>
    <n v="0"/>
    <n v="0"/>
    <n v="0"/>
    <n v="0"/>
  </r>
  <r>
    <s v="India, India Tamil Nad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6"/>
    <n v="43.46"/>
    <n v="0.57999999999999996"/>
    <n v="0.18"/>
    <n v="0"/>
    <n v="0"/>
    <n v="0"/>
    <n v="0"/>
    <n v="0"/>
    <n v="0"/>
    <n v="0"/>
    <n v="0"/>
    <n v="0"/>
    <n v="0.23"/>
    <n v="0"/>
  </r>
  <r>
    <s v="India, India Tamil Nad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9"/>
    <n v="17.78"/>
    <n v="0"/>
    <n v="0.02"/>
    <n v="0"/>
    <n v="0"/>
    <n v="0"/>
    <n v="0"/>
    <n v="0"/>
    <n v="0"/>
    <n v="0"/>
    <n v="0"/>
    <n v="0"/>
    <n v="0"/>
    <n v="0"/>
  </r>
  <r>
    <s v="India, India Tamil Nad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1"/>
    <n v="0"/>
    <n v="0"/>
    <n v="0"/>
    <n v="0"/>
    <n v="0"/>
    <n v="0"/>
    <n v="0"/>
    <n v="0"/>
    <n v="0"/>
    <n v="0"/>
    <n v="0"/>
    <n v="0"/>
    <n v="0"/>
  </r>
  <r>
    <s v="India, India Chhattisgarh"/>
    <x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"/>
    <n v="0.39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0.18"/>
  </r>
  <r>
    <s v="India, India Chhattisgarh"/>
    <x v="2"/>
    <n v="0.92"/>
    <n v="0"/>
    <n v="0"/>
    <n v="7.17"/>
    <n v="0"/>
    <n v="0"/>
    <n v="0"/>
    <n v="0"/>
    <n v="0"/>
    <n v="0"/>
    <n v="0"/>
    <n v="0"/>
    <n v="0"/>
    <n v="0"/>
    <n v="0"/>
    <n v="0"/>
    <n v="0"/>
    <n v="0"/>
    <n v="9.91"/>
    <n v="0"/>
    <n v="0"/>
    <n v="0"/>
    <n v="0.21"/>
    <n v="0"/>
    <n v="0"/>
    <n v="0"/>
    <n v="0"/>
    <n v="0"/>
    <n v="0"/>
    <n v="0"/>
    <n v="0"/>
    <n v="0"/>
    <n v="0"/>
    <n v="-15.48"/>
  </r>
  <r>
    <s v="India, India Chhattisgarh"/>
    <x v="3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"/>
  </r>
  <r>
    <s v="India, India Chhattisgarh"/>
    <x v="4"/>
    <n v="0"/>
    <n v="0"/>
    <n v="0"/>
    <n v="0"/>
    <n v="0"/>
    <n v="0"/>
    <n v="0"/>
    <n v="0"/>
    <n v="0"/>
    <n v="0"/>
    <n v="0"/>
    <n v="0"/>
    <n v="0"/>
    <n v="0"/>
    <n v="0"/>
    <n v="0"/>
    <n v="24.77"/>
    <n v="0"/>
    <n v="4.6500000000000004"/>
    <n v="0"/>
    <n v="0"/>
    <n v="0"/>
    <n v="1.97"/>
    <n v="0"/>
    <n v="0"/>
    <n v="0"/>
    <n v="0"/>
    <n v="0"/>
    <n v="0"/>
    <n v="0"/>
    <n v="0"/>
    <n v="0"/>
    <n v="0"/>
    <n v="-26.88"/>
  </r>
  <r>
    <s v="India, India Chhattisgarh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Chhattisgar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7"/>
    <n v="0"/>
    <n v="0"/>
    <n v="1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"/>
  </r>
  <r>
    <s v="India, India Chhattisgarh"/>
    <x v="8"/>
    <n v="0.3"/>
    <n v="0"/>
    <n v="0.55000000000000004"/>
    <n v="262.51"/>
    <n v="0"/>
    <n v="1.02"/>
    <n v="0"/>
    <n v="0"/>
    <n v="0"/>
    <n v="0"/>
    <n v="0"/>
    <n v="0"/>
    <n v="0"/>
    <n v="0"/>
    <n v="0"/>
    <n v="0"/>
    <n v="0.26"/>
    <n v="0.01"/>
    <n v="15.09"/>
    <n v="7.74"/>
    <n v="3.39"/>
    <n v="1.1599999999999999"/>
    <n v="26.32"/>
    <n v="0"/>
    <n v="0"/>
    <n v="0"/>
    <n v="0"/>
    <n v="0"/>
    <n v="0"/>
    <n v="0"/>
    <n v="0"/>
    <n v="0"/>
    <n v="24.62"/>
    <n v="43.91"/>
  </r>
  <r>
    <s v="India, India Chhattisgar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51"/>
    <n v="0"/>
    <n v="12.33"/>
    <n v="0"/>
    <n v="36.200000000000003"/>
    <n v="0"/>
    <n v="0"/>
    <n v="0"/>
    <n v="0"/>
    <n v="0"/>
    <n v="0"/>
    <n v="0"/>
    <n v="0"/>
    <n v="0"/>
    <n v="0"/>
    <n v="0"/>
  </r>
  <r>
    <s v="India, India Chhattisgar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.26"/>
    <n v="0"/>
    <n v="0"/>
    <n v="0.03"/>
    <n v="0"/>
    <n v="0"/>
    <n v="0"/>
    <n v="0"/>
    <n v="0"/>
    <n v="0"/>
    <n v="0"/>
    <n v="0"/>
    <n v="0"/>
    <n v="0"/>
    <n v="0"/>
  </r>
  <r>
    <s v="India, India Chhattisgarh"/>
    <x v="11"/>
    <n v="6.08"/>
    <n v="0"/>
    <n v="0"/>
    <n v="10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2"/>
    <n v="0.09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7"/>
    <n v="5"/>
    <n v="0"/>
    <n v="0"/>
    <n v="129.3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9"/>
    <n v="0"/>
    <n v="0"/>
    <n v="0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0"/>
    <n v="9.48"/>
    <n v="0"/>
    <n v="0"/>
    <n v="365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1.84"/>
    <n v="4.0199999999999996"/>
    <n v="-193.43"/>
    <n v="0"/>
  </r>
  <r>
    <s v="India, India Chhattisgar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</r>
  <r>
    <s v="India, India Chhattisgar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</r>
  <r>
    <s v="India, India Chhattisgar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2"/>
    <n v="0.03"/>
    <n v="0.01"/>
    <n v="0"/>
    <n v="0"/>
    <n v="0"/>
    <n v="0"/>
    <n v="0"/>
    <n v="0"/>
    <n v="0"/>
    <n v="0"/>
    <n v="0"/>
    <n v="0"/>
    <n v="0"/>
    <n v="0"/>
  </r>
  <r>
    <s v="India, India Chhattisgar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6"/>
    <n v="0"/>
    <n v="0"/>
    <n v="0"/>
    <n v="0"/>
    <n v="0"/>
    <n v="0"/>
    <n v="0"/>
    <n v="0"/>
    <n v="0"/>
    <n v="0"/>
    <n v="0"/>
    <n v="0"/>
    <n v="4.05"/>
    <n v="0"/>
  </r>
  <r>
    <s v="India, India Chhattisgar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</r>
  <r>
    <s v="India, India Chhattisgar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27"/>
    <n v="0"/>
    <n v="0"/>
    <n v="0"/>
    <n v="0"/>
    <n v="0"/>
    <n v="0"/>
    <n v="0"/>
    <n v="0"/>
    <n v="0"/>
    <n v="0"/>
    <n v="0"/>
    <n v="0"/>
    <n v="0"/>
    <n v="0"/>
  </r>
  <r>
    <s v="India, India Chhattisgar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</r>
  <r>
    <s v="India, India Chhattisgar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600000000000003"/>
    <n v="4.6900000000000004"/>
    <n v="0.2"/>
    <n v="0.03"/>
    <n v="0"/>
    <n v="0"/>
    <n v="0"/>
    <n v="0"/>
    <n v="0"/>
    <n v="0"/>
    <n v="0"/>
    <n v="0"/>
    <n v="0"/>
    <n v="0.08"/>
    <n v="0"/>
  </r>
  <r>
    <s v="India, India Chhattisgar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"/>
    <n v="1.92"/>
    <n v="0"/>
    <n v="0"/>
    <n v="0"/>
    <n v="0"/>
    <n v="0"/>
    <n v="0"/>
    <n v="0"/>
    <n v="0"/>
    <n v="0"/>
    <n v="0"/>
    <n v="0"/>
    <n v="0"/>
    <n v="0"/>
  </r>
  <r>
    <s v="India, India Chhattisgar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"/>
    <n v="0"/>
    <n v="0"/>
    <n v="0"/>
    <n v="0"/>
    <n v="0"/>
    <n v="0"/>
    <n v="0"/>
    <n v="0"/>
    <n v="0"/>
    <n v="0"/>
    <n v="0"/>
    <n v="0"/>
    <n v="0"/>
  </r>
  <r>
    <s v="India, India Uttaranch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</r>
  <r>
    <s v="India, India Uttaranch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8"/>
    <n v="0.13"/>
  </r>
  <r>
    <s v="India, India Uttaranchal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Uttaranch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-0.13"/>
  </r>
  <r>
    <s v="India, India Uttaranchal"/>
    <x v="4"/>
    <n v="0"/>
    <n v="0"/>
    <n v="0"/>
    <n v="0"/>
    <n v="0"/>
    <n v="0"/>
    <n v="0"/>
    <n v="0"/>
    <n v="0"/>
    <n v="0"/>
    <n v="0"/>
    <n v="0"/>
    <n v="0"/>
    <n v="0"/>
    <n v="0"/>
    <n v="0"/>
    <n v="9.7799999999999994"/>
    <n v="0"/>
    <n v="1.82"/>
    <n v="0"/>
    <n v="0"/>
    <n v="0"/>
    <n v="0.78"/>
    <n v="0"/>
    <n v="0"/>
    <n v="0"/>
    <n v="0"/>
    <n v="0"/>
    <n v="0"/>
    <n v="0"/>
    <n v="0"/>
    <n v="0"/>
    <n v="0"/>
    <n v="-10.61"/>
  </r>
  <r>
    <s v="India, India Uttaranchal"/>
    <x v="5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9"/>
  </r>
  <r>
    <s v="India, India Uttaranch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7"/>
    <n v="0"/>
    <n v="0"/>
    <n v="0"/>
    <n v="0"/>
    <n v="0"/>
    <n v="0"/>
    <n v="0"/>
    <n v="0"/>
    <n v="0"/>
    <n v="0"/>
    <n v="0"/>
    <n v="0"/>
    <n v="0"/>
    <n v="0"/>
    <n v="0"/>
    <n v="0"/>
    <n v="1.28"/>
    <n v="1.45"/>
    <n v="0"/>
    <n v="0"/>
    <n v="0"/>
    <n v="0"/>
    <n v="0"/>
    <n v="0"/>
    <n v="0"/>
    <n v="0"/>
    <n v="0"/>
    <n v="0"/>
    <n v="0"/>
    <n v="0"/>
    <n v="0"/>
    <n v="0"/>
    <n v="0"/>
    <n v="-2.3199999999999998"/>
  </r>
  <r>
    <s v="India, India Uttaranchal"/>
    <x v="8"/>
    <n v="0.14000000000000001"/>
    <n v="0"/>
    <n v="0.83"/>
    <n v="19.850000000000001"/>
    <n v="0"/>
    <n v="0.04"/>
    <n v="0"/>
    <n v="0"/>
    <n v="0"/>
    <n v="0"/>
    <n v="0"/>
    <n v="0"/>
    <n v="0"/>
    <n v="0"/>
    <n v="0"/>
    <n v="0"/>
    <n v="3.54"/>
    <n v="0.16"/>
    <n v="0.21"/>
    <n v="1.38"/>
    <n v="1.33"/>
    <n v="0.02"/>
    <n v="1.34"/>
    <n v="0"/>
    <n v="0"/>
    <n v="0"/>
    <n v="0"/>
    <n v="0"/>
    <n v="0"/>
    <n v="0"/>
    <n v="0"/>
    <n v="0"/>
    <n v="53.03"/>
    <n v="13.04"/>
  </r>
  <r>
    <s v="India, India Uttaranch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</r>
  <r>
    <s v="India, India Uttaranchal"/>
    <x v="11"/>
    <n v="0.28999999999999998"/>
    <n v="0"/>
    <n v="0"/>
    <n v="5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2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</r>
  <r>
    <s v="India, India Uttaranch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7"/>
    <n v="0.24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0"/>
    <n v="0"/>
    <n v="0"/>
    <n v="0"/>
    <n v="0"/>
    <n v="0"/>
    <n v="0"/>
    <n v="0"/>
    <n v="0"/>
    <n v="0"/>
    <n v="0"/>
  </r>
  <r>
    <s v="India, India Uttaranch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.49"/>
    <n v="0"/>
    <n v="0"/>
    <n v="0"/>
    <n v="0"/>
    <n v="0"/>
    <n v="0"/>
    <n v="0"/>
    <n v="0"/>
    <n v="0"/>
    <n v="0"/>
    <n v="0"/>
  </r>
  <r>
    <s v="India, India Uttaranchal"/>
    <x v="20"/>
    <n v="0.45"/>
    <n v="0"/>
    <n v="0"/>
    <n v="17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27.2"/>
    <n v="1.89"/>
    <n v="-38.42"/>
    <n v="0"/>
  </r>
  <r>
    <s v="India, India Uttaranch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</r>
  <r>
    <s v="India, India Uttaranch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</r>
  <r>
    <s v="India, India Uttaranch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0.01"/>
    <n v="0.01"/>
    <n v="0"/>
    <n v="0"/>
    <n v="0"/>
    <n v="0"/>
    <n v="0"/>
    <n v="0"/>
    <n v="0"/>
    <n v="0"/>
    <n v="0"/>
    <n v="0"/>
    <n v="0"/>
    <n v="0"/>
  </r>
  <r>
    <s v="India, India Uttaranch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Uttaranch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0"/>
    <n v="0"/>
    <n v="0"/>
    <n v="0"/>
    <n v="0"/>
    <n v="0"/>
    <n v="0"/>
    <n v="0"/>
    <n v="0"/>
    <n v="0"/>
    <n v="0"/>
  </r>
  <r>
    <s v="India, India Uttaranch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"/>
    <n v="0"/>
    <n v="0"/>
    <n v="0"/>
    <n v="0"/>
    <n v="0"/>
    <n v="0"/>
    <n v="0"/>
    <n v="0"/>
    <n v="0"/>
    <n v="0"/>
    <n v="0"/>
    <n v="0"/>
    <n v="0"/>
    <n v="0"/>
  </r>
  <r>
    <s v="India, India Uttaranch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  <n v="0"/>
    <n v="0"/>
  </r>
  <r>
    <s v="India, India Uttaranch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"/>
    <n v="2.4700000000000002"/>
    <n v="0.08"/>
    <n v="0.01"/>
    <n v="0"/>
    <n v="0"/>
    <n v="0"/>
    <n v="0"/>
    <n v="0"/>
    <n v="0"/>
    <n v="0"/>
    <n v="0"/>
    <n v="0"/>
    <n v="0.03"/>
    <n v="0"/>
  </r>
  <r>
    <s v="India, India Uttaranch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.01"/>
    <n v="0"/>
    <n v="0"/>
    <n v="0"/>
    <n v="0"/>
    <n v="0"/>
    <n v="0"/>
    <n v="0"/>
    <n v="0"/>
    <n v="0"/>
    <n v="0"/>
    <n v="0"/>
    <n v="0"/>
    <n v="0"/>
  </r>
  <r>
    <s v="India, India Uttaranch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"/>
    <n v="0"/>
    <n v="0"/>
    <n v="0"/>
    <n v="0"/>
    <n v="0"/>
    <n v="0"/>
    <n v="0"/>
    <n v="0"/>
    <n v="0"/>
    <n v="0"/>
    <n v="0"/>
    <n v="0"/>
  </r>
  <r>
    <s v="India, India West Beng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4"/>
    <n v="0"/>
    <n v="0"/>
    <n v="0"/>
    <n v="0"/>
    <n v="0"/>
    <n v="0"/>
    <n v="0"/>
    <n v="0"/>
    <n v="0"/>
    <n v="0"/>
    <n v="0"/>
    <n v="0"/>
  </r>
  <r>
    <s v="India, India West Beng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1"/>
    <n v="0"/>
    <n v="0"/>
    <n v="0"/>
    <n v="0"/>
    <n v="0"/>
    <n v="0"/>
    <n v="0"/>
    <n v="0"/>
    <n v="0"/>
    <n v="0"/>
    <n v="0"/>
    <n v="0"/>
    <n v="0"/>
    <n v="56.43"/>
    <n v="3.54"/>
  </r>
  <r>
    <s v="India, India West Bengal"/>
    <x v="2"/>
    <n v="0.28999999999999998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"/>
    <n v="0"/>
    <n v="0"/>
    <n v="0"/>
    <n v="0"/>
    <n v="0"/>
    <n v="0"/>
    <n v="0"/>
    <n v="0"/>
    <n v="0"/>
    <n v="0"/>
    <n v="-3.64"/>
  </r>
  <r>
    <s v="India, India West Beng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99999999999998"/>
    <n v="0"/>
    <n v="0"/>
    <n v="1.22"/>
    <n v="0.44"/>
    <n v="0"/>
    <n v="0"/>
    <n v="0"/>
    <n v="0"/>
    <n v="0"/>
    <n v="0"/>
    <n v="0"/>
    <n v="0"/>
    <n v="0"/>
    <n v="0"/>
    <n v="-3.54"/>
  </r>
  <r>
    <s v="India, India West Bengal"/>
    <x v="4"/>
    <n v="0"/>
    <n v="0"/>
    <n v="0"/>
    <n v="0"/>
    <n v="0"/>
    <n v="0"/>
    <n v="0"/>
    <n v="0"/>
    <n v="0"/>
    <n v="0"/>
    <n v="0"/>
    <n v="0"/>
    <n v="0"/>
    <n v="0"/>
    <n v="0"/>
    <n v="0"/>
    <n v="88.5"/>
    <n v="0"/>
    <n v="16.48"/>
    <n v="0"/>
    <n v="0"/>
    <n v="0"/>
    <n v="7.04"/>
    <n v="0"/>
    <n v="0"/>
    <n v="0"/>
    <n v="0"/>
    <n v="0"/>
    <n v="0"/>
    <n v="0"/>
    <n v="0"/>
    <n v="0"/>
    <n v="0"/>
    <n v="-96.04"/>
  </r>
  <r>
    <s v="India, India West Bengal"/>
    <x v="5"/>
    <n v="0.02"/>
    <n v="0"/>
    <n v="0"/>
    <n v="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"/>
  </r>
  <r>
    <s v="India, India West Beng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7"/>
    <n v="0"/>
    <n v="0"/>
    <n v="5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"/>
  </r>
  <r>
    <s v="India, India West Bengal"/>
    <x v="8"/>
    <n v="0.66"/>
    <n v="0"/>
    <n v="1.95"/>
    <n v="223.29"/>
    <n v="0"/>
    <n v="0.74"/>
    <n v="0"/>
    <n v="0"/>
    <n v="0"/>
    <n v="0"/>
    <n v="0"/>
    <n v="0"/>
    <n v="0"/>
    <n v="0"/>
    <n v="0"/>
    <n v="0"/>
    <n v="0"/>
    <n v="0"/>
    <n v="7.19"/>
    <n v="14.32"/>
    <n v="11.99"/>
    <n v="0.71"/>
    <n v="17.53"/>
    <n v="0"/>
    <n v="0"/>
    <n v="0"/>
    <n v="0"/>
    <n v="0"/>
    <n v="0"/>
    <n v="0"/>
    <n v="0"/>
    <n v="0"/>
    <n v="86.17"/>
    <n v="105.22"/>
  </r>
  <r>
    <s v="India, India West Beng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11.38"/>
    <n v="0"/>
    <n v="0"/>
    <n v="0"/>
    <n v="0"/>
    <n v="0"/>
    <n v="0"/>
    <n v="0"/>
    <n v="0"/>
    <n v="0"/>
    <n v="0"/>
    <n v="0"/>
  </r>
  <r>
    <s v="India, India West Beng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9.85"/>
    <n v="0"/>
    <n v="0"/>
    <n v="0"/>
    <n v="0"/>
    <n v="0"/>
    <n v="0"/>
    <n v="0"/>
    <n v="0"/>
    <n v="0"/>
    <n v="0"/>
    <n v="0"/>
    <n v="0"/>
    <n v="0"/>
    <n v="0"/>
  </r>
  <r>
    <s v="India, India West Bengal"/>
    <x v="11"/>
    <n v="6.87"/>
    <n v="0"/>
    <n v="0"/>
    <n v="12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2"/>
    <n v="0.1"/>
    <n v="0"/>
    <n v="0"/>
    <n v="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.61"/>
    <n v="0"/>
    <n v="0"/>
    <n v="0"/>
    <n v="0"/>
    <n v="0"/>
    <n v="0"/>
    <n v="0"/>
    <n v="0"/>
    <n v="0"/>
    <n v="0"/>
    <n v="0"/>
  </r>
  <r>
    <s v="India, India West Beng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7"/>
    <n v="5.64"/>
    <n v="0"/>
    <n v="0"/>
    <n v="14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"/>
    <n v="0"/>
    <n v="0"/>
    <n v="0"/>
    <n v="0"/>
    <n v="0"/>
    <n v="0"/>
    <n v="0"/>
    <n v="0"/>
    <n v="0"/>
    <n v="0"/>
    <n v="0"/>
  </r>
  <r>
    <s v="India, India West Beng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9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.06"/>
    <n v="0.16"/>
    <n v="0"/>
    <n v="0.71"/>
    <n v="0"/>
    <n v="0"/>
    <n v="0"/>
    <n v="0"/>
    <n v="0"/>
    <n v="0"/>
    <n v="0"/>
    <n v="0"/>
    <n v="0"/>
    <n v="0"/>
    <n v="0"/>
  </r>
  <r>
    <s v="India, India West Bengal"/>
    <x v="20"/>
    <n v="10.71"/>
    <n v="0"/>
    <n v="0"/>
    <n v="41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16.829999999999998"/>
    <n v="0"/>
    <n v="-234.77"/>
    <n v="0"/>
  </r>
  <r>
    <s v="India, India West Beng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"/>
    <n v="0"/>
    <n v="0"/>
    <n v="0"/>
    <n v="0"/>
    <n v="0"/>
    <n v="0"/>
    <n v="0"/>
    <n v="0"/>
    <n v="0"/>
    <n v="0"/>
    <n v="0"/>
    <n v="0"/>
    <n v="0"/>
    <n v="0"/>
  </r>
  <r>
    <s v="India, India West Beng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1"/>
    <n v="0"/>
    <n v="0"/>
    <n v="0"/>
    <n v="0"/>
    <n v="0"/>
    <n v="0"/>
    <n v="0"/>
    <n v="0"/>
    <n v="0"/>
    <n v="0"/>
    <n v="0"/>
    <n v="0"/>
    <n v="0"/>
  </r>
  <r>
    <s v="India, India West Beng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77"/>
    <n v="0.11"/>
    <n v="0.05"/>
    <n v="0"/>
    <n v="0"/>
    <n v="0"/>
    <n v="0"/>
    <n v="0"/>
    <n v="0"/>
    <n v="0"/>
    <n v="0"/>
    <n v="0"/>
    <n v="0"/>
    <n v="0"/>
    <n v="0"/>
  </r>
  <r>
    <s v="India, India West Beng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5.74"/>
    <n v="0"/>
  </r>
  <r>
    <s v="India, India West Beng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</r>
  <r>
    <s v="India, India West Beng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4"/>
    <n v="0"/>
    <n v="0"/>
    <n v="0"/>
    <n v="0"/>
    <n v="0"/>
    <n v="0"/>
    <n v="0"/>
    <n v="0"/>
    <n v="0"/>
    <n v="0"/>
    <n v="0"/>
    <n v="0"/>
    <n v="0"/>
    <n v="0"/>
  </r>
  <r>
    <s v="India, India West Beng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"/>
    <n v="0"/>
    <n v="0"/>
    <n v="0"/>
    <n v="0"/>
    <n v="0"/>
    <n v="0"/>
    <n v="0"/>
    <n v="0"/>
    <n v="0"/>
    <n v="0"/>
    <n v="0"/>
    <n v="0"/>
    <n v="0"/>
  </r>
  <r>
    <s v="India, India West Beng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3"/>
    <n v="13.73"/>
    <n v="0.74"/>
    <n v="0.14000000000000001"/>
    <n v="0"/>
    <n v="0"/>
    <n v="0"/>
    <n v="0"/>
    <n v="0"/>
    <n v="0"/>
    <n v="0"/>
    <n v="0"/>
    <n v="0"/>
    <n v="0.28999999999999998"/>
    <n v="0"/>
  </r>
  <r>
    <s v="India, India West Beng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"/>
    <n v="5.62"/>
    <n v="0"/>
    <n v="0.01"/>
    <n v="0"/>
    <n v="0"/>
    <n v="0"/>
    <n v="0"/>
    <n v="0"/>
    <n v="0"/>
    <n v="0"/>
    <n v="0"/>
    <n v="0"/>
    <n v="0"/>
    <n v="0"/>
  </r>
  <r>
    <s v="India, India West Beng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8"/>
    <n v="0"/>
    <n v="0"/>
    <n v="0"/>
    <n v="0"/>
    <n v="0"/>
    <n v="0"/>
    <n v="0"/>
    <n v="0"/>
    <n v="0"/>
    <n v="0"/>
    <n v="0"/>
    <n v="0"/>
    <n v="0"/>
  </r>
  <r>
    <s v="India, India Andhr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77"/>
    <n v="6.87"/>
    <n v="0"/>
    <n v="0"/>
    <n v="0"/>
    <n v="0"/>
    <n v="0"/>
    <n v="0"/>
    <n v="0"/>
    <n v="0"/>
    <n v="0"/>
    <n v="0"/>
    <n v="0"/>
  </r>
  <r>
    <s v="India, India Andhra Pradesh"/>
    <x v="1"/>
    <n v="6.54"/>
    <n v="0"/>
    <n v="0"/>
    <n v="364.63"/>
    <n v="0"/>
    <n v="0"/>
    <n v="0"/>
    <n v="0"/>
    <n v="0"/>
    <n v="0"/>
    <n v="0"/>
    <n v="0"/>
    <n v="0"/>
    <n v="0"/>
    <n v="0"/>
    <n v="0"/>
    <n v="0"/>
    <n v="0"/>
    <n v="7.28"/>
    <n v="0"/>
    <n v="0"/>
    <n v="0"/>
    <n v="0"/>
    <n v="0"/>
    <n v="0"/>
    <n v="0"/>
    <n v="0"/>
    <n v="0"/>
    <n v="0"/>
    <n v="0"/>
    <n v="0"/>
    <n v="0"/>
    <n v="101.62"/>
    <n v="19.3"/>
  </r>
  <r>
    <s v="India, India Andhra Pradesh"/>
    <x v="2"/>
    <n v="0.97"/>
    <n v="0"/>
    <n v="0"/>
    <n v="7.57"/>
    <n v="0"/>
    <n v="0"/>
    <n v="0"/>
    <n v="0"/>
    <n v="0"/>
    <n v="0"/>
    <n v="0"/>
    <n v="0"/>
    <n v="0"/>
    <n v="0"/>
    <n v="0"/>
    <n v="0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-23"/>
  </r>
  <r>
    <s v="India, India Andhra Pradesh"/>
    <x v="3"/>
    <n v="0"/>
    <n v="0"/>
    <n v="7.16"/>
    <n v="0"/>
    <n v="0"/>
    <n v="0"/>
    <n v="0"/>
    <n v="0"/>
    <n v="0"/>
    <n v="0"/>
    <n v="0"/>
    <n v="0"/>
    <n v="0"/>
    <n v="0"/>
    <n v="0"/>
    <n v="0"/>
    <n v="0"/>
    <n v="0"/>
    <n v="7.56"/>
    <n v="0"/>
    <n v="0"/>
    <n v="0"/>
    <n v="7.99"/>
    <n v="0"/>
    <n v="0"/>
    <n v="0"/>
    <n v="0"/>
    <n v="0"/>
    <n v="0"/>
    <n v="0"/>
    <n v="0"/>
    <n v="0"/>
    <n v="0"/>
    <n v="-19.3"/>
  </r>
  <r>
    <s v="India, India Andhra Pradesh"/>
    <x v="4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15.32"/>
    <n v="0"/>
    <n v="0"/>
    <n v="0"/>
    <n v="6.53"/>
    <n v="0"/>
    <n v="0"/>
    <n v="0"/>
    <n v="0"/>
    <n v="0"/>
    <n v="0"/>
    <n v="0"/>
    <n v="0"/>
    <n v="0"/>
    <n v="0"/>
    <n v="-88.99"/>
  </r>
  <r>
    <s v="India, India Andhra Pradesh"/>
    <x v="5"/>
    <n v="0.02"/>
    <n v="0"/>
    <n v="0"/>
    <n v="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"/>
  </r>
  <r>
    <s v="India, India Andhr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7"/>
    <n v="0"/>
    <n v="0"/>
    <n v="0"/>
    <n v="0"/>
    <n v="0"/>
    <n v="0"/>
    <n v="0"/>
    <n v="0"/>
    <n v="0"/>
    <n v="0"/>
    <n v="0"/>
    <n v="0"/>
    <n v="0"/>
    <n v="0"/>
    <n v="0"/>
    <n v="0"/>
    <n v="0.48"/>
    <n v="1.04"/>
    <n v="0"/>
    <n v="0"/>
    <n v="0"/>
    <n v="0"/>
    <n v="0"/>
    <n v="0"/>
    <n v="0"/>
    <n v="0"/>
    <n v="0"/>
    <n v="0"/>
    <n v="0"/>
    <n v="0"/>
    <n v="0"/>
    <n v="0"/>
    <n v="0"/>
    <n v="-1.29"/>
  </r>
  <r>
    <s v="India, India Andhra Pradesh"/>
    <x v="8"/>
    <n v="0.71"/>
    <n v="0"/>
    <n v="0"/>
    <n v="198.98"/>
    <n v="0"/>
    <n v="0.61"/>
    <n v="0"/>
    <n v="0"/>
    <n v="0"/>
    <n v="0"/>
    <n v="0"/>
    <n v="0"/>
    <n v="0"/>
    <n v="0"/>
    <n v="0"/>
    <n v="0"/>
    <n v="11.6"/>
    <n v="0.53"/>
    <n v="12.23"/>
    <n v="13.18"/>
    <n v="11.14"/>
    <n v="0.15"/>
    <n v="26.35"/>
    <n v="0"/>
    <n v="0"/>
    <n v="0"/>
    <n v="0"/>
    <n v="0"/>
    <n v="0"/>
    <n v="0"/>
    <n v="0"/>
    <n v="0"/>
    <n v="121.78"/>
    <n v="114.07"/>
  </r>
  <r>
    <s v="India, India Andhr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89"/>
    <n v="0"/>
    <n v="33.99"/>
    <n v="0"/>
    <n v="38.24"/>
    <n v="0"/>
    <n v="0"/>
    <n v="0"/>
    <n v="0"/>
    <n v="0"/>
    <n v="0"/>
    <n v="0"/>
    <n v="0"/>
    <n v="0"/>
    <n v="0"/>
    <n v="0"/>
  </r>
  <r>
    <s v="India, India Andhr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3.29"/>
    <n v="0"/>
    <n v="0"/>
    <n v="0.1"/>
    <n v="0"/>
    <n v="0"/>
    <n v="0"/>
    <n v="0"/>
    <n v="0"/>
    <n v="0"/>
    <n v="0"/>
    <n v="0"/>
    <n v="0"/>
    <n v="0"/>
    <n v="0"/>
  </r>
  <r>
    <s v="India, India Andhra Pradesh"/>
    <x v="11"/>
    <n v="8.15"/>
    <n v="0"/>
    <n v="0"/>
    <n v="14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2"/>
    <n v="0.12"/>
    <n v="0"/>
    <n v="0"/>
    <n v="2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0"/>
    <n v="0"/>
    <n v="0"/>
    <n v="20.55"/>
    <n v="0"/>
    <n v="0"/>
    <n v="0"/>
    <n v="0"/>
    <n v="0"/>
    <n v="0"/>
    <n v="0"/>
    <n v="0"/>
    <n v="0"/>
    <n v="0"/>
    <n v="0"/>
  </r>
  <r>
    <s v="India, India Andhr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7"/>
    <n v="6.7"/>
    <n v="0"/>
    <n v="0"/>
    <n v="17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77"/>
    <n v="0"/>
    <n v="0"/>
    <n v="0"/>
    <n v="0"/>
    <n v="0"/>
    <n v="0"/>
    <n v="0"/>
    <n v="0"/>
    <n v="0"/>
    <n v="0"/>
    <n v="0"/>
  </r>
  <r>
    <s v="India, India Andhr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9"/>
    <n v="0"/>
    <n v="0"/>
    <n v="0"/>
    <n v="0"/>
    <n v="0"/>
    <n v="0"/>
    <n v="0"/>
    <n v="0"/>
    <n v="0"/>
    <n v="0"/>
    <n v="0"/>
    <n v="0"/>
    <n v="0"/>
    <n v="0"/>
    <n v="0"/>
    <n v="0"/>
    <n v="3.12"/>
    <n v="0"/>
    <n v="0"/>
    <n v="0.18"/>
    <n v="0.48"/>
    <n v="0"/>
    <n v="23.76"/>
    <n v="0"/>
    <n v="0"/>
    <n v="0"/>
    <n v="0"/>
    <n v="0"/>
    <n v="0"/>
    <n v="0"/>
    <n v="0"/>
    <n v="0"/>
    <n v="0"/>
    <n v="0"/>
  </r>
  <r>
    <s v="India, India Andhra Pradesh"/>
    <x v="20"/>
    <n v="12.71"/>
    <n v="0"/>
    <n v="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"/>
    <n v="0"/>
    <n v="0"/>
    <n v="0"/>
    <n v="0"/>
    <n v="0"/>
    <n v="49.39"/>
    <n v="23.35"/>
    <n v="-382.4"/>
    <n v="0"/>
  </r>
  <r>
    <s v="India, India Andhr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"/>
    <n v="0"/>
    <n v="0"/>
    <n v="0"/>
    <n v="0"/>
    <n v="0"/>
    <n v="0"/>
    <n v="0"/>
    <n v="0"/>
    <n v="0"/>
    <n v="0"/>
    <n v="0"/>
    <n v="0"/>
    <n v="0"/>
    <n v="0"/>
  </r>
  <r>
    <s v="India, India Andhr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n v="0"/>
    <n v="0"/>
    <n v="0"/>
    <n v="0"/>
    <n v="0"/>
    <n v="0"/>
  </r>
  <r>
    <s v="India, India Andhr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4"/>
    <n v="0.1"/>
    <n v="0.05"/>
    <n v="0"/>
    <n v="0"/>
    <n v="0"/>
    <n v="0"/>
    <n v="0"/>
    <n v="0"/>
    <n v="0"/>
    <n v="0"/>
    <n v="0"/>
    <n v="0"/>
    <n v="0"/>
    <n v="0"/>
  </r>
  <r>
    <s v="India, India Andhr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3"/>
    <n v="0"/>
    <n v="0"/>
    <n v="0"/>
    <n v="0"/>
    <n v="0"/>
    <n v="0"/>
    <n v="0"/>
    <n v="0"/>
    <n v="0"/>
    <n v="0"/>
    <n v="0"/>
    <n v="0"/>
    <n v="8.0299999999999994"/>
    <n v="0"/>
  </r>
  <r>
    <s v="India, India Andhr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72"/>
    <n v="0"/>
    <n v="0"/>
    <n v="0"/>
    <n v="0"/>
    <n v="0"/>
    <n v="0"/>
    <n v="0"/>
    <n v="0"/>
    <n v="0"/>
    <n v="0"/>
    <n v="0"/>
    <n v="0"/>
    <n v="0"/>
    <n v="0"/>
  </r>
  <r>
    <s v="India, India Andhr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.33"/>
    <n v="0"/>
    <n v="0"/>
    <n v="0"/>
    <n v="0"/>
    <n v="0"/>
    <n v="0"/>
    <n v="0"/>
    <n v="0"/>
    <n v="0"/>
    <n v="0"/>
    <n v="0"/>
    <n v="0"/>
    <n v="0"/>
    <n v="0"/>
  </r>
  <r>
    <s v="India, India Andhr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"/>
    <n v="0"/>
    <n v="0"/>
    <n v="0"/>
    <n v="0"/>
    <n v="0"/>
    <n v="0"/>
    <n v="0"/>
    <n v="0"/>
    <n v="0"/>
    <n v="0"/>
    <n v="0"/>
    <n v="0"/>
    <n v="0"/>
  </r>
  <r>
    <s v="India, India Andhr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36"/>
    <n v="25.53"/>
    <n v="0.7"/>
    <n v="0.13"/>
    <n v="0"/>
    <n v="0"/>
    <n v="0"/>
    <n v="0"/>
    <n v="0"/>
    <n v="0"/>
    <n v="0"/>
    <n v="0"/>
    <n v="0"/>
    <n v="0"/>
    <n v="0"/>
  </r>
  <r>
    <s v="India, India Andhr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800000000000004"/>
    <n v="10.44"/>
    <n v="0"/>
    <n v="0.01"/>
    <n v="0"/>
    <n v="0"/>
    <n v="0"/>
    <n v="0"/>
    <n v="0"/>
    <n v="0"/>
    <n v="0"/>
    <n v="0"/>
    <n v="0"/>
    <n v="0"/>
    <n v="0"/>
  </r>
  <r>
    <s v="India, India Andhr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59999999999999"/>
    <n v="0"/>
    <n v="0"/>
    <n v="0"/>
    <n v="0"/>
    <n v="0"/>
    <n v="0"/>
    <n v="0"/>
    <n v="0"/>
    <n v="0"/>
    <n v="0"/>
    <n v="0"/>
    <n v="0"/>
    <n v="0"/>
  </r>
  <r>
    <s v="India, India Assam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</r>
  <r>
    <s v="India, India Assam"/>
    <x v="1"/>
    <n v="0.84"/>
    <n v="0"/>
    <n v="0"/>
    <n v="46.83"/>
    <n v="0"/>
    <n v="0"/>
    <n v="0"/>
    <n v="0"/>
    <n v="0"/>
    <n v="0"/>
    <n v="0"/>
    <n v="0"/>
    <n v="0"/>
    <n v="0"/>
    <n v="0"/>
    <n v="0"/>
    <n v="0"/>
    <n v="0"/>
    <n v="4.09"/>
    <n v="0"/>
    <n v="0"/>
    <n v="0"/>
    <n v="0"/>
    <n v="0"/>
    <n v="0"/>
    <n v="0"/>
    <n v="0"/>
    <n v="0"/>
    <n v="0"/>
    <n v="0"/>
    <n v="0"/>
    <n v="0"/>
    <n v="6.02"/>
    <n v="7.18"/>
  </r>
  <r>
    <s v="India, India Assam"/>
    <x v="2"/>
    <n v="0.14000000000000001"/>
    <n v="0"/>
    <n v="0"/>
    <n v="1.129999999999999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.12"/>
    <n v="0"/>
    <n v="0"/>
    <n v="0"/>
    <n v="0"/>
    <n v="0"/>
    <n v="0"/>
    <n v="0"/>
    <n v="0"/>
    <n v="0"/>
    <n v="0"/>
    <n v="-2.37"/>
  </r>
  <r>
    <s v="India, India Assam"/>
    <x v="3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4.25"/>
    <n v="0"/>
    <n v="0"/>
    <n v="0.64"/>
    <n v="2.64"/>
    <n v="0"/>
    <n v="0"/>
    <n v="0"/>
    <n v="0"/>
    <n v="0"/>
    <n v="0"/>
    <n v="0"/>
    <n v="0"/>
    <n v="0"/>
    <n v="0"/>
    <n v="-7.18"/>
  </r>
  <r>
    <s v="India, India Assam"/>
    <x v="4"/>
    <n v="0"/>
    <n v="0"/>
    <n v="0"/>
    <n v="0"/>
    <n v="0"/>
    <n v="0"/>
    <n v="0"/>
    <n v="0"/>
    <n v="0"/>
    <n v="0"/>
    <n v="0"/>
    <n v="0"/>
    <n v="0"/>
    <n v="0"/>
    <n v="0"/>
    <n v="0"/>
    <n v="30.25"/>
    <n v="0"/>
    <n v="5.63"/>
    <n v="0"/>
    <n v="0"/>
    <n v="0"/>
    <n v="2.41"/>
    <n v="0"/>
    <n v="0"/>
    <n v="0"/>
    <n v="0"/>
    <n v="0"/>
    <n v="0"/>
    <n v="0"/>
    <n v="0"/>
    <n v="0"/>
    <n v="0"/>
    <n v="-32.83"/>
  </r>
  <r>
    <s v="India, India Assam"/>
    <x v="5"/>
    <n v="0.0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999999999999998"/>
  </r>
  <r>
    <s v="India, India Assam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7"/>
    <n v="0"/>
    <n v="0"/>
    <n v="1.49"/>
    <n v="0"/>
    <n v="0"/>
    <n v="0"/>
    <n v="0"/>
    <n v="0"/>
    <n v="0"/>
    <n v="0"/>
    <n v="0"/>
    <n v="0"/>
    <n v="0"/>
    <n v="0"/>
    <n v="0"/>
    <n v="0"/>
    <n v="0.75"/>
    <n v="0.75"/>
    <n v="0"/>
    <n v="0"/>
    <n v="0"/>
    <n v="0"/>
    <n v="0"/>
    <n v="0"/>
    <n v="0"/>
    <n v="0"/>
    <n v="0"/>
    <n v="0"/>
    <n v="0"/>
    <n v="0"/>
    <n v="0"/>
    <n v="0"/>
    <n v="0"/>
    <n v="-2.54"/>
  </r>
  <r>
    <s v="India, India Assam"/>
    <x v="8"/>
    <n v="0.03"/>
    <n v="0"/>
    <n v="1.07"/>
    <n v="4.95"/>
    <n v="0"/>
    <n v="0.01"/>
    <n v="0"/>
    <n v="0"/>
    <n v="0"/>
    <n v="0"/>
    <n v="0"/>
    <n v="0"/>
    <n v="0"/>
    <n v="0"/>
    <n v="0"/>
    <n v="0"/>
    <n v="0.04"/>
    <n v="0"/>
    <n v="0.01"/>
    <n v="4.3499999999999996"/>
    <n v="4.0999999999999996"/>
    <n v="0.05"/>
    <n v="7.6"/>
    <n v="0"/>
    <n v="0"/>
    <n v="0"/>
    <n v="0"/>
    <n v="0"/>
    <n v="0"/>
    <n v="0"/>
    <n v="0"/>
    <n v="0"/>
    <n v="31.85"/>
    <n v="38.03"/>
  </r>
  <r>
    <s v="India, India Assam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"/>
    <n v="0"/>
    <n v="1.73"/>
    <n v="0"/>
    <n v="5.69"/>
    <n v="0"/>
    <n v="0"/>
    <n v="0"/>
    <n v="0"/>
    <n v="0"/>
    <n v="0"/>
    <n v="0"/>
    <n v="0"/>
    <n v="0"/>
    <n v="0"/>
    <n v="0"/>
  </r>
  <r>
    <s v="India, India Assam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"/>
    <n v="0"/>
    <n v="0"/>
    <n v="0.08"/>
    <n v="0"/>
    <n v="0"/>
    <n v="0"/>
    <n v="0"/>
    <n v="0"/>
    <n v="0"/>
    <n v="0"/>
    <n v="0"/>
    <n v="0"/>
    <n v="0"/>
    <n v="0"/>
  </r>
  <r>
    <s v="India, India Assam"/>
    <x v="11"/>
    <n v="0.06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3.65"/>
    <n v="0"/>
    <n v="0"/>
    <n v="0"/>
    <n v="0"/>
    <n v="0"/>
    <n v="0"/>
    <n v="0"/>
    <n v="0"/>
    <n v="0"/>
    <n v="0"/>
    <n v="0"/>
  </r>
  <r>
    <s v="India, India Assam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7"/>
    <n v="0.05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4"/>
    <n v="0"/>
    <n v="0"/>
    <n v="0"/>
    <n v="0"/>
    <n v="0"/>
    <n v="0"/>
    <n v="0"/>
    <n v="0"/>
    <n v="0"/>
    <n v="0"/>
    <n v="0"/>
  </r>
  <r>
    <s v="India, India Assam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27"/>
    <n v="0"/>
    <n v="4.22"/>
    <n v="0"/>
    <n v="0"/>
    <n v="0"/>
    <n v="0"/>
    <n v="0"/>
    <n v="0"/>
    <n v="0"/>
    <n v="0"/>
    <n v="0"/>
    <n v="0"/>
    <n v="0"/>
  </r>
  <r>
    <s v="India, India Assam"/>
    <x v="20"/>
    <n v="0.09"/>
    <n v="0"/>
    <n v="0"/>
    <n v="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5.76"/>
    <n v="0"/>
    <n v="-19.809999999999999"/>
    <n v="0"/>
  </r>
  <r>
    <s v="India, India Assam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</r>
  <r>
    <s v="India, India Assam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29999999999999"/>
    <n v="0"/>
    <n v="0"/>
    <n v="0"/>
    <n v="0"/>
    <n v="0"/>
    <n v="0"/>
    <n v="0"/>
    <n v="0"/>
    <n v="0"/>
    <n v="0"/>
    <n v="0"/>
    <n v="0"/>
    <n v="0"/>
  </r>
  <r>
    <s v="India, India Assam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900000000000004"/>
    <n v="0.04"/>
    <n v="0.02"/>
    <n v="0"/>
    <n v="0"/>
    <n v="0"/>
    <n v="0"/>
    <n v="0"/>
    <n v="0"/>
    <n v="0"/>
    <n v="0"/>
    <n v="0"/>
    <n v="0"/>
    <n v="0"/>
    <n v="0"/>
  </r>
  <r>
    <s v="India, India Assam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Assam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6"/>
    <n v="0"/>
    <n v="0"/>
    <n v="0"/>
    <n v="0"/>
    <n v="0"/>
    <n v="0"/>
    <n v="0"/>
    <n v="0"/>
    <n v="0"/>
    <n v="0"/>
    <n v="0"/>
    <n v="0"/>
    <n v="0"/>
    <n v="0"/>
  </r>
  <r>
    <s v="India, India Assam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3"/>
    <n v="0"/>
    <n v="0"/>
    <n v="0"/>
    <n v="0"/>
    <n v="0"/>
    <n v="0"/>
    <n v="0"/>
    <n v="0"/>
    <n v="0"/>
    <n v="0"/>
    <n v="0"/>
    <n v="0"/>
    <n v="0"/>
    <n v="0"/>
  </r>
  <r>
    <s v="India, India Assam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0"/>
    <n v="0"/>
    <n v="0"/>
    <n v="0"/>
    <n v="0"/>
    <n v="0"/>
    <n v="0"/>
    <n v="0"/>
    <n v="0"/>
    <n v="0"/>
  </r>
  <r>
    <s v="India, India Assam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2"/>
    <n v="3.46"/>
    <n v="0.25"/>
    <n v="0.02"/>
    <n v="0"/>
    <n v="0"/>
    <n v="0"/>
    <n v="0"/>
    <n v="0"/>
    <n v="0"/>
    <n v="0"/>
    <n v="0"/>
    <n v="0"/>
    <n v="0.1"/>
    <n v="0"/>
  </r>
  <r>
    <s v="India, India Assam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"/>
    <n v="1.42"/>
    <n v="0"/>
    <n v="0"/>
    <n v="0"/>
    <n v="0"/>
    <n v="0"/>
    <n v="0"/>
    <n v="0"/>
    <n v="0"/>
    <n v="0"/>
    <n v="0"/>
    <n v="0"/>
    <n v="0"/>
    <n v="0"/>
  </r>
  <r>
    <s v="India, India Assam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n v="0"/>
    <n v="0"/>
    <n v="0"/>
    <n v="0"/>
    <n v="0"/>
    <n v="0"/>
    <n v="0"/>
    <n v="0"/>
  </r>
  <r>
    <s v="India, India Delh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6"/>
    <n v="0"/>
    <n v="0"/>
    <n v="0"/>
    <n v="0"/>
    <n v="0"/>
    <n v="0"/>
    <n v="0"/>
    <n v="0"/>
    <n v="0"/>
    <n v="0"/>
    <n v="0"/>
  </r>
  <r>
    <s v="India, India Delhi"/>
    <x v="1"/>
    <n v="4.67"/>
    <n v="0"/>
    <n v="0"/>
    <n v="260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6"/>
    <n v="6.01"/>
  </r>
  <r>
    <s v="India, India Delhi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Delhi"/>
    <x v="3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"/>
    <n v="0"/>
    <n v="0"/>
    <n v="0"/>
    <n v="0"/>
    <n v="0"/>
    <n v="0"/>
    <n v="0"/>
    <n v="0"/>
    <n v="0"/>
    <n v="0"/>
    <n v="-6.01"/>
  </r>
  <r>
    <s v="India, India Delhi"/>
    <x v="4"/>
    <n v="0"/>
    <n v="0"/>
    <n v="0"/>
    <n v="0"/>
    <n v="0"/>
    <n v="0"/>
    <n v="0"/>
    <n v="0"/>
    <n v="0"/>
    <n v="0"/>
    <n v="0"/>
    <n v="0"/>
    <n v="0"/>
    <n v="0"/>
    <n v="0"/>
    <n v="0"/>
    <n v="16.28"/>
    <n v="0"/>
    <n v="3.01"/>
    <n v="0"/>
    <n v="0"/>
    <n v="0"/>
    <n v="1.3"/>
    <n v="0"/>
    <n v="0"/>
    <n v="0"/>
    <n v="0"/>
    <n v="0"/>
    <n v="0"/>
    <n v="0"/>
    <n v="0"/>
    <n v="0"/>
    <n v="0"/>
    <n v="-17.66"/>
  </r>
  <r>
    <s v="India, India Delhi"/>
    <x v="5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"/>
  </r>
  <r>
    <s v="India, India Delhi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7"/>
    <n v="0"/>
    <n v="0"/>
    <n v="1.01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"/>
    <n v="0"/>
    <n v="0"/>
    <n v="0"/>
    <n v="0"/>
    <n v="0"/>
    <n v="0"/>
    <n v="0"/>
    <n v="0"/>
    <n v="0"/>
    <n v="0"/>
    <n v="-0.88"/>
  </r>
  <r>
    <s v="India, India Delhi"/>
    <x v="8"/>
    <n v="0.05"/>
    <n v="0"/>
    <n v="0.36"/>
    <n v="4.83"/>
    <n v="0"/>
    <n v="0"/>
    <n v="0"/>
    <n v="0"/>
    <n v="0"/>
    <n v="0"/>
    <n v="0"/>
    <n v="0"/>
    <n v="0"/>
    <n v="0"/>
    <n v="0"/>
    <n v="0"/>
    <n v="5.3"/>
    <n v="0.26"/>
    <n v="0.01"/>
    <n v="2.2799999999999998"/>
    <n v="2.19"/>
    <n v="0.03"/>
    <n v="2.2200000000000002"/>
    <n v="0"/>
    <n v="0"/>
    <n v="0"/>
    <n v="0"/>
    <n v="0"/>
    <n v="0"/>
    <n v="0"/>
    <n v="0"/>
    <n v="0"/>
    <n v="67.61"/>
    <n v="18.71"/>
  </r>
  <r>
    <s v="India, India Delhi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83"/>
    <n v="0"/>
    <n v="0"/>
    <n v="0.05"/>
    <n v="0"/>
    <n v="0"/>
    <n v="0"/>
    <n v="0"/>
    <n v="0"/>
    <n v="0"/>
    <n v="0"/>
    <n v="0"/>
    <n v="0"/>
    <n v="0"/>
    <n v="0"/>
  </r>
  <r>
    <s v="India, India Delhi"/>
    <x v="11"/>
    <n v="4.33"/>
    <n v="0"/>
    <n v="0"/>
    <n v="78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2"/>
    <n v="0.06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9"/>
    <n v="0"/>
    <n v="0"/>
    <n v="0"/>
    <n v="0"/>
    <n v="0"/>
    <n v="0"/>
    <n v="0"/>
    <n v="0"/>
    <n v="0"/>
    <n v="0"/>
    <n v="0"/>
  </r>
  <r>
    <s v="India, India Delh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7"/>
    <n v="3.56"/>
    <n v="0"/>
    <n v="0"/>
    <n v="9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1"/>
    <n v="0"/>
    <n v="0"/>
    <n v="0"/>
    <n v="0"/>
    <n v="0"/>
    <n v="0"/>
    <n v="0"/>
    <n v="0"/>
    <n v="0"/>
    <n v="0"/>
    <n v="0"/>
  </r>
  <r>
    <s v="India, India Delhi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14.92"/>
    <n v="0"/>
    <n v="0"/>
    <n v="0"/>
    <n v="0"/>
    <n v="0"/>
    <n v="0"/>
    <n v="0"/>
    <n v="0"/>
    <n v="0"/>
    <n v="0"/>
    <n v="0"/>
  </r>
  <r>
    <s v="India, India Delhi"/>
    <x v="20"/>
    <n v="6.76"/>
    <n v="0"/>
    <n v="0"/>
    <n v="260.5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8.6300000000000008"/>
    <n v="10.34"/>
    <n v="-186.28"/>
    <n v="0"/>
  </r>
  <r>
    <s v="India, India Delhi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</r>
  <r>
    <s v="India, India Delhi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"/>
    <n v="0"/>
    <n v="0"/>
    <n v="0"/>
    <n v="0"/>
    <n v="0"/>
    <n v="0"/>
    <n v="0"/>
    <n v="0"/>
    <n v="0"/>
    <n v="0"/>
    <n v="0"/>
    <n v="0"/>
    <n v="0"/>
  </r>
  <r>
    <s v="India, India Delhi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9"/>
    <n v="0.02"/>
    <n v="0.01"/>
    <n v="0"/>
    <n v="0"/>
    <n v="0"/>
    <n v="0"/>
    <n v="0"/>
    <n v="0"/>
    <n v="0"/>
    <n v="0"/>
    <n v="0"/>
    <n v="0"/>
    <n v="0"/>
    <n v="0"/>
  </r>
  <r>
    <s v="India, India Delhi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.86"/>
    <n v="0"/>
  </r>
  <r>
    <s v="India, India Delhi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5"/>
    <n v="0"/>
    <n v="0"/>
    <n v="0.01"/>
    <n v="0"/>
    <n v="0"/>
    <n v="0"/>
    <n v="0"/>
    <n v="0"/>
    <n v="0"/>
    <n v="0"/>
    <n v="0"/>
    <n v="0"/>
    <n v="0"/>
    <n v="0"/>
  </r>
  <r>
    <s v="India, India Delhi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96"/>
    <n v="0"/>
    <n v="0"/>
    <n v="0"/>
    <n v="0"/>
    <n v="0"/>
    <n v="0"/>
    <n v="0"/>
    <n v="0"/>
    <n v="0"/>
    <n v="0"/>
    <n v="0"/>
    <n v="0"/>
    <n v="0"/>
    <n v="0"/>
  </r>
  <r>
    <s v="India, India Delhi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</r>
  <r>
    <s v="India, India Delhi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"/>
    <n v="24.32"/>
    <n v="0.15"/>
    <n v="16.809999999999999"/>
    <n v="0"/>
    <n v="0"/>
    <n v="0"/>
    <n v="0"/>
    <n v="0"/>
    <n v="0"/>
    <n v="0"/>
    <n v="0"/>
    <n v="0"/>
    <n v="0.05"/>
    <n v="0"/>
  </r>
  <r>
    <s v="India, India Delhi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n v="9.9499999999999993"/>
    <n v="0"/>
    <n v="1.51"/>
    <n v="0"/>
    <n v="0"/>
    <n v="0"/>
    <n v="0"/>
    <n v="0"/>
    <n v="0"/>
    <n v="0"/>
    <n v="0"/>
    <n v="0"/>
    <n v="0"/>
    <n v="0"/>
  </r>
  <r>
    <s v="India, India Delhi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90000000000001"/>
    <n v="0"/>
    <n v="0"/>
    <n v="0"/>
    <n v="0"/>
    <n v="0"/>
    <n v="0"/>
    <n v="0"/>
    <n v="0"/>
    <n v="0"/>
    <n v="0"/>
    <n v="0"/>
    <n v="0"/>
    <n v="0"/>
  </r>
  <r>
    <s v="India, India Go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</r>
  <r>
    <s v="India, India Go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"/>
    <n v="0.09"/>
  </r>
  <r>
    <s v="India, India Goa"/>
    <x v="2"/>
    <n v="0.54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2.31"/>
    <n v="0"/>
    <n v="0"/>
    <n v="0"/>
    <n v="0"/>
    <n v="0"/>
    <n v="0"/>
    <n v="0"/>
    <n v="0"/>
    <n v="0"/>
    <n v="0"/>
    <n v="-7.42"/>
  </r>
  <r>
    <s v="India, India Go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-0.09"/>
  </r>
  <r>
    <s v="India, India Goa"/>
    <x v="4"/>
    <n v="0"/>
    <n v="0"/>
    <n v="0"/>
    <n v="0"/>
    <n v="0"/>
    <n v="0"/>
    <n v="0"/>
    <n v="0"/>
    <n v="0"/>
    <n v="0"/>
    <n v="0"/>
    <n v="0"/>
    <n v="0"/>
    <n v="0"/>
    <n v="0"/>
    <n v="0"/>
    <n v="1.41"/>
    <n v="0"/>
    <n v="0.26"/>
    <n v="0"/>
    <n v="0"/>
    <n v="0"/>
    <n v="0.11"/>
    <n v="0"/>
    <n v="0"/>
    <n v="0"/>
    <n v="0"/>
    <n v="0"/>
    <n v="0"/>
    <n v="0"/>
    <n v="0"/>
    <n v="0"/>
    <n v="0"/>
    <n v="-1.53"/>
  </r>
  <r>
    <s v="India, India Goa"/>
    <x v="5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Go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7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8"/>
  </r>
  <r>
    <s v="India, India Goa"/>
    <x v="8"/>
    <n v="0"/>
    <n v="0"/>
    <n v="0.03"/>
    <n v="13.45"/>
    <n v="0"/>
    <n v="0.06"/>
    <n v="0"/>
    <n v="0"/>
    <n v="0"/>
    <n v="0"/>
    <n v="0"/>
    <n v="0"/>
    <n v="0"/>
    <n v="0"/>
    <n v="0"/>
    <n v="0"/>
    <n v="0.02"/>
    <n v="0"/>
    <n v="0"/>
    <n v="0.28999999999999998"/>
    <n v="0.19"/>
    <n v="0"/>
    <n v="11.21"/>
    <n v="0"/>
    <n v="0"/>
    <n v="0"/>
    <n v="0"/>
    <n v="0"/>
    <n v="0"/>
    <n v="0"/>
    <n v="0"/>
    <n v="0"/>
    <n v="1.6"/>
    <n v="9.0500000000000007"/>
  </r>
  <r>
    <s v="India, India Go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7"/>
    <n v="0"/>
    <n v="2.12"/>
    <n v="0"/>
    <n v="21.14"/>
    <n v="0"/>
    <n v="0"/>
    <n v="0"/>
    <n v="0"/>
    <n v="0"/>
    <n v="0"/>
    <n v="0"/>
    <n v="0"/>
    <n v="0"/>
    <n v="0"/>
    <n v="0"/>
  </r>
  <r>
    <s v="India, India Go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0"/>
    <n v="0"/>
    <n v="0"/>
    <n v="0"/>
    <n v="0"/>
  </r>
  <r>
    <s v="India, India Goa"/>
    <x v="11"/>
    <n v="0.31"/>
    <n v="0"/>
    <n v="0"/>
    <n v="5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</r>
  <r>
    <s v="India, India Go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7"/>
    <n v="0.26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0"/>
    <n v="0"/>
    <n v="0"/>
    <n v="0"/>
    <n v="0"/>
    <n v="0"/>
    <n v="0"/>
    <n v="0"/>
    <n v="0"/>
    <n v="0"/>
    <n v="0"/>
  </r>
  <r>
    <s v="India, India Go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</r>
  <r>
    <s v="India, India Goa"/>
    <x v="20"/>
    <n v="0.48"/>
    <n v="0"/>
    <n v="0"/>
    <n v="18.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2.1800000000000002"/>
    <n v="-11.59"/>
    <n v="0"/>
  </r>
  <r>
    <s v="India, India Go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s v="India, India Go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  <n v="0"/>
    <n v="0"/>
    <n v="0"/>
    <n v="0"/>
    <n v="0"/>
    <n v="0"/>
    <n v="0"/>
    <n v="0"/>
    <n v="0"/>
    <n v="0"/>
    <n v="0"/>
    <n v="0"/>
    <n v="0"/>
  </r>
  <r>
    <s v="India, India Go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0"/>
    <n v="0"/>
    <n v="0"/>
    <n v="0"/>
    <n v="0"/>
    <n v="0"/>
    <n v="0"/>
    <n v="0"/>
    <n v="0"/>
  </r>
  <r>
    <s v="India, India Go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Go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0"/>
    <n v="0"/>
    <n v="0"/>
    <n v="0"/>
    <n v="0"/>
    <n v="0"/>
    <n v="0"/>
  </r>
  <r>
    <s v="India, India Go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6"/>
    <n v="0"/>
    <n v="0"/>
    <n v="0"/>
    <n v="0"/>
    <n v="0"/>
    <n v="0"/>
    <n v="0"/>
    <n v="0"/>
    <n v="0"/>
    <n v="0"/>
    <n v="0"/>
    <n v="0"/>
    <n v="0"/>
    <n v="0"/>
  </r>
  <r>
    <s v="India, India Go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"/>
    <n v="0"/>
    <n v="0"/>
    <n v="0"/>
    <n v="0"/>
    <n v="0"/>
    <n v="0"/>
    <n v="0"/>
    <n v="0"/>
    <n v="0"/>
    <n v="0"/>
    <n v="0"/>
    <n v="0"/>
  </r>
  <r>
    <s v="India, India Go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"/>
    <n v="2.27"/>
    <n v="0.01"/>
    <n v="0"/>
    <n v="0"/>
    <n v="0"/>
    <n v="0"/>
    <n v="0"/>
    <n v="0"/>
    <n v="0"/>
    <n v="0"/>
    <n v="0"/>
    <n v="0"/>
    <n v="0"/>
    <n v="0"/>
  </r>
  <r>
    <s v="India, India Go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.93"/>
    <n v="0"/>
    <n v="0"/>
    <n v="0"/>
    <n v="0"/>
    <n v="0"/>
    <n v="0"/>
    <n v="0"/>
    <n v="0"/>
    <n v="0"/>
    <n v="0"/>
    <n v="0"/>
    <n v="0"/>
    <n v="0"/>
  </r>
  <r>
    <s v="India, India Go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Gujara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9.1199999999999992"/>
    <n v="0"/>
    <n v="0"/>
    <n v="0"/>
    <n v="0"/>
    <n v="0"/>
    <n v="0"/>
    <n v="0"/>
    <n v="0"/>
    <n v="0"/>
    <n v="0"/>
    <n v="0"/>
  </r>
  <r>
    <s v="India, India Gujarat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0"/>
    <n v="0"/>
    <n v="0"/>
    <n v="140.91999999999999"/>
    <n v="13.95"/>
  </r>
  <r>
    <s v="India, India Gujarat"/>
    <x v="2"/>
    <n v="9.7899999999999991"/>
    <n v="0"/>
    <n v="0"/>
    <n v="5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4.28"/>
  </r>
  <r>
    <s v="India, India Gujarat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"/>
    <n v="0"/>
    <n v="0"/>
    <n v="0"/>
    <n v="12.83"/>
    <n v="0"/>
    <n v="0"/>
    <n v="0"/>
    <n v="0"/>
    <n v="0"/>
    <n v="0"/>
    <n v="0"/>
    <n v="0"/>
    <n v="0"/>
    <n v="0"/>
    <n v="-13.95"/>
  </r>
  <r>
    <s v="India, India Gujarat"/>
    <x v="4"/>
    <n v="0"/>
    <n v="0"/>
    <n v="0"/>
    <n v="0"/>
    <n v="0"/>
    <n v="0"/>
    <n v="0"/>
    <n v="0"/>
    <n v="0"/>
    <n v="0"/>
    <n v="0"/>
    <n v="0"/>
    <n v="0"/>
    <n v="0"/>
    <n v="0"/>
    <n v="0"/>
    <n v="58.6"/>
    <n v="0"/>
    <n v="10.95"/>
    <n v="0"/>
    <n v="0"/>
    <n v="0"/>
    <n v="4.66"/>
    <n v="0"/>
    <n v="0"/>
    <n v="0"/>
    <n v="0"/>
    <n v="0"/>
    <n v="0"/>
    <n v="0"/>
    <n v="0"/>
    <n v="0"/>
    <n v="0"/>
    <n v="-63.59"/>
  </r>
  <r>
    <s v="India, India Gujarat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000000000000005"/>
  </r>
  <r>
    <s v="India, India Gujarat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7"/>
    <n v="0"/>
    <n v="0"/>
    <n v="3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1"/>
  </r>
  <r>
    <s v="India, India Gujarat"/>
    <x v="8"/>
    <n v="0.75"/>
    <n v="0"/>
    <n v="1.29"/>
    <n v="112.31"/>
    <n v="0"/>
    <n v="0.14000000000000001"/>
    <n v="0"/>
    <n v="0"/>
    <n v="0"/>
    <n v="0"/>
    <n v="0"/>
    <n v="0"/>
    <n v="0"/>
    <n v="0"/>
    <n v="0"/>
    <n v="0"/>
    <n v="0"/>
    <n v="0"/>
    <n v="13.39"/>
    <n v="8.9499999999999993"/>
    <n v="7.97"/>
    <n v="0.1"/>
    <n v="72.22"/>
    <n v="0"/>
    <n v="0"/>
    <n v="0"/>
    <n v="0"/>
    <n v="0"/>
    <n v="0"/>
    <n v="0"/>
    <n v="0"/>
    <n v="0"/>
    <n v="57.8"/>
    <n v="121.54"/>
  </r>
  <r>
    <s v="India, India Gujarat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4"/>
    <n v="0"/>
    <n v="14.33"/>
    <n v="0"/>
    <n v="73.989999999999995"/>
    <n v="0"/>
    <n v="0"/>
    <n v="0"/>
    <n v="0"/>
    <n v="0"/>
    <n v="0"/>
    <n v="0"/>
    <n v="0"/>
    <n v="0"/>
    <n v="0"/>
    <n v="0"/>
  </r>
  <r>
    <s v="India, India Gujarat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"/>
    <n v="13.48"/>
    <n v="0"/>
    <n v="0"/>
    <n v="0.4"/>
    <n v="0"/>
    <n v="0"/>
    <n v="0"/>
    <n v="0"/>
    <n v="0"/>
    <n v="0"/>
    <n v="0"/>
    <n v="0"/>
    <n v="0"/>
    <n v="0"/>
    <n v="0"/>
  </r>
  <r>
    <s v="India, India Gujarat"/>
    <x v="11"/>
    <n v="14.97"/>
    <n v="0"/>
    <n v="0"/>
    <n v="27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2"/>
    <n v="0.22"/>
    <n v="0"/>
    <n v="0"/>
    <n v="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30.36"/>
    <n v="0"/>
    <n v="0"/>
    <n v="0"/>
    <n v="0"/>
    <n v="0"/>
    <n v="0"/>
    <n v="0"/>
    <n v="0"/>
    <n v="0"/>
    <n v="0"/>
    <n v="0"/>
  </r>
  <r>
    <s v="India, India Gujarat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7"/>
    <n v="12.31"/>
    <n v="0"/>
    <n v="0"/>
    <n v="318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33"/>
    <n v="0"/>
    <n v="0"/>
    <n v="0"/>
    <n v="0"/>
    <n v="0"/>
    <n v="0"/>
    <n v="0"/>
    <n v="0"/>
    <n v="0"/>
    <n v="0"/>
    <n v="0"/>
  </r>
  <r>
    <s v="India, India Gujarat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9"/>
    <n v="0"/>
    <n v="0"/>
    <n v="0"/>
    <n v="0"/>
    <n v="0"/>
    <n v="0"/>
    <n v="0"/>
    <n v="0"/>
    <n v="0"/>
    <n v="0"/>
    <n v="0"/>
    <n v="0"/>
    <n v="0"/>
    <n v="0"/>
    <n v="0"/>
    <n v="0"/>
    <n v="1.37"/>
    <n v="0"/>
    <n v="0"/>
    <n v="0.08"/>
    <n v="0.23"/>
    <n v="0"/>
    <n v="35.1"/>
    <n v="0"/>
    <n v="0"/>
    <n v="0"/>
    <n v="0"/>
    <n v="0"/>
    <n v="0"/>
    <n v="0"/>
    <n v="0"/>
    <n v="0"/>
    <n v="0"/>
    <n v="0"/>
  </r>
  <r>
    <s v="India, India Gujarat"/>
    <x v="20"/>
    <n v="23.35"/>
    <n v="0"/>
    <n v="0"/>
    <n v="90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29999999999997"/>
    <n v="0"/>
    <n v="0"/>
    <n v="0"/>
    <n v="0"/>
    <n v="0"/>
    <n v="9.84"/>
    <n v="47.36"/>
    <n v="-625.36"/>
    <n v="0"/>
  </r>
  <r>
    <s v="India, India Gujarat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2"/>
    <n v="0"/>
    <n v="0"/>
    <n v="0"/>
    <n v="0"/>
    <n v="0"/>
    <n v="0"/>
    <n v="0"/>
    <n v="0"/>
    <n v="0"/>
    <n v="0"/>
    <n v="0"/>
    <n v="0"/>
    <n v="0"/>
    <n v="0"/>
  </r>
  <r>
    <s v="India, India Gujarat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8"/>
    <n v="0"/>
    <n v="0"/>
    <n v="0"/>
    <n v="0"/>
    <n v="0"/>
    <n v="0"/>
    <n v="0"/>
    <n v="0"/>
    <n v="0"/>
    <n v="0"/>
    <n v="0"/>
    <n v="0"/>
    <n v="0"/>
  </r>
  <r>
    <s v="India, India Gujarat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7.0000000000000007E-2"/>
    <n v="0.04"/>
    <n v="0"/>
    <n v="0"/>
    <n v="0"/>
    <n v="0"/>
    <n v="0"/>
    <n v="0"/>
    <n v="0"/>
    <n v="0"/>
    <n v="0"/>
    <n v="0"/>
    <n v="0"/>
    <n v="0"/>
  </r>
  <r>
    <s v="India, India Gujarat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3.3"/>
    <n v="0"/>
  </r>
  <r>
    <s v="India, India Gujarat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3"/>
    <n v="0"/>
    <n v="0"/>
    <n v="0"/>
    <n v="0"/>
    <n v="0"/>
    <n v="0"/>
    <n v="0"/>
    <n v="0"/>
    <n v="0"/>
    <n v="0"/>
    <n v="0"/>
    <n v="0"/>
    <n v="0"/>
    <n v="0"/>
  </r>
  <r>
    <s v="India, India Gujarat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11"/>
    <n v="0"/>
    <n v="0"/>
    <n v="0"/>
    <n v="0"/>
    <n v="0"/>
    <n v="0"/>
    <n v="0"/>
    <n v="0"/>
    <n v="0"/>
    <n v="0"/>
    <n v="0"/>
    <n v="0"/>
    <n v="0"/>
    <n v="0"/>
  </r>
  <r>
    <s v="India, India Gujarat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"/>
    <n v="0"/>
    <n v="0"/>
    <n v="0"/>
    <n v="0"/>
    <n v="0"/>
    <n v="0"/>
    <n v="0"/>
    <n v="0"/>
    <n v="0"/>
    <n v="0"/>
    <n v="0"/>
    <n v="0"/>
    <n v="0"/>
  </r>
  <r>
    <s v="India, India Gujarat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05"/>
    <n v="28.77"/>
    <n v="0.49"/>
    <n v="0.3"/>
    <n v="0"/>
    <n v="0"/>
    <n v="0"/>
    <n v="0"/>
    <n v="0"/>
    <n v="0"/>
    <n v="0"/>
    <n v="0"/>
    <n v="0"/>
    <n v="0.19"/>
    <n v="0"/>
  </r>
  <r>
    <s v="India, India Gujarat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6"/>
    <n v="11.77"/>
    <n v="0"/>
    <n v="0.03"/>
    <n v="0"/>
    <n v="0"/>
    <n v="0"/>
    <n v="0"/>
    <n v="0"/>
    <n v="0"/>
    <n v="0"/>
    <n v="0"/>
    <n v="0"/>
    <n v="0"/>
    <n v="0"/>
  </r>
  <r>
    <s v="India, India Gujarat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93"/>
    <n v="0"/>
    <n v="0"/>
    <n v="0"/>
    <n v="0"/>
    <n v="0"/>
    <n v="0"/>
    <n v="0"/>
    <n v="0"/>
    <n v="0"/>
    <n v="0"/>
    <n v="0"/>
    <n v="0"/>
    <n v="0"/>
  </r>
  <r>
    <s v="India, India Harya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.79"/>
    <n v="0"/>
    <n v="0"/>
    <n v="0"/>
    <n v="0"/>
    <n v="0"/>
    <n v="0"/>
    <n v="0"/>
    <n v="0"/>
    <n v="0"/>
    <n v="0"/>
    <n v="0"/>
  </r>
  <r>
    <s v="India, India Haryan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53.04"/>
    <n v="2.11"/>
  </r>
  <r>
    <s v="India, India Haryana"/>
    <x v="2"/>
    <n v="0.26"/>
    <n v="0"/>
    <n v="0"/>
    <n v="2.06"/>
    <n v="0"/>
    <n v="0"/>
    <n v="0"/>
    <n v="0"/>
    <n v="0"/>
    <n v="0"/>
    <n v="0"/>
    <n v="0"/>
    <n v="0"/>
    <n v="0"/>
    <n v="0"/>
    <n v="0"/>
    <n v="0"/>
    <n v="0"/>
    <n v="2.88"/>
    <n v="0"/>
    <n v="0"/>
    <n v="0"/>
    <n v="0.04"/>
    <n v="0"/>
    <n v="0"/>
    <n v="0"/>
    <n v="0"/>
    <n v="0"/>
    <n v="0"/>
    <n v="0"/>
    <n v="0"/>
    <n v="0"/>
    <n v="0"/>
    <n v="-4.46"/>
  </r>
  <r>
    <s v="India, India Haryan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1.67"/>
    <n v="0"/>
    <n v="0"/>
    <n v="0"/>
    <n v="0"/>
    <n v="0"/>
    <n v="0"/>
    <n v="0"/>
    <n v="0"/>
    <n v="0"/>
    <n v="0"/>
    <n v="-2.11"/>
  </r>
  <r>
    <s v="India, India Haryana"/>
    <x v="4"/>
    <n v="0"/>
    <n v="0"/>
    <n v="0"/>
    <n v="0"/>
    <n v="0"/>
    <n v="0"/>
    <n v="0"/>
    <n v="0"/>
    <n v="0"/>
    <n v="0"/>
    <n v="0"/>
    <n v="0"/>
    <n v="0"/>
    <n v="0"/>
    <n v="0"/>
    <n v="0"/>
    <n v="24.58"/>
    <n v="0"/>
    <n v="4.58"/>
    <n v="0"/>
    <n v="0"/>
    <n v="0"/>
    <n v="1.96"/>
    <n v="0"/>
    <n v="0"/>
    <n v="0"/>
    <n v="0"/>
    <n v="0"/>
    <n v="0"/>
    <n v="0"/>
    <n v="0"/>
    <n v="0"/>
    <n v="0"/>
    <n v="-26.67"/>
  </r>
  <r>
    <s v="India, India Haryana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Haryan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7"/>
    <n v="0"/>
    <n v="0"/>
    <n v="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"/>
  </r>
  <r>
    <s v="India, India Haryana"/>
    <x v="8"/>
    <n v="0.42"/>
    <n v="0"/>
    <n v="0.54"/>
    <n v="42.03"/>
    <n v="0"/>
    <n v="0.04"/>
    <n v="0"/>
    <n v="0"/>
    <n v="0"/>
    <n v="0"/>
    <n v="0"/>
    <n v="0"/>
    <n v="0"/>
    <n v="0"/>
    <n v="0"/>
    <n v="0"/>
    <n v="0"/>
    <n v="0"/>
    <n v="0.21"/>
    <n v="3.63"/>
    <n v="3.33"/>
    <n v="0.04"/>
    <n v="9.8699999999999992"/>
    <n v="0"/>
    <n v="0"/>
    <n v="0"/>
    <n v="0"/>
    <n v="0"/>
    <n v="0"/>
    <n v="0"/>
    <n v="0"/>
    <n v="0"/>
    <n v="28.87"/>
    <n v="32.67"/>
  </r>
  <r>
    <s v="India, India Haryan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5"/>
    <n v="0"/>
    <n v="3.58"/>
    <n v="0"/>
    <n v="10.4"/>
    <n v="0"/>
    <n v="0"/>
    <n v="0"/>
    <n v="0"/>
    <n v="0"/>
    <n v="0"/>
    <n v="0"/>
    <n v="0"/>
    <n v="0"/>
    <n v="0"/>
    <n v="0"/>
  </r>
  <r>
    <s v="India, India Haryan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96"/>
    <n v="0"/>
    <n v="0"/>
    <n v="0.05"/>
    <n v="0"/>
    <n v="0"/>
    <n v="0"/>
    <n v="0"/>
    <n v="0"/>
    <n v="0"/>
    <n v="0"/>
    <n v="0"/>
    <n v="0"/>
    <n v="0"/>
    <n v="0"/>
  </r>
  <r>
    <s v="India, India Haryana"/>
    <x v="11"/>
    <n v="5.79"/>
    <n v="0"/>
    <n v="0"/>
    <n v="10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2"/>
    <n v="0.08"/>
    <n v="0"/>
    <n v="0"/>
    <n v="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3.42"/>
    <n v="0"/>
    <n v="0"/>
    <n v="0"/>
    <n v="0"/>
    <n v="0"/>
    <n v="0"/>
    <n v="0"/>
    <n v="0"/>
    <n v="0"/>
    <n v="0"/>
    <n v="0"/>
  </r>
  <r>
    <s v="India, India Haryan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7"/>
    <n v="4.76"/>
    <n v="0"/>
    <n v="0"/>
    <n v="123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3"/>
    <n v="0"/>
    <n v="0"/>
    <n v="0"/>
    <n v="0"/>
    <n v="0"/>
    <n v="0"/>
    <n v="0"/>
    <n v="0"/>
    <n v="0"/>
    <n v="0"/>
    <n v="0"/>
  </r>
  <r>
    <s v="India, India Haryan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9"/>
    <n v="0"/>
    <n v="0"/>
    <n v="0"/>
    <n v="0"/>
    <n v="0"/>
    <n v="0"/>
    <n v="0"/>
    <n v="0"/>
    <n v="0"/>
    <n v="0"/>
    <n v="0"/>
    <n v="0"/>
    <n v="0"/>
    <n v="0"/>
    <n v="0"/>
    <n v="0"/>
    <n v="0.23"/>
    <n v="0"/>
    <n v="0"/>
    <n v="0.02"/>
    <n v="0.05"/>
    <n v="0"/>
    <n v="3.95"/>
    <n v="0"/>
    <n v="0"/>
    <n v="0"/>
    <n v="0"/>
    <n v="0"/>
    <n v="0"/>
    <n v="0"/>
    <n v="0"/>
    <n v="0"/>
    <n v="0"/>
    <n v="0"/>
  </r>
  <r>
    <s v="India, India Haryana"/>
    <x v="20"/>
    <n v="9.02"/>
    <n v="0"/>
    <n v="0"/>
    <n v="34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18.04"/>
    <n v="9.24"/>
    <n v="-213.97"/>
    <n v="0"/>
  </r>
  <r>
    <s v="India, India Haryan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1"/>
    <n v="0"/>
    <n v="0"/>
    <n v="0"/>
    <n v="0"/>
    <n v="0"/>
    <n v="0"/>
    <n v="0"/>
    <n v="0"/>
    <n v="0"/>
    <n v="0"/>
    <n v="0"/>
    <n v="0"/>
    <n v="0"/>
    <n v="0"/>
  </r>
  <r>
    <s v="India, India Haryan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9"/>
    <n v="0.03"/>
    <n v="0.02"/>
    <n v="0"/>
    <n v="0"/>
    <n v="0"/>
    <n v="0"/>
    <n v="0"/>
    <n v="0"/>
    <n v="0"/>
    <n v="0"/>
    <n v="0"/>
    <n v="0"/>
    <n v="0"/>
    <n v="0"/>
  </r>
  <r>
    <s v="India, India Haryan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1.44"/>
    <n v="0"/>
  </r>
  <r>
    <s v="India, India Haryan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2"/>
    <n v="0"/>
    <n v="0"/>
    <n v="0"/>
    <n v="0"/>
    <n v="0"/>
    <n v="0"/>
    <n v="0"/>
    <n v="0"/>
    <n v="0"/>
    <n v="0"/>
    <n v="0"/>
    <n v="0"/>
    <n v="0"/>
    <n v="0"/>
  </r>
  <r>
    <s v="India, India Haryan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.9"/>
    <n v="0"/>
    <n v="0"/>
    <n v="0"/>
    <n v="0"/>
    <n v="0"/>
    <n v="0"/>
    <n v="0"/>
    <n v="0"/>
    <n v="0"/>
    <n v="0"/>
    <n v="0"/>
    <n v="0"/>
    <n v="0"/>
    <n v="0"/>
  </r>
  <r>
    <s v="India, India Haryan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</r>
  <r>
    <s v="India, India Haryan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79999999999998"/>
    <n v="12.36"/>
    <n v="0.21"/>
    <n v="0.04"/>
    <n v="0"/>
    <n v="0"/>
    <n v="0"/>
    <n v="0"/>
    <n v="0"/>
    <n v="0"/>
    <n v="0"/>
    <n v="0"/>
    <n v="0"/>
    <n v="0.08"/>
    <n v="0"/>
  </r>
  <r>
    <s v="India, India Haryan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4"/>
    <n v="5.0599999999999996"/>
    <n v="0"/>
    <n v="0"/>
    <n v="0"/>
    <n v="0"/>
    <n v="0"/>
    <n v="0"/>
    <n v="0"/>
    <n v="0"/>
    <n v="0"/>
    <n v="0"/>
    <n v="0"/>
    <n v="0"/>
    <n v="0"/>
  </r>
  <r>
    <s v="India, India Haryan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"/>
    <n v="0"/>
    <n v="0"/>
    <n v="0"/>
    <n v="0"/>
    <n v="0"/>
    <n v="0"/>
    <n v="0"/>
    <n v="0"/>
    <n v="0"/>
    <n v="0"/>
    <n v="0"/>
    <n v="0"/>
    <n v="0"/>
  </r>
  <r>
    <s v="India, India Himachal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12"/>
    <n v="0"/>
    <n v="0"/>
    <n v="0"/>
    <n v="0"/>
    <n v="0"/>
    <n v="0"/>
    <n v="0"/>
    <n v="0"/>
    <n v="0"/>
    <n v="0"/>
    <n v="0"/>
  </r>
  <r>
    <s v="India, India Himachal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16.61"/>
    <n v="0.15"/>
  </r>
  <r>
    <s v="India, India Himachal Pradesh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Himachal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.15"/>
    <n v="0"/>
    <n v="0"/>
    <n v="0"/>
    <n v="0"/>
    <n v="0"/>
    <n v="0"/>
    <n v="0"/>
    <n v="0"/>
    <n v="0"/>
    <n v="0"/>
    <n v="-0.15"/>
  </r>
  <r>
    <s v="India, India Himachal Pradesh"/>
    <x v="4"/>
    <n v="0"/>
    <n v="0"/>
    <n v="0"/>
    <n v="0"/>
    <n v="0"/>
    <n v="0"/>
    <n v="0"/>
    <n v="0"/>
    <n v="0"/>
    <n v="0"/>
    <n v="0"/>
    <n v="0"/>
    <n v="0"/>
    <n v="0"/>
    <n v="0"/>
    <n v="0"/>
    <n v="6.66"/>
    <n v="0"/>
    <n v="1.25"/>
    <n v="0"/>
    <n v="0"/>
    <n v="0"/>
    <n v="0.53"/>
    <n v="0"/>
    <n v="0"/>
    <n v="0"/>
    <n v="0"/>
    <n v="0"/>
    <n v="0"/>
    <n v="0"/>
    <n v="0"/>
    <n v="0"/>
    <n v="0"/>
    <n v="-7.22"/>
  </r>
  <r>
    <s v="India, India Himachal Pradesh"/>
    <x v="5"/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6"/>
  </r>
  <r>
    <s v="India, India Himachal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7"/>
    <n v="0"/>
    <n v="0"/>
    <n v="0"/>
    <n v="0"/>
    <n v="0"/>
    <n v="0"/>
    <n v="0"/>
    <n v="0"/>
    <n v="0"/>
    <n v="0"/>
    <n v="0"/>
    <n v="0"/>
    <n v="0"/>
    <n v="0"/>
    <n v="0"/>
    <n v="0"/>
    <n v="1.32"/>
    <n v="1.97"/>
    <n v="0"/>
    <n v="0"/>
    <n v="0"/>
    <n v="0"/>
    <n v="0"/>
    <n v="0"/>
    <n v="0"/>
    <n v="0"/>
    <n v="0"/>
    <n v="0"/>
    <n v="0"/>
    <n v="0"/>
    <n v="0"/>
    <n v="0"/>
    <n v="0"/>
    <n v="-2.8"/>
  </r>
  <r>
    <s v="India, India Himachal Pradesh"/>
    <x v="8"/>
    <n v="0.2"/>
    <n v="0"/>
    <n v="0.56000000000000005"/>
    <n v="24.86"/>
    <n v="0"/>
    <n v="0.04"/>
    <n v="0"/>
    <n v="0"/>
    <n v="0"/>
    <n v="0"/>
    <n v="0"/>
    <n v="0"/>
    <n v="0"/>
    <n v="0"/>
    <n v="0"/>
    <n v="0"/>
    <n v="6.43"/>
    <n v="0.28000000000000003"/>
    <n v="0.95"/>
    <n v="0.95"/>
    <n v="0.91"/>
    <n v="0.01"/>
    <n v="0.91"/>
    <n v="0"/>
    <n v="0"/>
    <n v="0"/>
    <n v="0"/>
    <n v="0"/>
    <n v="0"/>
    <n v="0"/>
    <n v="0"/>
    <n v="0"/>
    <n v="37.479999999999997"/>
    <n v="10.1"/>
  </r>
  <r>
    <s v="India, India Himachal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9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1"/>
    <n v="0.14000000000000001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2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0"/>
  </r>
  <r>
    <s v="India, India Himachal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7"/>
    <n v="0.12"/>
    <n v="0"/>
    <n v="0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</r>
  <r>
    <s v="India, India Himachal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.44"/>
    <n v="0"/>
    <n v="0"/>
    <n v="0"/>
    <n v="0"/>
    <n v="0"/>
    <n v="0"/>
    <n v="0"/>
    <n v="0"/>
    <n v="0"/>
    <n v="0"/>
    <n v="0"/>
  </r>
  <r>
    <s v="India, India Himachal Pradesh"/>
    <x v="20"/>
    <n v="0.23"/>
    <n v="0"/>
    <n v="0"/>
    <n v="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43.59"/>
    <n v="2.89"/>
    <n v="-51.09"/>
    <n v="0"/>
  </r>
  <r>
    <s v="India, India Himachal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</r>
  <r>
    <s v="India, India Himachal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0.01"/>
    <n v="0"/>
    <n v="0"/>
    <n v="0"/>
    <n v="0"/>
    <n v="0"/>
    <n v="0"/>
    <n v="0"/>
    <n v="0"/>
    <n v="0"/>
    <n v="0"/>
    <n v="0"/>
    <n v="0"/>
    <n v="0"/>
  </r>
  <r>
    <s v="India, India Himachal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7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</r>
  <r>
    <s v="India, India Himachal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3"/>
    <n v="1.63"/>
    <n v="0.06"/>
    <n v="0"/>
    <n v="0"/>
    <n v="0"/>
    <n v="0"/>
    <n v="0"/>
    <n v="0"/>
    <n v="0"/>
    <n v="0"/>
    <n v="0"/>
    <n v="0"/>
    <n v="0.02"/>
    <n v="0"/>
  </r>
  <r>
    <s v="India, India Himachal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0.67"/>
    <n v="0"/>
    <n v="0"/>
    <n v="0"/>
    <n v="0"/>
    <n v="0"/>
    <n v="0"/>
    <n v="0"/>
    <n v="0"/>
    <n v="0"/>
    <n v="0"/>
    <n v="0"/>
    <n v="0"/>
    <n v="0"/>
  </r>
  <r>
    <s v="India, India Himachal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</r>
  <r>
    <s v="India, India Jammu and Kashmi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"/>
    <n v="0"/>
    <n v="0"/>
    <n v="0"/>
    <n v="0"/>
    <n v="0"/>
    <n v="0"/>
    <n v="0"/>
    <n v="0"/>
    <n v="0"/>
    <n v="0"/>
    <n v="0"/>
    <n v="0"/>
  </r>
  <r>
    <s v="India, India Jammu and Kashmir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"/>
    <n v="0"/>
    <n v="0"/>
    <n v="0"/>
    <n v="0"/>
    <n v="0"/>
    <n v="0"/>
    <n v="0"/>
    <n v="0"/>
    <n v="0"/>
    <n v="0"/>
    <n v="0"/>
    <n v="0"/>
    <n v="12.59"/>
    <n v="3.02"/>
  </r>
  <r>
    <s v="India, India Jammu and Kashmir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Jammu and Kashmir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4"/>
    <n v="0"/>
    <n v="0"/>
    <n v="0.38"/>
    <n v="1.34"/>
    <n v="0"/>
    <n v="0"/>
    <n v="0"/>
    <n v="0"/>
    <n v="0"/>
    <n v="0"/>
    <n v="0"/>
    <n v="0"/>
    <n v="0"/>
    <n v="0"/>
    <n v="-3.02"/>
  </r>
  <r>
    <s v="India, India Jammu and Kashmir"/>
    <x v="4"/>
    <n v="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2.27"/>
    <n v="0.48"/>
    <n v="0"/>
    <n v="0"/>
    <n v="0.89"/>
    <n v="0"/>
    <n v="0"/>
    <n v="0"/>
    <n v="0"/>
    <n v="0"/>
    <n v="0"/>
    <n v="0"/>
    <n v="0"/>
    <n v="0"/>
    <n v="0"/>
    <n v="-10.35"/>
  </r>
  <r>
    <s v="India, India Jammu and Kashmir"/>
    <x v="5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"/>
  </r>
  <r>
    <s v="India, India Jammu and Kashmi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7"/>
    <n v="0"/>
    <n v="0"/>
    <n v="0.41"/>
    <n v="0"/>
    <n v="0"/>
    <n v="0"/>
    <n v="0"/>
    <n v="0"/>
    <n v="0"/>
    <n v="0"/>
    <n v="0"/>
    <n v="0"/>
    <n v="0"/>
    <n v="0"/>
    <n v="0"/>
    <n v="0"/>
    <n v="0.65"/>
    <n v="0.65"/>
    <n v="0"/>
    <n v="0"/>
    <n v="0"/>
    <n v="0"/>
    <n v="0"/>
    <n v="0"/>
    <n v="0"/>
    <n v="0"/>
    <n v="0"/>
    <n v="0"/>
    <n v="0"/>
    <n v="0"/>
    <n v="0"/>
    <n v="0"/>
    <n v="0"/>
    <n v="-1.45"/>
  </r>
  <r>
    <s v="India, India Jammu and Kashmir"/>
    <x v="8"/>
    <n v="0.03"/>
    <n v="0"/>
    <n v="0.62"/>
    <n v="6.45"/>
    <n v="0"/>
    <n v="0.02"/>
    <n v="0"/>
    <n v="0"/>
    <n v="0"/>
    <n v="0"/>
    <n v="0"/>
    <n v="0"/>
    <n v="0"/>
    <n v="0"/>
    <n v="0"/>
    <n v="0"/>
    <n v="0.7"/>
    <n v="0.03"/>
    <n v="0.04"/>
    <n v="1.24"/>
    <n v="1.65"/>
    <n v="0.02"/>
    <n v="1.33"/>
    <n v="0"/>
    <n v="0"/>
    <n v="0"/>
    <n v="0"/>
    <n v="0"/>
    <n v="0"/>
    <n v="0"/>
    <n v="0"/>
    <n v="0"/>
    <n v="36.06"/>
    <n v="11.93"/>
  </r>
  <r>
    <s v="India, India Jammu and Kashmi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1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1"/>
    <n v="0.31"/>
    <n v="0"/>
    <n v="0"/>
    <n v="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1.85"/>
    <n v="0"/>
    <n v="0"/>
    <n v="0"/>
    <n v="0"/>
    <n v="0"/>
    <n v="0"/>
    <n v="0"/>
    <n v="0"/>
    <n v="0"/>
    <n v="0"/>
    <n v="0"/>
  </r>
  <r>
    <s v="India, India Jammu and Kashmi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7"/>
    <n v="0.26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Jammu and Kashmi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.04"/>
    <n v="0.12"/>
    <n v="0"/>
    <n v="2.14"/>
    <n v="0"/>
    <n v="0"/>
    <n v="0"/>
    <n v="0"/>
    <n v="0"/>
    <n v="0"/>
    <n v="0"/>
    <n v="0"/>
    <n v="0"/>
    <n v="0"/>
    <n v="0"/>
  </r>
  <r>
    <s v="India, India Jammu and Kashmir"/>
    <x v="20"/>
    <n v="0.49"/>
    <n v="0"/>
    <n v="0"/>
    <n v="18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22.35"/>
    <n v="6.52"/>
    <n v="-40.479999999999997"/>
    <n v="0"/>
  </r>
  <r>
    <s v="India, India Jammu and Kashmi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8"/>
    <n v="0"/>
    <n v="0"/>
    <n v="0"/>
    <n v="0"/>
    <n v="0"/>
    <n v="0"/>
    <n v="0"/>
    <n v="0"/>
    <n v="0"/>
    <n v="0"/>
    <n v="0"/>
    <n v="0"/>
    <n v="0"/>
  </r>
  <r>
    <s v="India, India Jammu and Kashmi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"/>
    <n v="0.01"/>
    <n v="0.01"/>
    <n v="0"/>
    <n v="0"/>
    <n v="0"/>
    <n v="0"/>
    <n v="0"/>
    <n v="0"/>
    <n v="0"/>
    <n v="0"/>
    <n v="0"/>
    <n v="0"/>
    <n v="0"/>
    <n v="0"/>
  </r>
  <r>
    <s v="India, India Jammu and Kashmi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"/>
    <n v="0"/>
    <n v="0"/>
    <n v="0"/>
    <n v="0"/>
    <n v="0"/>
    <n v="0"/>
    <n v="0"/>
    <n v="0"/>
    <n v="0"/>
    <n v="0"/>
    <n v="0"/>
    <n v="0"/>
  </r>
  <r>
    <s v="India, India Jammu and Kashmi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1"/>
    <n v="2.61"/>
    <n v="0.1"/>
    <n v="0.02"/>
    <n v="0"/>
    <n v="0"/>
    <n v="0"/>
    <n v="0"/>
    <n v="0"/>
    <n v="0"/>
    <n v="0"/>
    <n v="0"/>
    <n v="0"/>
    <n v="0.04"/>
    <n v="0"/>
  </r>
  <r>
    <s v="India, India Jammu and Kashmi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"/>
    <n v="1.07"/>
    <n v="0"/>
    <n v="0"/>
    <n v="0"/>
    <n v="0"/>
    <n v="0"/>
    <n v="0"/>
    <n v="0"/>
    <n v="0"/>
    <n v="0"/>
    <n v="0"/>
    <n v="0"/>
    <n v="0"/>
    <n v="0"/>
  </r>
  <r>
    <s v="India, India Jammu and Kashmi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</r>
  <r>
    <s v="India, India Jharkhan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</r>
  <r>
    <s v="India, India Jharkhand"/>
    <x v="1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9"/>
    <n v="0.17"/>
  </r>
  <r>
    <s v="India, India Jharkhand"/>
    <x v="2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-0.04"/>
  </r>
  <r>
    <s v="India, India Jharkhand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-0.17"/>
  </r>
  <r>
    <s v="India, India Jharkhand"/>
    <x v="4"/>
    <n v="0"/>
    <n v="0"/>
    <n v="0"/>
    <n v="0"/>
    <n v="0"/>
    <n v="0"/>
    <n v="0"/>
    <n v="0"/>
    <n v="0"/>
    <n v="0"/>
    <n v="0"/>
    <n v="0"/>
    <n v="0"/>
    <n v="0"/>
    <n v="0"/>
    <n v="0"/>
    <n v="31.98"/>
    <n v="0"/>
    <n v="5.98"/>
    <n v="0"/>
    <n v="0"/>
    <n v="0"/>
    <n v="2.5499999999999998"/>
    <n v="0"/>
    <n v="0"/>
    <n v="0"/>
    <n v="0"/>
    <n v="0"/>
    <n v="0"/>
    <n v="0"/>
    <n v="0"/>
    <n v="0"/>
    <n v="0"/>
    <n v="-34.71"/>
  </r>
  <r>
    <s v="India, India Jharkhand"/>
    <x v="5"/>
    <n v="0.01"/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Jharkhand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7"/>
    <n v="0"/>
    <n v="0"/>
    <n v="1.89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"/>
    <n v="0"/>
    <n v="0"/>
    <n v="0"/>
    <n v="0"/>
    <n v="0"/>
    <n v="0"/>
    <n v="0"/>
    <n v="0"/>
    <n v="0"/>
    <n v="0"/>
    <n v="-1.96"/>
  </r>
  <r>
    <s v="India, India Jharkhand"/>
    <x v="8"/>
    <n v="0.41"/>
    <n v="0"/>
    <n v="0.82"/>
    <n v="422.6"/>
    <n v="0"/>
    <n v="1.66"/>
    <n v="0"/>
    <n v="0"/>
    <n v="0"/>
    <n v="0"/>
    <n v="0"/>
    <n v="0"/>
    <n v="0"/>
    <n v="0"/>
    <n v="0"/>
    <n v="0"/>
    <n v="2.56"/>
    <n v="0.12"/>
    <n v="10.96"/>
    <n v="7.37"/>
    <n v="4.3499999999999996"/>
    <n v="0.92"/>
    <n v="4.9400000000000004"/>
    <n v="0"/>
    <n v="0"/>
    <n v="0"/>
    <n v="0"/>
    <n v="0"/>
    <n v="0"/>
    <n v="0"/>
    <n v="0"/>
    <n v="0"/>
    <n v="36.58"/>
    <n v="37.01"/>
  </r>
  <r>
    <s v="India, India Jharkhand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4"/>
    <n v="0"/>
    <n v="0"/>
    <n v="0"/>
    <n v="0"/>
    <n v="0"/>
    <n v="0"/>
    <n v="0"/>
    <n v="0"/>
    <n v="0"/>
    <n v="0"/>
    <n v="0"/>
    <n v="0"/>
    <n v="0"/>
    <n v="0"/>
  </r>
  <r>
    <s v="India, India Jharkhand"/>
    <x v="11"/>
    <n v="8.48"/>
    <n v="0"/>
    <n v="0"/>
    <n v="15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2"/>
    <n v="0.12"/>
    <n v="0"/>
    <n v="0"/>
    <n v="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</r>
  <r>
    <s v="India, India Jharkhand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7"/>
    <n v="6.97"/>
    <n v="0"/>
    <n v="0"/>
    <n v="18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0"/>
    <n v="0"/>
    <n v="0"/>
    <n v="0"/>
    <n v="0"/>
    <n v="0"/>
    <n v="0"/>
    <n v="0"/>
    <n v="0"/>
    <n v="0"/>
    <n v="0"/>
  </r>
  <r>
    <s v="India, India Jharkhand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</r>
  <r>
    <s v="India, India Jharkhand"/>
    <x v="20"/>
    <n v="13.22"/>
    <n v="0"/>
    <n v="0"/>
    <n v="509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4.9800000000000004"/>
    <n v="0"/>
    <n v="-269.87"/>
    <n v="0"/>
  </r>
  <r>
    <s v="India, India Jharkhand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</r>
  <r>
    <s v="India, India Jharkhan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</r>
  <r>
    <s v="India, India Jharkhand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2"/>
    <n v="0.04"/>
    <n v="0.02"/>
    <n v="0"/>
    <n v="0"/>
    <n v="0"/>
    <n v="0"/>
    <n v="0"/>
    <n v="0"/>
    <n v="0"/>
    <n v="0"/>
    <n v="0"/>
    <n v="0"/>
    <n v="0"/>
    <n v="0"/>
  </r>
  <r>
    <s v="India, India Jharkhan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Jharkhand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  <n v="0"/>
  </r>
  <r>
    <s v="India, India Jharkhand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9"/>
    <n v="0"/>
    <n v="0"/>
    <n v="0"/>
    <n v="0"/>
    <n v="0"/>
    <n v="0"/>
    <n v="0"/>
    <n v="0"/>
    <n v="0"/>
    <n v="0"/>
    <n v="0"/>
    <n v="0"/>
    <n v="0"/>
    <n v="0"/>
  </r>
  <r>
    <s v="India, India Jharkhand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</r>
  <r>
    <s v="India, India Jharkhand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"/>
    <n v="4.53"/>
    <n v="0.26"/>
    <n v="0.04"/>
    <n v="0"/>
    <n v="0"/>
    <n v="0"/>
    <n v="0"/>
    <n v="0"/>
    <n v="0"/>
    <n v="0"/>
    <n v="0"/>
    <n v="0"/>
    <n v="0.1"/>
    <n v="0"/>
  </r>
  <r>
    <s v="India, India Jharkhand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.85"/>
    <n v="0"/>
    <n v="0"/>
    <n v="0"/>
    <n v="0"/>
    <n v="0"/>
    <n v="0"/>
    <n v="0"/>
    <n v="0"/>
    <n v="0"/>
    <n v="0"/>
    <n v="0"/>
    <n v="0"/>
    <n v="0"/>
  </r>
  <r>
    <s v="India, India Jharkhand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</r>
  <r>
    <s v="India, India Uttar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</r>
  <r>
    <s v="India, India Uttar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.1"/>
    <n v="1.01"/>
  </r>
  <r>
    <s v="India, India Uttar Pradesh"/>
    <x v="2"/>
    <n v="3.42"/>
    <n v="0"/>
    <n v="0"/>
    <n v="26.74"/>
    <n v="0"/>
    <n v="0"/>
    <n v="0"/>
    <n v="0"/>
    <n v="0"/>
    <n v="0"/>
    <n v="0"/>
    <n v="0"/>
    <n v="0"/>
    <n v="0"/>
    <n v="0"/>
    <n v="0"/>
    <n v="0"/>
    <n v="0"/>
    <n v="26.14"/>
    <n v="0"/>
    <n v="0"/>
    <n v="0"/>
    <n v="6.57"/>
    <n v="0"/>
    <n v="0"/>
    <n v="0"/>
    <n v="0"/>
    <n v="0"/>
    <n v="0"/>
    <n v="0"/>
    <n v="0"/>
    <n v="0"/>
    <n v="0"/>
    <n v="-53.44"/>
  </r>
  <r>
    <s v="India, India Uttar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-1.01"/>
  </r>
  <r>
    <s v="India, India Uttar Pradesh"/>
    <x v="4"/>
    <n v="0"/>
    <n v="0"/>
    <n v="0"/>
    <n v="0"/>
    <n v="0"/>
    <n v="0"/>
    <n v="0"/>
    <n v="0"/>
    <n v="0"/>
    <n v="0"/>
    <n v="0"/>
    <n v="0"/>
    <n v="0"/>
    <n v="0"/>
    <n v="0"/>
    <n v="0"/>
    <n v="193.73"/>
    <n v="0"/>
    <n v="36.1"/>
    <n v="0"/>
    <n v="0"/>
    <n v="0"/>
    <n v="15.42"/>
    <n v="0"/>
    <n v="0"/>
    <n v="0"/>
    <n v="0"/>
    <n v="0"/>
    <n v="0"/>
    <n v="0"/>
    <n v="0"/>
    <n v="0"/>
    <n v="0"/>
    <n v="-210.23"/>
  </r>
  <r>
    <s v="India, India Uttar Pradesh"/>
    <x v="5"/>
    <n v="0.04"/>
    <n v="0"/>
    <n v="0"/>
    <n v="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"/>
  </r>
  <r>
    <s v="India, India Uttar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7"/>
    <n v="0"/>
    <n v="0"/>
    <n v="12.05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"/>
    <n v="0"/>
    <n v="0"/>
    <n v="0"/>
    <n v="0"/>
    <n v="0"/>
    <n v="0"/>
    <n v="0"/>
    <n v="0"/>
    <n v="0"/>
    <n v="0"/>
    <n v="-10.46"/>
  </r>
  <r>
    <s v="India, India Uttar Pradesh"/>
    <x v="8"/>
    <n v="1.95"/>
    <n v="0"/>
    <n v="4.34"/>
    <n v="196.18"/>
    <n v="0"/>
    <n v="0.18"/>
    <n v="0"/>
    <n v="0"/>
    <n v="0"/>
    <n v="0"/>
    <n v="0"/>
    <n v="0"/>
    <n v="0"/>
    <n v="0"/>
    <n v="0"/>
    <n v="0"/>
    <n v="0.69"/>
    <n v="0.03"/>
    <n v="3.45"/>
    <n v="28.83"/>
    <n v="26.26"/>
    <n v="0.34"/>
    <n v="105"/>
    <n v="0"/>
    <n v="0"/>
    <n v="0"/>
    <n v="0"/>
    <n v="0"/>
    <n v="0"/>
    <n v="0"/>
    <n v="0"/>
    <n v="0"/>
    <n v="190.35"/>
    <n v="275.99"/>
  </r>
  <r>
    <s v="India, India Uttar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77"/>
    <n v="0"/>
    <n v="32.54"/>
    <n v="0"/>
    <n v="135"/>
    <n v="0"/>
    <n v="0"/>
    <n v="0"/>
    <n v="0"/>
    <n v="0"/>
    <n v="0"/>
    <n v="0"/>
    <n v="0"/>
    <n v="0"/>
    <n v="0"/>
    <n v="0"/>
  </r>
  <r>
    <s v="India, India Uttar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7.89"/>
    <n v="0"/>
    <n v="0"/>
    <n v="0.19"/>
    <n v="0"/>
    <n v="0"/>
    <n v="0"/>
    <n v="0"/>
    <n v="0"/>
    <n v="0"/>
    <n v="0"/>
    <n v="0"/>
    <n v="0"/>
    <n v="0"/>
    <n v="0"/>
  </r>
  <r>
    <s v="India, India Uttar Pradesh"/>
    <x v="11"/>
    <n v="10.16"/>
    <n v="0"/>
    <n v="0"/>
    <n v="18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2"/>
    <n v="0.15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</r>
  <r>
    <s v="India, India Uttar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7"/>
    <n v="8.36"/>
    <n v="0"/>
    <n v="0"/>
    <n v="21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8"/>
    <n v="0"/>
    <n v="0"/>
    <n v="0"/>
    <n v="0"/>
    <n v="0"/>
    <n v="0"/>
    <n v="0"/>
    <n v="0"/>
    <n v="0"/>
    <n v="0"/>
    <n v="0"/>
  </r>
  <r>
    <s v="India, India Uttar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9"/>
    <n v="0"/>
    <n v="0"/>
    <n v="0"/>
    <n v="0"/>
    <n v="0"/>
    <n v="0"/>
    <n v="0"/>
    <n v="0"/>
    <n v="0"/>
    <n v="0"/>
    <n v="0"/>
    <n v="0"/>
    <n v="0"/>
    <n v="0"/>
    <n v="0"/>
    <n v="0"/>
    <n v="4.08"/>
    <n v="0"/>
    <n v="0"/>
    <n v="0"/>
    <n v="0"/>
    <n v="0"/>
    <n v="3.88"/>
    <n v="0"/>
    <n v="0"/>
    <n v="0"/>
    <n v="0"/>
    <n v="0"/>
    <n v="0"/>
    <n v="0"/>
    <n v="0"/>
    <n v="0"/>
    <n v="0"/>
    <n v="0"/>
  </r>
  <r>
    <s v="India, India Uttar Pradesh"/>
    <x v="20"/>
    <n v="15.85"/>
    <n v="0"/>
    <n v="0"/>
    <n v="61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23.55"/>
    <n v="28.43"/>
    <n v="-366.4"/>
    <n v="0"/>
  </r>
  <r>
    <s v="India, India Uttar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5"/>
    <n v="0"/>
    <n v="0"/>
    <n v="0"/>
    <n v="0"/>
    <n v="0"/>
    <n v="0"/>
    <n v="0"/>
    <n v="0"/>
    <n v="0"/>
    <n v="0"/>
    <n v="0"/>
    <n v="0"/>
    <n v="0"/>
    <n v="0"/>
  </r>
  <r>
    <s v="India, India Uttar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0"/>
    <n v="0"/>
    <n v="0"/>
    <n v="0"/>
    <n v="0"/>
    <n v="0"/>
    <n v="0"/>
    <n v="0"/>
    <n v="0"/>
    <n v="0"/>
    <n v="0"/>
    <n v="0"/>
    <n v="0"/>
  </r>
  <r>
    <s v="India, India Uttar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4"/>
    <n v="0.23"/>
    <n v="0.12"/>
    <n v="0"/>
    <n v="0"/>
    <n v="0"/>
    <n v="0"/>
    <n v="0"/>
    <n v="0"/>
    <n v="0"/>
    <n v="0"/>
    <n v="0"/>
    <n v="0"/>
    <n v="0"/>
    <n v="0"/>
  </r>
  <r>
    <s v="India, India Uttar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4.33"/>
    <n v="0"/>
  </r>
  <r>
    <s v="India, India Uttar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  <n v="0"/>
    <n v="0"/>
    <n v="0"/>
  </r>
  <r>
    <s v="India, India Uttar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17"/>
    <n v="0"/>
    <n v="0"/>
    <n v="0"/>
    <n v="0"/>
    <n v="0"/>
    <n v="0"/>
    <n v="0"/>
    <n v="0"/>
    <n v="0"/>
    <n v="0"/>
    <n v="0"/>
    <n v="0"/>
    <n v="0"/>
    <n v="0"/>
  </r>
  <r>
    <s v="India, India Uttar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</r>
  <r>
    <s v="India, India Uttar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49"/>
    <n v="30.19"/>
    <n v="1.65"/>
    <n v="0.22"/>
    <n v="0"/>
    <n v="0"/>
    <n v="0"/>
    <n v="0"/>
    <n v="0"/>
    <n v="0"/>
    <n v="0"/>
    <n v="0"/>
    <n v="0"/>
    <n v="0.63"/>
    <n v="0"/>
  </r>
  <r>
    <s v="India, India Uttar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6"/>
    <n v="12.35"/>
    <n v="0"/>
    <n v="0.02"/>
    <n v="0"/>
    <n v="0"/>
    <n v="0"/>
    <n v="0"/>
    <n v="0"/>
    <n v="0"/>
    <n v="0"/>
    <n v="0"/>
    <n v="0"/>
    <n v="0"/>
    <n v="0"/>
  </r>
  <r>
    <s v="India, India Uttar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</r>
  <r>
    <s v="India, India Andhra Pradesh"/>
    <x v="39"/>
    <n v="0"/>
    <n v="0"/>
    <n v="0"/>
    <n v="20.34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0"/>
    <n v="0"/>
    <n v="0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"/>
    <n v="0"/>
    <n v="0"/>
    <n v="48.1"/>
    <n v="0"/>
    <n v="0"/>
    <n v="0"/>
    <n v="0"/>
    <n v="0"/>
    <n v="0"/>
    <n v="0"/>
    <n v="0"/>
    <n v="18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98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.99"/>
    <n v="0"/>
    <n v="0"/>
    <n v="0"/>
    <n v="0"/>
    <n v="0.68"/>
    <n v="2.4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.23"/>
    <n v="0"/>
    <n v="0"/>
    <n v="2.2400000000000002"/>
    <n v="0"/>
    <n v="0"/>
    <n v="97.95"/>
    <n v="0"/>
    <n v="0"/>
    <n v="0"/>
    <n v="0"/>
    <n v="67.040000000000006"/>
    <n v="23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05"/>
    <n v="0"/>
    <n v="0"/>
    <n v="0"/>
    <n v="0"/>
    <n v="0"/>
    <n v="0"/>
    <n v="0"/>
    <n v="0"/>
    <n v="9.86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9"/>
    <n v="0"/>
    <n v="0"/>
    <n v="0"/>
    <n v="2.0499999999999998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0"/>
    <n v="0"/>
    <n v="0"/>
    <n v="0"/>
    <n v="0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0"/>
    <n v="0"/>
    <n v="0"/>
    <n v="0.2"/>
    <n v="0"/>
    <n v="0"/>
    <n v="0"/>
    <n v="0"/>
    <n v="0"/>
    <n v="0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.34"/>
    <n v="0"/>
    <n v="0"/>
    <n v="0"/>
    <n v="0"/>
    <n v="0.23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3.58"/>
    <n v="0"/>
    <n v="0"/>
    <n v="34.81"/>
    <n v="0"/>
    <n v="0"/>
    <n v="33.68"/>
    <n v="0"/>
    <n v="0"/>
    <n v="0"/>
    <n v="0"/>
    <n v="23.05"/>
    <n v="8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7.0000000000000007E-2"/>
    <n v="0"/>
    <n v="0"/>
    <n v="0.71"/>
    <n v="0"/>
    <n v="0"/>
    <n v="0"/>
    <n v="0"/>
    <n v="0"/>
    <n v="0"/>
    <n v="0"/>
    <n v="0"/>
    <n v="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9"/>
    <n v="0"/>
    <n v="0"/>
    <n v="0"/>
    <n v="43.21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0"/>
    <n v="0"/>
    <n v="0"/>
    <n v="0"/>
    <n v="0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"/>
    <n v="0"/>
    <n v="0"/>
    <n v="36.479999999999997"/>
    <n v="0"/>
    <n v="0"/>
    <n v="0"/>
    <n v="0"/>
    <n v="0"/>
    <n v="0"/>
    <n v="0"/>
    <n v="0"/>
    <n v="27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74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.64"/>
    <n v="0"/>
    <n v="0"/>
    <n v="0"/>
    <n v="0"/>
    <n v="0.44"/>
    <n v="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.03"/>
    <n v="0"/>
    <n v="0"/>
    <n v="0.33"/>
    <n v="0"/>
    <n v="0"/>
    <n v="63.31"/>
    <n v="0"/>
    <n v="0"/>
    <n v="0"/>
    <n v="0"/>
    <n v="43.33"/>
    <n v="15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01"/>
    <n v="0"/>
    <n v="0"/>
    <n v="0"/>
    <n v="0"/>
    <n v="0"/>
    <n v="0"/>
    <n v="0"/>
    <n v="0"/>
    <n v="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9"/>
    <n v="0"/>
    <n v="0"/>
    <n v="0"/>
    <n v="6.57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"/>
    <n v="0"/>
    <n v="0"/>
    <n v="0.8"/>
    <n v="0"/>
    <n v="0"/>
    <n v="0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.02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.39"/>
    <n v="0"/>
    <n v="0"/>
    <n v="0"/>
    <n v="0"/>
    <n v="0.27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.01"/>
    <n v="0"/>
    <n v="0"/>
    <n v="0.13"/>
    <n v="0"/>
    <n v="0"/>
    <n v="38.39"/>
    <n v="0"/>
    <n v="0"/>
    <n v="0"/>
    <n v="0"/>
    <n v="26.28"/>
    <n v="9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"/>
    <n v="0"/>
    <n v="0"/>
    <n v="0"/>
    <n v="0"/>
    <n v="0"/>
    <n v="0"/>
    <n v="0"/>
    <n v="0"/>
    <n v="3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9"/>
    <n v="0"/>
    <n v="0"/>
    <n v="0"/>
    <n v="5.92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0"/>
    <n v="0"/>
    <n v="0"/>
    <n v="0"/>
    <n v="0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"/>
    <n v="0"/>
    <n v="0"/>
    <n v="23.36"/>
    <n v="0"/>
    <n v="0"/>
    <n v="0"/>
    <n v="0"/>
    <n v="0"/>
    <n v="0"/>
    <n v="0"/>
    <n v="0"/>
    <n v="1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48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.95"/>
    <n v="0"/>
    <n v="0"/>
    <n v="0"/>
    <n v="0"/>
    <n v="0.65"/>
    <n v="2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.11"/>
    <n v="0"/>
    <n v="0"/>
    <n v="1.04"/>
    <n v="0"/>
    <n v="0"/>
    <n v="94.53"/>
    <n v="0"/>
    <n v="0"/>
    <n v="0"/>
    <n v="0"/>
    <n v="64.7"/>
    <n v="22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02"/>
    <n v="0"/>
    <n v="0"/>
    <n v="0"/>
    <n v="0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9"/>
    <n v="0"/>
    <n v="0"/>
    <n v="0"/>
    <n v="48.24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0"/>
    <n v="0"/>
    <n v="0"/>
    <n v="0"/>
    <n v="0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"/>
    <n v="0"/>
    <n v="0"/>
    <n v="16.260000000000002"/>
    <n v="0"/>
    <n v="0"/>
    <n v="0"/>
    <n v="0"/>
    <n v="0"/>
    <n v="0"/>
    <n v="0"/>
    <n v="0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33"/>
    <n v="0"/>
    <n v="0"/>
    <n v="0"/>
    <n v="0"/>
    <n v="0"/>
    <n v="0"/>
    <n v="0"/>
    <n v="0"/>
    <n v="2.0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.92"/>
    <n v="0"/>
    <n v="0"/>
    <n v="0"/>
    <n v="0"/>
    <n v="0.63"/>
    <n v="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.17"/>
    <n v="0"/>
    <n v="0"/>
    <n v="1.64"/>
    <n v="0"/>
    <n v="0"/>
    <n v="91.57"/>
    <n v="0"/>
    <n v="0"/>
    <n v="0"/>
    <n v="0"/>
    <n v="62.68"/>
    <n v="21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03"/>
    <n v="0"/>
    <n v="0"/>
    <n v="0"/>
    <n v="0"/>
    <n v="0"/>
    <n v="0"/>
    <n v="0"/>
    <n v="0"/>
    <n v="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9"/>
    <n v="0"/>
    <n v="0"/>
    <n v="0"/>
    <n v="1.5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"/>
    <n v="0"/>
    <n v="0"/>
    <n v="0.02"/>
    <n v="0"/>
    <n v="0"/>
    <n v="0"/>
    <n v="0"/>
    <n v="0"/>
    <n v="0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.17"/>
    <n v="0"/>
    <n v="0"/>
    <n v="0"/>
    <n v="0"/>
    <n v="0.12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.08"/>
    <n v="0"/>
    <n v="0"/>
    <n v="0.78"/>
    <n v="0"/>
    <n v="0"/>
    <n v="16.809999999999999"/>
    <n v="0"/>
    <n v="0"/>
    <n v="0"/>
    <n v="0"/>
    <n v="11.51"/>
    <n v="40.2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.02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9"/>
    <n v="0"/>
    <n v="0"/>
    <n v="0"/>
    <n v="2.5099999999999998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"/>
    <n v="0"/>
    <n v="0"/>
    <n v="0.49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"/>
    <n v="0"/>
    <n v="0"/>
    <n v="0.01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.65"/>
    <n v="0"/>
    <n v="0"/>
    <n v="0"/>
    <n v="0"/>
    <n v="0.45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.49"/>
    <n v="0"/>
    <n v="0"/>
    <n v="4.75"/>
    <n v="0"/>
    <n v="0"/>
    <n v="64.760000000000005"/>
    <n v="0"/>
    <n v="0"/>
    <n v="0"/>
    <n v="0"/>
    <n v="44.33"/>
    <n v="154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.01"/>
    <n v="0"/>
    <n v="0"/>
    <n v="0.1"/>
    <n v="0"/>
    <n v="0"/>
    <n v="0"/>
    <n v="0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9"/>
    <n v="0"/>
    <n v="0"/>
    <n v="0"/>
    <n v="13.4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0"/>
    <n v="0"/>
    <n v="0"/>
    <n v="0"/>
    <n v="0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"/>
    <n v="0"/>
    <n v="0"/>
    <n v="28.24"/>
    <n v="0"/>
    <n v="0"/>
    <n v="0"/>
    <n v="0"/>
    <n v="0"/>
    <n v="0"/>
    <n v="0"/>
    <n v="0"/>
    <n v="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57999999999999996"/>
    <n v="0"/>
    <n v="0"/>
    <n v="0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.18"/>
    <n v="0"/>
    <n v="0"/>
    <n v="0"/>
    <n v="0"/>
    <n v="0.12"/>
    <n v="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.03"/>
    <n v="0"/>
    <n v="0"/>
    <n v="0.33"/>
    <n v="0"/>
    <n v="0"/>
    <n v="17.36"/>
    <n v="0"/>
    <n v="0"/>
    <n v="0"/>
    <n v="0"/>
    <n v="11.88"/>
    <n v="4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01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9"/>
    <n v="0"/>
    <n v="0"/>
    <n v="0"/>
    <n v="21.56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0"/>
    <n v="0"/>
    <n v="0"/>
    <n v="0"/>
    <n v="0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"/>
    <n v="0"/>
    <n v="0"/>
    <n v="27.04"/>
    <n v="0"/>
    <n v="0"/>
    <n v="0"/>
    <n v="0"/>
    <n v="0"/>
    <n v="0"/>
    <n v="0"/>
    <n v="0"/>
    <n v="17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55000000000000004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.76"/>
    <n v="0"/>
    <n v="0"/>
    <n v="0"/>
    <n v="0"/>
    <n v="0.52"/>
    <n v="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.04"/>
    <n v="0"/>
    <n v="0"/>
    <n v="0.43"/>
    <n v="0"/>
    <n v="0"/>
    <n v="75.53"/>
    <n v="0"/>
    <n v="0"/>
    <n v="0"/>
    <n v="0"/>
    <n v="51.7"/>
    <n v="18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01"/>
    <n v="0"/>
    <n v="0"/>
    <n v="0"/>
    <n v="0"/>
    <n v="0"/>
    <n v="0"/>
    <n v="0"/>
    <n v="0"/>
    <n v="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9"/>
    <n v="0"/>
    <n v="0"/>
    <n v="0"/>
    <n v="20.96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"/>
    <n v="0"/>
    <n v="0"/>
    <n v="33.590000000000003"/>
    <n v="0"/>
    <n v="0"/>
    <n v="0"/>
    <n v="0"/>
    <n v="0"/>
    <n v="0"/>
    <n v="0"/>
    <n v="0"/>
    <n v="18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69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.66"/>
    <n v="0"/>
    <n v="0"/>
    <n v="0"/>
    <n v="0"/>
    <n v="0.45"/>
    <n v="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.06"/>
    <n v="0"/>
    <n v="0"/>
    <n v="0.57999999999999996"/>
    <n v="0"/>
    <n v="0"/>
    <n v="65.62"/>
    <n v="0"/>
    <n v="0"/>
    <n v="0"/>
    <n v="0"/>
    <n v="44.92"/>
    <n v="15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01"/>
    <n v="0"/>
    <n v="0"/>
    <n v="0"/>
    <n v="0"/>
    <n v="0"/>
    <n v="0"/>
    <n v="0"/>
    <n v="0"/>
    <n v="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9"/>
    <n v="0"/>
    <n v="0"/>
    <n v="0"/>
    <n v="2.97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0"/>
    <n v="0"/>
    <n v="0"/>
    <n v="0"/>
    <n v="0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"/>
    <n v="0"/>
    <n v="0"/>
    <n v="1.01"/>
    <n v="0"/>
    <n v="0"/>
    <n v="0"/>
    <n v="0"/>
    <n v="0"/>
    <n v="0"/>
    <n v="0"/>
    <n v="0"/>
    <n v="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"/>
    <n v="0"/>
    <n v="0"/>
    <n v="0.02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1.35"/>
    <n v="0"/>
    <n v="0"/>
    <n v="0"/>
    <n v="0"/>
    <n v="0.92"/>
    <n v="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.61"/>
    <n v="0"/>
    <n v="0"/>
    <n v="5.92"/>
    <n v="0"/>
    <n v="0"/>
    <n v="133.44"/>
    <n v="0"/>
    <n v="0"/>
    <n v="0"/>
    <n v="0"/>
    <n v="91.33"/>
    <n v="3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.01"/>
    <n v="0"/>
    <n v="0"/>
    <n v="0.12"/>
    <n v="0"/>
    <n v="0"/>
    <n v="0"/>
    <n v="0"/>
    <n v="0"/>
    <n v="0"/>
    <n v="0"/>
    <n v="0"/>
    <n v="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9"/>
    <n v="0"/>
    <n v="0"/>
    <n v="0"/>
    <n v="20.43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0"/>
    <n v="0"/>
    <n v="0"/>
    <n v="0"/>
    <n v="0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0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"/>
    <n v="0"/>
    <n v="0"/>
    <n v="18.91"/>
    <n v="0"/>
    <n v="0"/>
    <n v="0"/>
    <n v="0"/>
    <n v="0"/>
    <n v="0"/>
    <n v="0"/>
    <n v="0"/>
    <n v="7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"/>
    <n v="0"/>
    <n v="0"/>
    <n v="0.39"/>
    <n v="0"/>
    <n v="0"/>
    <n v="0"/>
    <n v="0"/>
    <n v="0"/>
    <n v="0"/>
    <n v="0"/>
    <n v="0"/>
    <n v="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2.1"/>
    <n v="0"/>
    <n v="0"/>
    <n v="0"/>
    <n v="0"/>
    <n v="1.43"/>
    <n v="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.26"/>
    <n v="0"/>
    <n v="0"/>
    <n v="2.56"/>
    <n v="0"/>
    <n v="0"/>
    <n v="207.49"/>
    <n v="0"/>
    <n v="0"/>
    <n v="0"/>
    <n v="0"/>
    <n v="142.02000000000001"/>
    <n v="49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.01"/>
    <n v="0"/>
    <n v="0"/>
    <n v="0.05"/>
    <n v="0"/>
    <n v="0"/>
    <n v="0"/>
    <n v="0"/>
    <n v="0"/>
    <n v="0"/>
    <n v="0"/>
    <n v="0"/>
    <n v="2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9"/>
    <n v="0"/>
    <n v="0"/>
    <n v="0"/>
    <n v="3.84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0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1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.02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.08"/>
    <n v="0"/>
    <n v="0"/>
    <n v="0"/>
    <n v="0"/>
    <n v="0.06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0.04"/>
    <n v="0"/>
    <n v="0"/>
    <n v="8.41"/>
    <n v="0"/>
    <n v="0"/>
    <n v="0"/>
    <n v="0"/>
    <n v="5.75"/>
    <n v="2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9"/>
    <n v="0"/>
    <n v="0"/>
    <n v="0"/>
    <n v="9.91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0"/>
    <n v="0"/>
    <n v="0"/>
    <n v="0"/>
    <n v="0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0"/>
    <n v="0"/>
    <n v="0"/>
    <n v="3.69"/>
    <n v="0"/>
    <n v="0"/>
    <n v="0"/>
    <n v="0"/>
    <n v="0"/>
    <n v="0"/>
    <n v="0"/>
    <n v="0"/>
    <n v="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"/>
    <n v="0"/>
    <n v="0"/>
    <n v="0.08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1.1000000000000001"/>
    <n v="0"/>
    <n v="0"/>
    <n v="0"/>
    <n v="0"/>
    <n v="0.75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5.0599999999999996"/>
    <n v="0"/>
    <n v="0"/>
    <n v="49.22"/>
    <n v="0"/>
    <n v="0"/>
    <n v="109.16"/>
    <n v="0"/>
    <n v="0"/>
    <n v="0"/>
    <n v="0"/>
    <n v="74.72"/>
    <n v="261.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.1"/>
    <n v="0"/>
    <n v="0"/>
    <n v="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9"/>
    <n v="0"/>
    <n v="0"/>
    <n v="0"/>
    <n v="2.08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0"/>
    <n v="0"/>
    <n v="0"/>
    <n v="0"/>
    <n v="0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"/>
    <n v="0"/>
    <n v="0"/>
    <n v="4.6900000000000004"/>
    <n v="0"/>
    <n v="0"/>
    <n v="0"/>
    <n v="0"/>
    <n v="0"/>
    <n v="0"/>
    <n v="0"/>
    <n v="0"/>
    <n v="3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"/>
    <n v="0"/>
    <n v="0"/>
    <n v="0.1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.38"/>
    <n v="0"/>
    <n v="0"/>
    <n v="0"/>
    <n v="0"/>
    <n v="0.26"/>
    <n v="0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.41"/>
    <n v="0"/>
    <n v="0"/>
    <n v="4.01"/>
    <n v="0"/>
    <n v="0"/>
    <n v="38.07"/>
    <n v="0"/>
    <n v="0"/>
    <n v="0"/>
    <n v="0"/>
    <n v="26.06"/>
    <n v="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.01"/>
    <n v="0"/>
    <n v="0"/>
    <n v="0.08"/>
    <n v="0"/>
    <n v="0"/>
    <n v="0"/>
    <n v="0"/>
    <n v="0"/>
    <n v="0"/>
    <n v="0"/>
    <n v="0"/>
    <n v="3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9"/>
    <n v="0"/>
    <n v="0"/>
    <n v="0"/>
    <n v="20.43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4"/>
    <n v="0"/>
    <n v="0"/>
    <n v="0"/>
    <n v="0"/>
    <n v="0"/>
    <n v="0"/>
    <n v="0.01"/>
    <n v="0"/>
    <n v="0"/>
    <n v="0"/>
    <n v="0"/>
    <n v="0.0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.01"/>
    <n v="0"/>
    <n v="0"/>
    <n v="0.12"/>
    <n v="0"/>
    <n v="0"/>
    <n v="1.32"/>
    <n v="0"/>
    <n v="0"/>
    <n v="0"/>
    <n v="0"/>
    <n v="0.9"/>
    <n v="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9"/>
    <n v="0"/>
    <n v="0"/>
    <n v="0"/>
    <n v="3.25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4"/>
    <n v="0"/>
    <n v="0"/>
    <n v="0"/>
    <n v="0"/>
    <n v="0"/>
    <n v="0"/>
    <n v="0.01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1"/>
    <n v="0"/>
    <n v="0"/>
    <n v="0.56000000000000005"/>
    <n v="0"/>
    <n v="0"/>
    <n v="0"/>
    <n v="0"/>
    <n v="0.38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9"/>
    <n v="0"/>
    <n v="0"/>
    <n v="0"/>
    <n v="7.1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0"/>
    <n v="0"/>
    <n v="0"/>
    <n v="0"/>
    <n v="0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"/>
    <n v="0"/>
    <n v="0"/>
    <n v="39.700000000000003"/>
    <n v="0"/>
    <n v="0"/>
    <n v="0"/>
    <n v="0"/>
    <n v="0"/>
    <n v="0"/>
    <n v="0"/>
    <n v="0"/>
    <n v="1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81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.51"/>
    <n v="0"/>
    <n v="0"/>
    <n v="0"/>
    <n v="0"/>
    <n v="0.35"/>
    <n v="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.18"/>
    <n v="0"/>
    <n v="0"/>
    <n v="1.71"/>
    <n v="0"/>
    <n v="0"/>
    <n v="50.47"/>
    <n v="0"/>
    <n v="0"/>
    <n v="0"/>
    <n v="0"/>
    <n v="34.549999999999997"/>
    <n v="120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03"/>
    <n v="0"/>
    <n v="0"/>
    <n v="0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9"/>
    <n v="0"/>
    <n v="0"/>
    <n v="0"/>
    <n v="8.35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0"/>
    <n v="0"/>
    <n v="0"/>
    <n v="0"/>
    <n v="0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"/>
    <n v="0"/>
    <n v="0"/>
    <n v="22.26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.45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.21"/>
    <n v="0"/>
    <n v="0"/>
    <n v="0"/>
    <n v="0"/>
    <n v="0.14000000000000001"/>
    <n v="0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.02"/>
    <n v="0"/>
    <n v="0"/>
    <n v="0.16"/>
    <n v="0"/>
    <n v="0"/>
    <n v="20.32"/>
    <n v="0"/>
    <n v="0"/>
    <n v="0"/>
    <n v="0"/>
    <n v="13.91"/>
    <n v="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"/>
    <n v="0"/>
    <n v="0"/>
    <n v="0"/>
    <n v="0"/>
    <n v="0"/>
    <n v="0"/>
    <n v="0"/>
    <n v="0"/>
    <n v="2.0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9"/>
    <n v="0"/>
    <n v="0"/>
    <n v="0"/>
    <n v="4.4000000000000004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9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7.0000000000000007E-2"/>
    <n v="0"/>
    <n v="0"/>
    <n v="0"/>
    <n v="0"/>
    <n v="0.05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1"/>
    <n v="0"/>
    <n v="0"/>
    <n v="6.88"/>
    <n v="0"/>
    <n v="0"/>
    <n v="0"/>
    <n v="0"/>
    <n v="4.71"/>
    <n v="1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9"/>
    <n v="0"/>
    <n v="0"/>
    <n v="0"/>
    <n v="4.84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65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.01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.11"/>
    <n v="0"/>
    <n v="0"/>
    <n v="0"/>
    <n v="0"/>
    <n v="7.0000000000000007E-2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02"/>
    <n v="0"/>
    <n v="0"/>
    <n v="10.48"/>
    <n v="0"/>
    <n v="0"/>
    <n v="0"/>
    <n v="0"/>
    <n v="7.17"/>
    <n v="2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"/>
    <n v="0"/>
    <n v="0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9"/>
    <n v="0"/>
    <n v="0"/>
    <n v="0"/>
    <n v="0.33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0"/>
    <n v="0"/>
    <n v="0"/>
    <n v="0"/>
    <n v="0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"/>
    <n v="0"/>
    <n v="0"/>
    <n v="0.02"/>
    <n v="0"/>
    <n v="0"/>
    <n v="0"/>
    <n v="0"/>
    <n v="0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.4"/>
    <n v="0"/>
    <n v="0"/>
    <n v="0"/>
    <n v="0"/>
    <n v="0.28000000000000003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.02"/>
    <n v="0"/>
    <n v="0"/>
    <n v="0.21"/>
    <n v="0"/>
    <n v="0"/>
    <n v="40.07"/>
    <n v="0"/>
    <n v="0"/>
    <n v="0"/>
    <n v="0"/>
    <n v="27.42"/>
    <n v="95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4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">
  <r>
    <s v="India Andhra Pradesh"/>
    <x v="0"/>
    <m/>
    <n v="24.06"/>
    <m/>
    <m/>
    <n v="5.57"/>
  </r>
  <r>
    <s v="India Andhra Pradesh"/>
    <x v="1"/>
    <m/>
    <n v="0"/>
    <m/>
    <m/>
    <n v="5.57"/>
  </r>
  <r>
    <s v="India Andhra Pradesh"/>
    <x v="2"/>
    <m/>
    <m/>
    <m/>
    <m/>
    <n v="0"/>
  </r>
  <r>
    <s v="India Andhra Pradesh"/>
    <x v="3"/>
    <m/>
    <n v="0"/>
    <m/>
    <m/>
    <n v="0"/>
  </r>
  <r>
    <s v="India Andhra Pradesh"/>
    <x v="4"/>
    <m/>
    <n v="0"/>
    <m/>
    <m/>
    <n v="0"/>
  </r>
  <r>
    <s v="India Andhra Pradesh"/>
    <x v="5"/>
    <m/>
    <m/>
    <m/>
    <m/>
    <n v="0.22"/>
  </r>
  <r>
    <s v="India Andhra Pradesh"/>
    <x v="6"/>
    <m/>
    <n v="0"/>
    <m/>
    <m/>
    <n v="0"/>
  </r>
  <r>
    <s v="India Andhra Pradesh"/>
    <x v="7"/>
    <m/>
    <n v="0"/>
    <m/>
    <m/>
    <n v="0"/>
  </r>
  <r>
    <s v="India Andhra Pradesh"/>
    <x v="8"/>
    <m/>
    <n v="40.61"/>
    <m/>
    <m/>
    <n v="20.47"/>
  </r>
  <r>
    <s v="India Andhra Pradesh"/>
    <x v="9"/>
    <m/>
    <n v="0.83"/>
    <m/>
    <m/>
    <n v="0.86"/>
  </r>
  <r>
    <s v="India Andhra Pradesh"/>
    <x v="10"/>
    <m/>
    <m/>
    <m/>
    <m/>
    <n v="0"/>
  </r>
  <r>
    <s v="India Andhra Pradesh"/>
    <x v="11"/>
    <m/>
    <m/>
    <n v="1.02"/>
    <n v="0.7"/>
    <n v="2.56"/>
  </r>
  <r>
    <s v="India Andhra Pradesh"/>
    <x v="12"/>
    <m/>
    <n v="0"/>
    <n v="0"/>
    <m/>
    <n v="0"/>
  </r>
  <r>
    <s v="India Andhra Pradesh"/>
    <x v="13"/>
    <n v="0"/>
    <n v="0"/>
    <m/>
    <m/>
    <n v="0"/>
  </r>
  <r>
    <s v="India Andhra Pradesh"/>
    <x v="14"/>
    <n v="0.23"/>
    <n v="2.2400000000000002"/>
    <n v="101.45"/>
    <n v="69.44"/>
    <n v="242.75"/>
  </r>
  <r>
    <s v="India Andhra Pradesh"/>
    <x v="15"/>
    <n v="0"/>
    <n v="0.05"/>
    <n v="0"/>
    <n v="0"/>
    <n v="10.220000000000001"/>
  </r>
  <r>
    <s v="India Assam"/>
    <x v="0"/>
    <m/>
    <n v="0.39"/>
    <m/>
    <m/>
    <n v="0.86"/>
  </r>
  <r>
    <s v="India Assam"/>
    <x v="1"/>
    <m/>
    <n v="0"/>
    <m/>
    <m/>
    <n v="0.86"/>
  </r>
  <r>
    <s v="India Assam"/>
    <x v="2"/>
    <m/>
    <m/>
    <m/>
    <m/>
    <n v="0"/>
  </r>
  <r>
    <s v="India Assam"/>
    <x v="3"/>
    <m/>
    <n v="0"/>
    <m/>
    <m/>
    <n v="0"/>
  </r>
  <r>
    <s v="India Assam"/>
    <x v="4"/>
    <m/>
    <n v="0"/>
    <m/>
    <m/>
    <n v="0"/>
  </r>
  <r>
    <s v="India Assam"/>
    <x v="5"/>
    <m/>
    <m/>
    <m/>
    <m/>
    <n v="0.03"/>
  </r>
  <r>
    <s v="India Assam"/>
    <x v="6"/>
    <m/>
    <n v="0"/>
    <m/>
    <m/>
    <n v="0"/>
  </r>
  <r>
    <s v="India Assam"/>
    <x v="7"/>
    <m/>
    <n v="0"/>
    <m/>
    <m/>
    <n v="0"/>
  </r>
  <r>
    <s v="India Assam"/>
    <x v="8"/>
    <m/>
    <n v="0.02"/>
    <m/>
    <m/>
    <n v="2.8"/>
  </r>
  <r>
    <s v="India Assam"/>
    <x v="9"/>
    <m/>
    <n v="0"/>
    <m/>
    <m/>
    <n v="0.12"/>
  </r>
  <r>
    <s v="India Assam"/>
    <x v="10"/>
    <m/>
    <m/>
    <m/>
    <m/>
    <n v="0"/>
  </r>
  <r>
    <s v="India Assam"/>
    <x v="11"/>
    <m/>
    <m/>
    <n v="0.42"/>
    <n v="0.28999999999999998"/>
    <n v="1.05"/>
  </r>
  <r>
    <s v="India Assam"/>
    <x v="12"/>
    <m/>
    <n v="0"/>
    <n v="0"/>
    <m/>
    <n v="0"/>
  </r>
  <r>
    <s v="India Assam"/>
    <x v="13"/>
    <n v="0"/>
    <n v="0"/>
    <m/>
    <m/>
    <n v="0"/>
  </r>
  <r>
    <s v="India Assam"/>
    <x v="14"/>
    <n v="0.02"/>
    <n v="0.21"/>
    <n v="41.5"/>
    <n v="28.4"/>
    <n v="99.3"/>
  </r>
  <r>
    <s v="India Assam"/>
    <x v="15"/>
    <n v="0"/>
    <n v="0"/>
    <n v="0"/>
    <n v="0"/>
    <n v="4.18"/>
  </r>
  <r>
    <s v="India Bihar"/>
    <x v="0"/>
    <m/>
    <n v="3.51"/>
    <m/>
    <m/>
    <n v="2.2999999999999998"/>
  </r>
  <r>
    <s v="India Bihar"/>
    <x v="1"/>
    <m/>
    <n v="0"/>
    <m/>
    <m/>
    <n v="2.2999999999999998"/>
  </r>
  <r>
    <s v="India Bihar"/>
    <x v="2"/>
    <m/>
    <m/>
    <m/>
    <m/>
    <n v="0"/>
  </r>
  <r>
    <s v="India Bihar"/>
    <x v="3"/>
    <m/>
    <n v="0"/>
    <m/>
    <m/>
    <n v="0"/>
  </r>
  <r>
    <s v="India Bihar"/>
    <x v="4"/>
    <m/>
    <n v="0"/>
    <m/>
    <m/>
    <n v="0"/>
  </r>
  <r>
    <s v="India Bihar"/>
    <x v="5"/>
    <m/>
    <m/>
    <m/>
    <m/>
    <n v="0.05"/>
  </r>
  <r>
    <s v="India Bihar"/>
    <x v="6"/>
    <m/>
    <n v="0"/>
    <m/>
    <m/>
    <n v="0"/>
  </r>
  <r>
    <s v="India Bihar"/>
    <x v="7"/>
    <m/>
    <n v="0"/>
    <m/>
    <m/>
    <n v="0"/>
  </r>
  <r>
    <s v="India Bihar"/>
    <x v="8"/>
    <m/>
    <n v="0.86"/>
    <m/>
    <m/>
    <n v="5.22"/>
  </r>
  <r>
    <s v="India Bihar"/>
    <x v="9"/>
    <m/>
    <n v="0.02"/>
    <m/>
    <m/>
    <n v="0.22"/>
  </r>
  <r>
    <s v="India Bihar"/>
    <x v="10"/>
    <m/>
    <m/>
    <m/>
    <m/>
    <n v="0"/>
  </r>
  <r>
    <s v="India Bihar"/>
    <x v="11"/>
    <m/>
    <m/>
    <n v="1.4"/>
    <n v="0.96"/>
    <n v="3.48"/>
  </r>
  <r>
    <s v="India Bihar"/>
    <x v="12"/>
    <m/>
    <n v="0"/>
    <n v="0"/>
    <m/>
    <n v="0"/>
  </r>
  <r>
    <s v="India Bihar"/>
    <x v="13"/>
    <n v="0"/>
    <n v="0"/>
    <m/>
    <m/>
    <n v="0"/>
  </r>
  <r>
    <s v="India Bihar"/>
    <x v="14"/>
    <n v="0.61"/>
    <n v="5.91"/>
    <n v="138.19999999999999"/>
    <n v="94.6"/>
    <n v="330.7"/>
  </r>
  <r>
    <s v="India Bihar"/>
    <x v="15"/>
    <n v="0.01"/>
    <n v="0.12"/>
    <n v="0"/>
    <n v="0"/>
    <n v="13.92"/>
  </r>
  <r>
    <s v="India Chhattisgarh"/>
    <x v="0"/>
    <m/>
    <n v="2.46"/>
    <m/>
    <m/>
    <n v="1.17"/>
  </r>
  <r>
    <s v="India Chhattisgarh"/>
    <x v="1"/>
    <m/>
    <n v="0"/>
    <m/>
    <m/>
    <n v="1.17"/>
  </r>
  <r>
    <s v="India Chhattisgarh"/>
    <x v="2"/>
    <m/>
    <m/>
    <m/>
    <m/>
    <n v="0"/>
  </r>
  <r>
    <s v="India Chhattisgarh"/>
    <x v="3"/>
    <m/>
    <n v="0"/>
    <m/>
    <m/>
    <n v="0"/>
  </r>
  <r>
    <s v="India Chhattisgarh"/>
    <x v="4"/>
    <m/>
    <n v="0"/>
    <m/>
    <m/>
    <n v="0"/>
  </r>
  <r>
    <s v="India Chhattisgarh"/>
    <x v="5"/>
    <m/>
    <m/>
    <m/>
    <m/>
    <n v="0.04"/>
  </r>
  <r>
    <s v="India Chhattisgarh"/>
    <x v="6"/>
    <m/>
    <n v="0"/>
    <m/>
    <m/>
    <n v="0"/>
  </r>
  <r>
    <s v="India Chhattisgarh"/>
    <x v="7"/>
    <m/>
    <n v="0"/>
    <m/>
    <m/>
    <n v="0"/>
  </r>
  <r>
    <s v="India Chhattisgarh"/>
    <x v="8"/>
    <m/>
    <n v="3.96"/>
    <m/>
    <m/>
    <n v="3.42"/>
  </r>
  <r>
    <s v="India Chhattisgarh"/>
    <x v="9"/>
    <m/>
    <n v="0.08"/>
    <m/>
    <m/>
    <n v="0.14000000000000001"/>
  </r>
  <r>
    <s v="India Chhattisgarh"/>
    <x v="10"/>
    <m/>
    <m/>
    <m/>
    <m/>
    <n v="0"/>
  </r>
  <r>
    <s v="India Chhattisgarh"/>
    <x v="11"/>
    <m/>
    <m/>
    <n v="0.4"/>
    <n v="0.27"/>
    <n v="0.99"/>
  </r>
  <r>
    <s v="India Chhattisgarh"/>
    <x v="12"/>
    <m/>
    <n v="0"/>
    <n v="0"/>
    <m/>
    <n v="0"/>
  </r>
  <r>
    <s v="India Chhattisgarh"/>
    <x v="13"/>
    <n v="0"/>
    <n v="0"/>
    <m/>
    <m/>
    <n v="0"/>
  </r>
  <r>
    <s v="India Chhattisgarh"/>
    <x v="14"/>
    <n v="0.41"/>
    <n v="4.01"/>
    <n v="39.43"/>
    <n v="26.99"/>
    <n v="94.35"/>
  </r>
  <r>
    <s v="India Chhattisgarh"/>
    <x v="15"/>
    <n v="0.01"/>
    <n v="0.08"/>
    <n v="0"/>
    <n v="0"/>
    <n v="3.97"/>
  </r>
  <r>
    <s v="India Delhi"/>
    <x v="0"/>
    <m/>
    <n v="24.17"/>
    <m/>
    <m/>
    <n v="3.21"/>
  </r>
  <r>
    <s v="India Delhi"/>
    <x v="1"/>
    <m/>
    <n v="0"/>
    <m/>
    <m/>
    <n v="3.21"/>
  </r>
  <r>
    <s v="India Delhi"/>
    <x v="3"/>
    <m/>
    <n v="0"/>
    <m/>
    <m/>
    <m/>
  </r>
  <r>
    <s v="India Delhi"/>
    <x v="4"/>
    <m/>
    <n v="0"/>
    <m/>
    <m/>
    <m/>
  </r>
  <r>
    <s v="India Delhi"/>
    <x v="6"/>
    <m/>
    <n v="0"/>
    <m/>
    <m/>
    <m/>
  </r>
  <r>
    <s v="India Delhi"/>
    <x v="7"/>
    <m/>
    <n v="0"/>
    <m/>
    <m/>
    <m/>
  </r>
  <r>
    <s v="India Delhi"/>
    <x v="8"/>
    <m/>
    <n v="0.1"/>
    <m/>
    <m/>
    <m/>
  </r>
  <r>
    <s v="India Delhi"/>
    <x v="9"/>
    <m/>
    <n v="0"/>
    <m/>
    <m/>
    <m/>
  </r>
  <r>
    <s v="India Delhi"/>
    <x v="10"/>
    <m/>
    <m/>
    <m/>
    <m/>
    <n v="0"/>
  </r>
  <r>
    <s v="India Delhi"/>
    <x v="11"/>
    <m/>
    <m/>
    <n v="0.01"/>
    <n v="0.01"/>
    <n v="0.03"/>
  </r>
  <r>
    <s v="India Delhi"/>
    <x v="12"/>
    <m/>
    <n v="0"/>
    <n v="0"/>
    <m/>
    <n v="0"/>
  </r>
  <r>
    <s v="India Delhi"/>
    <x v="13"/>
    <n v="0"/>
    <n v="0"/>
    <m/>
    <m/>
    <n v="0"/>
  </r>
  <r>
    <s v="India Delhi"/>
    <x v="14"/>
    <n v="0.01"/>
    <n v="0.12"/>
    <n v="1.37"/>
    <n v="0.94"/>
    <n v="3.27"/>
  </r>
  <r>
    <s v="India Delhi"/>
    <x v="15"/>
    <n v="0"/>
    <n v="0"/>
    <n v="0"/>
    <n v="0"/>
    <n v="0.14000000000000001"/>
  </r>
  <r>
    <s v="India Goa"/>
    <x v="0"/>
    <m/>
    <n v="3.84"/>
    <m/>
    <m/>
    <n v="0.18"/>
  </r>
  <r>
    <s v="India Goa"/>
    <x v="1"/>
    <m/>
    <n v="0"/>
    <m/>
    <m/>
    <n v="0.18"/>
  </r>
  <r>
    <s v="India Goa"/>
    <x v="3"/>
    <m/>
    <n v="0"/>
    <m/>
    <m/>
    <m/>
  </r>
  <r>
    <s v="India Goa"/>
    <x v="4"/>
    <m/>
    <n v="0"/>
    <m/>
    <m/>
    <m/>
  </r>
  <r>
    <s v="India Goa"/>
    <x v="6"/>
    <m/>
    <n v="0"/>
    <m/>
    <m/>
    <m/>
  </r>
  <r>
    <s v="India Goa"/>
    <x v="7"/>
    <m/>
    <n v="0"/>
    <m/>
    <m/>
    <m/>
  </r>
  <r>
    <s v="India Goa"/>
    <x v="8"/>
    <m/>
    <n v="0.02"/>
    <m/>
    <m/>
    <m/>
  </r>
  <r>
    <s v="India Goa"/>
    <x v="9"/>
    <m/>
    <n v="0"/>
    <m/>
    <m/>
    <m/>
  </r>
  <r>
    <s v="India Goa"/>
    <x v="10"/>
    <m/>
    <m/>
    <m/>
    <m/>
    <n v="0"/>
  </r>
  <r>
    <s v="India Goa"/>
    <x v="11"/>
    <m/>
    <m/>
    <n v="0.01"/>
    <n v="0"/>
    <n v="0.01"/>
  </r>
  <r>
    <s v="India Goa"/>
    <x v="12"/>
    <m/>
    <n v="0"/>
    <n v="0"/>
    <m/>
    <n v="0"/>
  </r>
  <r>
    <s v="India Goa"/>
    <x v="13"/>
    <n v="0"/>
    <n v="0"/>
    <m/>
    <m/>
    <n v="0"/>
  </r>
  <r>
    <s v="India Goa"/>
    <x v="14"/>
    <n v="0"/>
    <n v="0.01"/>
    <n v="0.57999999999999996"/>
    <n v="0.4"/>
    <n v="1.38"/>
  </r>
  <r>
    <s v="India Goa"/>
    <x v="15"/>
    <n v="0"/>
    <n v="0"/>
    <n v="0"/>
    <n v="0"/>
    <n v="0.06"/>
  </r>
  <r>
    <s v="India Gujarat"/>
    <x v="0"/>
    <m/>
    <n v="8.39"/>
    <m/>
    <m/>
    <n v="5.05"/>
  </r>
  <r>
    <s v="India Gujarat"/>
    <x v="1"/>
    <m/>
    <n v="0"/>
    <m/>
    <m/>
    <n v="5.05"/>
  </r>
  <r>
    <s v="India Gujarat"/>
    <x v="2"/>
    <m/>
    <m/>
    <m/>
    <m/>
    <n v="0"/>
  </r>
  <r>
    <s v="India Gujarat"/>
    <x v="3"/>
    <m/>
    <n v="0"/>
    <m/>
    <m/>
    <n v="0"/>
  </r>
  <r>
    <s v="India Gujarat"/>
    <x v="4"/>
    <m/>
    <n v="0"/>
    <m/>
    <m/>
    <n v="0"/>
  </r>
  <r>
    <s v="India Gujarat"/>
    <x v="5"/>
    <m/>
    <m/>
    <m/>
    <m/>
    <n v="0.17"/>
  </r>
  <r>
    <s v="India Gujarat"/>
    <x v="6"/>
    <m/>
    <n v="0"/>
    <m/>
    <m/>
    <n v="0"/>
  </r>
  <r>
    <s v="India Gujarat"/>
    <x v="7"/>
    <m/>
    <n v="0"/>
    <m/>
    <m/>
    <n v="0"/>
  </r>
  <r>
    <s v="India Gujarat"/>
    <x v="8"/>
    <m/>
    <n v="33.520000000000003"/>
    <m/>
    <m/>
    <n v="16.21"/>
  </r>
  <r>
    <s v="India Gujarat"/>
    <x v="9"/>
    <m/>
    <n v="0.68"/>
    <m/>
    <m/>
    <n v="0.68"/>
  </r>
  <r>
    <s v="India Gujarat"/>
    <x v="10"/>
    <m/>
    <m/>
    <m/>
    <m/>
    <n v="0"/>
  </r>
  <r>
    <s v="India Gujarat"/>
    <x v="11"/>
    <m/>
    <m/>
    <n v="0.53"/>
    <n v="0.36"/>
    <n v="1.32"/>
  </r>
  <r>
    <s v="India Gujarat"/>
    <x v="12"/>
    <m/>
    <n v="0"/>
    <n v="0"/>
    <m/>
    <n v="0"/>
  </r>
  <r>
    <s v="India Gujarat"/>
    <x v="13"/>
    <n v="0"/>
    <n v="0"/>
    <m/>
    <m/>
    <n v="0"/>
  </r>
  <r>
    <s v="India Gujarat"/>
    <x v="14"/>
    <n v="0.18"/>
    <n v="1.71"/>
    <n v="52.27"/>
    <n v="35.78"/>
    <n v="125.08"/>
  </r>
  <r>
    <s v="India Gujarat"/>
    <x v="15"/>
    <n v="0"/>
    <n v="0.03"/>
    <n v="0"/>
    <n v="0"/>
    <n v="5.27"/>
  </r>
  <r>
    <s v="India Haryana"/>
    <x v="0"/>
    <m/>
    <n v="9.8699999999999992"/>
    <m/>
    <m/>
    <n v="1.73"/>
  </r>
  <r>
    <s v="India Haryana"/>
    <x v="1"/>
    <m/>
    <n v="0"/>
    <m/>
    <m/>
    <n v="1.73"/>
  </r>
  <r>
    <s v="India Haryana"/>
    <x v="2"/>
    <m/>
    <m/>
    <m/>
    <m/>
    <n v="0"/>
  </r>
  <r>
    <s v="India Haryana"/>
    <x v="3"/>
    <m/>
    <n v="0"/>
    <m/>
    <m/>
    <n v="0"/>
  </r>
  <r>
    <s v="India Haryana"/>
    <x v="4"/>
    <m/>
    <n v="0"/>
    <m/>
    <m/>
    <n v="0"/>
  </r>
  <r>
    <s v="India Haryana"/>
    <x v="5"/>
    <m/>
    <m/>
    <m/>
    <m/>
    <n v="0.12"/>
  </r>
  <r>
    <s v="India Haryana"/>
    <x v="6"/>
    <m/>
    <n v="0"/>
    <m/>
    <m/>
    <n v="0"/>
  </r>
  <r>
    <s v="India Haryana"/>
    <x v="7"/>
    <m/>
    <n v="0"/>
    <m/>
    <m/>
    <n v="0"/>
  </r>
  <r>
    <s v="India Haryana"/>
    <x v="8"/>
    <m/>
    <n v="18.79"/>
    <m/>
    <m/>
    <n v="11.74"/>
  </r>
  <r>
    <s v="India Haryana"/>
    <x v="9"/>
    <m/>
    <n v="0.38"/>
    <m/>
    <m/>
    <n v="0.49"/>
  </r>
  <r>
    <s v="India Haryana"/>
    <x v="10"/>
    <m/>
    <m/>
    <m/>
    <m/>
    <n v="0"/>
  </r>
  <r>
    <s v="India Haryana"/>
    <x v="11"/>
    <m/>
    <m/>
    <n v="0.21"/>
    <n v="0.15"/>
    <n v="0.53"/>
  </r>
  <r>
    <s v="India Haryana"/>
    <x v="12"/>
    <m/>
    <n v="0"/>
    <n v="0"/>
    <m/>
    <n v="0"/>
  </r>
  <r>
    <s v="India Haryana"/>
    <x v="13"/>
    <n v="0"/>
    <n v="0"/>
    <m/>
    <m/>
    <n v="0"/>
  </r>
  <r>
    <s v="India Haryana"/>
    <x v="14"/>
    <n v="0.02"/>
    <n v="0.16"/>
    <n v="21.04"/>
    <n v="14.4"/>
    <n v="50.36"/>
  </r>
  <r>
    <s v="India Haryana"/>
    <x v="15"/>
    <n v="0"/>
    <n v="0"/>
    <n v="0"/>
    <n v="0"/>
    <n v="2.12"/>
  </r>
  <r>
    <s v="India Himachal Pradesh"/>
    <x v="0"/>
    <m/>
    <n v="5.2"/>
    <m/>
    <m/>
    <n v="0.14000000000000001"/>
  </r>
  <r>
    <s v="India Himachal Pradesh"/>
    <x v="1"/>
    <m/>
    <m/>
    <m/>
    <m/>
    <n v="0.14000000000000001"/>
  </r>
  <r>
    <s v="India Himachal Pradesh"/>
    <x v="5"/>
    <m/>
    <m/>
    <m/>
    <m/>
    <n v="0.01"/>
  </r>
  <r>
    <s v="India Himachal Pradesh"/>
    <x v="8"/>
    <m/>
    <n v="7.0000000000000007E-2"/>
    <m/>
    <m/>
    <n v="0.87"/>
  </r>
  <r>
    <s v="India Himachal Pradesh"/>
    <x v="9"/>
    <m/>
    <n v="0"/>
    <m/>
    <m/>
    <n v="0.04"/>
  </r>
  <r>
    <s v="India Himachal Pradesh"/>
    <x v="11"/>
    <m/>
    <m/>
    <n v="7.0000000000000007E-2"/>
    <n v="0.05"/>
    <n v="0.18"/>
  </r>
  <r>
    <s v="India Himachal Pradesh"/>
    <x v="14"/>
    <n v="0"/>
    <n v="0.01"/>
    <n v="7.12"/>
    <n v="4.88"/>
    <n v="17.04"/>
  </r>
  <r>
    <s v="India Himachal Pradesh"/>
    <x v="15"/>
    <n v="0"/>
    <n v="0"/>
    <m/>
    <m/>
    <n v="0.72"/>
  </r>
  <r>
    <s v="India Jammu and Kashmir"/>
    <x v="0"/>
    <m/>
    <n v="5.72"/>
    <m/>
    <m/>
    <n v="0.67"/>
  </r>
  <r>
    <s v="India Jammu and Kashmir"/>
    <x v="1"/>
    <m/>
    <n v="0"/>
    <m/>
    <m/>
    <n v="0.67"/>
  </r>
  <r>
    <s v="India Jammu and Kashmir"/>
    <x v="2"/>
    <m/>
    <m/>
    <m/>
    <m/>
    <n v="0"/>
  </r>
  <r>
    <s v="India Jammu and Kashmir"/>
    <x v="3"/>
    <m/>
    <n v="0"/>
    <m/>
    <m/>
    <n v="0"/>
  </r>
  <r>
    <s v="India Jammu and Kashmir"/>
    <x v="4"/>
    <m/>
    <n v="0"/>
    <m/>
    <m/>
    <n v="0"/>
  </r>
  <r>
    <s v="India Jammu and Kashmir"/>
    <x v="5"/>
    <m/>
    <m/>
    <m/>
    <m/>
    <n v="0.01"/>
  </r>
  <r>
    <s v="India Jammu and Kashmir"/>
    <x v="6"/>
    <m/>
    <n v="0"/>
    <m/>
    <m/>
    <n v="0"/>
  </r>
  <r>
    <s v="India Jammu and Kashmir"/>
    <x v="7"/>
    <m/>
    <n v="0"/>
    <m/>
    <m/>
    <n v="0"/>
  </r>
  <r>
    <s v="India Jammu and Kashmir"/>
    <x v="8"/>
    <m/>
    <n v="0.55000000000000004"/>
    <m/>
    <m/>
    <n v="0.73"/>
  </r>
  <r>
    <s v="India Jammu and Kashmir"/>
    <x v="9"/>
    <m/>
    <n v="0.01"/>
    <m/>
    <m/>
    <n v="0.03"/>
  </r>
  <r>
    <s v="India Jammu and Kashmir"/>
    <x v="10"/>
    <m/>
    <m/>
    <m/>
    <m/>
    <n v="0"/>
  </r>
  <r>
    <s v="India Jammu and Kashmir"/>
    <x v="11"/>
    <m/>
    <m/>
    <n v="0.11"/>
    <n v="0.08"/>
    <n v="0.27"/>
  </r>
  <r>
    <s v="India Jammu and Kashmir"/>
    <x v="12"/>
    <m/>
    <n v="0"/>
    <n v="0"/>
    <m/>
    <n v="0"/>
  </r>
  <r>
    <s v="India Jammu and Kashmir"/>
    <x v="13"/>
    <n v="0"/>
    <n v="0"/>
    <m/>
    <m/>
    <n v="0"/>
  </r>
  <r>
    <s v="India Jammu and Kashmir"/>
    <x v="14"/>
    <n v="0"/>
    <n v="0.02"/>
    <n v="10.86"/>
    <n v="7.43"/>
    <n v="25.98"/>
  </r>
  <r>
    <s v="India Jammu and Kashmir"/>
    <x v="15"/>
    <n v="0"/>
    <n v="0"/>
    <n v="0"/>
    <n v="0"/>
    <n v="1.0900000000000001"/>
  </r>
  <r>
    <s v="India Jharkhand"/>
    <x v="0"/>
    <m/>
    <n v="2.42"/>
    <m/>
    <m/>
    <n v="1.56"/>
  </r>
  <r>
    <s v="India Jharkhand"/>
    <x v="1"/>
    <m/>
    <n v="0"/>
    <m/>
    <m/>
    <n v="1.56"/>
  </r>
  <r>
    <s v="India Jharkhand"/>
    <x v="2"/>
    <m/>
    <m/>
    <m/>
    <m/>
    <n v="0"/>
  </r>
  <r>
    <s v="India Jharkhand"/>
    <x v="3"/>
    <m/>
    <n v="0"/>
    <m/>
    <m/>
    <n v="0"/>
  </r>
  <r>
    <s v="India Jharkhand"/>
    <x v="4"/>
    <m/>
    <n v="0"/>
    <m/>
    <m/>
    <n v="0"/>
  </r>
  <r>
    <s v="India Jharkhand"/>
    <x v="5"/>
    <m/>
    <m/>
    <m/>
    <m/>
    <n v="0.01"/>
  </r>
  <r>
    <s v="India Jharkhand"/>
    <x v="6"/>
    <m/>
    <n v="0"/>
    <m/>
    <m/>
    <n v="0"/>
  </r>
  <r>
    <s v="India Jharkhand"/>
    <x v="7"/>
    <m/>
    <n v="0"/>
    <m/>
    <m/>
    <n v="0"/>
  </r>
  <r>
    <s v="India Jharkhand"/>
    <x v="8"/>
    <m/>
    <n v="0.17"/>
    <m/>
    <m/>
    <n v="1.1100000000000001"/>
  </r>
  <r>
    <s v="India Jharkhand"/>
    <x v="9"/>
    <m/>
    <n v="0"/>
    <m/>
    <m/>
    <n v="0.05"/>
  </r>
  <r>
    <s v="India Jharkhand"/>
    <x v="10"/>
    <m/>
    <m/>
    <m/>
    <m/>
    <n v="0"/>
  </r>
  <r>
    <s v="India Jharkhand"/>
    <x v="11"/>
    <m/>
    <m/>
    <n v="0.35"/>
    <n v="0.24"/>
    <n v="0.88"/>
  </r>
  <r>
    <s v="India Jharkhand"/>
    <x v="12"/>
    <m/>
    <n v="0"/>
    <n v="0"/>
    <m/>
    <n v="0"/>
  </r>
  <r>
    <s v="India Jharkhand"/>
    <x v="13"/>
    <n v="0"/>
    <n v="0"/>
    <m/>
    <m/>
    <n v="0"/>
  </r>
  <r>
    <s v="India Jharkhand"/>
    <x v="14"/>
    <n v="3.58"/>
    <n v="34.799999999999997"/>
    <n v="34.880000000000003"/>
    <n v="23.88"/>
    <n v="83.47"/>
  </r>
  <r>
    <s v="India Jharkhand"/>
    <x v="15"/>
    <n v="7.0000000000000007E-2"/>
    <n v="0.71"/>
    <n v="0"/>
    <n v="0"/>
    <n v="3.51"/>
  </r>
  <r>
    <s v="India Karnataka"/>
    <x v="0"/>
    <m/>
    <n v="51.11"/>
    <m/>
    <m/>
    <n v="4.63"/>
  </r>
  <r>
    <s v="India Karnataka"/>
    <x v="1"/>
    <m/>
    <n v="0"/>
    <m/>
    <m/>
    <n v="4.63"/>
  </r>
  <r>
    <s v="India Karnataka"/>
    <x v="2"/>
    <m/>
    <m/>
    <m/>
    <m/>
    <n v="0"/>
  </r>
  <r>
    <s v="India Karnataka"/>
    <x v="3"/>
    <m/>
    <n v="0"/>
    <m/>
    <m/>
    <n v="0"/>
  </r>
  <r>
    <s v="India Karnataka"/>
    <x v="4"/>
    <m/>
    <n v="0"/>
    <m/>
    <m/>
    <n v="0"/>
  </r>
  <r>
    <s v="India Karnataka"/>
    <x v="5"/>
    <m/>
    <m/>
    <m/>
    <m/>
    <n v="0.31"/>
  </r>
  <r>
    <s v="India Karnataka"/>
    <x v="6"/>
    <m/>
    <n v="0"/>
    <m/>
    <m/>
    <n v="0"/>
  </r>
  <r>
    <s v="India Karnataka"/>
    <x v="7"/>
    <m/>
    <n v="0"/>
    <m/>
    <m/>
    <n v="0"/>
  </r>
  <r>
    <s v="India Karnataka"/>
    <x v="8"/>
    <m/>
    <n v="30.8"/>
    <m/>
    <m/>
    <n v="29.19"/>
  </r>
  <r>
    <s v="India Karnataka"/>
    <x v="9"/>
    <m/>
    <n v="0.63"/>
    <m/>
    <m/>
    <n v="1.23"/>
  </r>
  <r>
    <s v="India Karnataka"/>
    <x v="10"/>
    <m/>
    <m/>
    <m/>
    <m/>
    <n v="0"/>
  </r>
  <r>
    <s v="India Karnataka"/>
    <x v="11"/>
    <m/>
    <m/>
    <n v="0.66"/>
    <n v="0.45"/>
    <n v="1.65"/>
  </r>
  <r>
    <s v="India Karnataka"/>
    <x v="12"/>
    <m/>
    <n v="0"/>
    <n v="0"/>
    <m/>
    <n v="0"/>
  </r>
  <r>
    <s v="India Karnataka"/>
    <x v="13"/>
    <n v="0"/>
    <n v="0"/>
    <m/>
    <m/>
    <n v="0"/>
  </r>
  <r>
    <s v="India Karnataka"/>
    <x v="14"/>
    <n v="0.03"/>
    <n v="0.33"/>
    <n v="65.569999999999993"/>
    <n v="44.88"/>
    <n v="156.9"/>
  </r>
  <r>
    <s v="India Karnataka"/>
    <x v="15"/>
    <n v="0"/>
    <n v="0.01"/>
    <n v="0"/>
    <n v="0"/>
    <n v="6.61"/>
  </r>
  <r>
    <s v="India Kerala"/>
    <x v="0"/>
    <m/>
    <n v="7.77"/>
    <m/>
    <m/>
    <n v="3.13"/>
  </r>
  <r>
    <s v="India Kerala"/>
    <x v="1"/>
    <m/>
    <n v="0"/>
    <m/>
    <m/>
    <n v="3.13"/>
  </r>
  <r>
    <s v="India Kerala"/>
    <x v="2"/>
    <m/>
    <m/>
    <m/>
    <m/>
    <n v="0"/>
  </r>
  <r>
    <s v="India Kerala"/>
    <x v="3"/>
    <m/>
    <n v="0"/>
    <m/>
    <m/>
    <n v="0"/>
  </r>
  <r>
    <s v="India Kerala"/>
    <x v="4"/>
    <m/>
    <n v="0"/>
    <m/>
    <m/>
    <n v="0"/>
  </r>
  <r>
    <s v="India Kerala"/>
    <x v="5"/>
    <m/>
    <m/>
    <m/>
    <m/>
    <n v="0"/>
  </r>
  <r>
    <s v="India Kerala"/>
    <x v="6"/>
    <m/>
    <n v="0"/>
    <m/>
    <m/>
    <n v="0"/>
  </r>
  <r>
    <s v="India Kerala"/>
    <x v="7"/>
    <m/>
    <n v="0"/>
    <m/>
    <m/>
    <n v="0"/>
  </r>
  <r>
    <s v="India Kerala"/>
    <x v="8"/>
    <m/>
    <n v="0.67"/>
    <m/>
    <m/>
    <n v="0.23"/>
  </r>
  <r>
    <s v="India Kerala"/>
    <x v="9"/>
    <m/>
    <n v="0.01"/>
    <m/>
    <m/>
    <n v="0.01"/>
  </r>
  <r>
    <s v="India Kerala"/>
    <x v="10"/>
    <m/>
    <m/>
    <m/>
    <m/>
    <n v="0"/>
  </r>
  <r>
    <s v="India Kerala"/>
    <x v="11"/>
    <m/>
    <m/>
    <n v="0.4"/>
    <n v="0.27"/>
    <n v="1"/>
  </r>
  <r>
    <s v="India Kerala"/>
    <x v="12"/>
    <m/>
    <n v="0"/>
    <n v="0"/>
    <m/>
    <n v="0"/>
  </r>
  <r>
    <s v="India Kerala"/>
    <x v="13"/>
    <n v="0"/>
    <n v="0"/>
    <m/>
    <m/>
    <n v="0"/>
  </r>
  <r>
    <s v="India Kerala"/>
    <x v="14"/>
    <n v="0.01"/>
    <n v="0.13"/>
    <n v="39.76"/>
    <n v="27.21"/>
    <n v="95.14"/>
  </r>
  <r>
    <s v="India Kerala"/>
    <x v="15"/>
    <n v="0"/>
    <n v="0"/>
    <n v="0"/>
    <n v="0"/>
    <n v="4.01"/>
  </r>
  <r>
    <s v="India Madhya Pradesh"/>
    <x v="0"/>
    <m/>
    <n v="7"/>
    <m/>
    <m/>
    <n v="3.94"/>
  </r>
  <r>
    <s v="India Madhya Pradesh"/>
    <x v="1"/>
    <m/>
    <n v="0"/>
    <m/>
    <m/>
    <n v="3.94"/>
  </r>
  <r>
    <s v="India Madhya Pradesh"/>
    <x v="2"/>
    <m/>
    <m/>
    <m/>
    <m/>
    <n v="0"/>
  </r>
  <r>
    <s v="India Madhya Pradesh"/>
    <x v="3"/>
    <m/>
    <n v="0"/>
    <m/>
    <m/>
    <n v="0"/>
  </r>
  <r>
    <s v="India Madhya Pradesh"/>
    <x v="4"/>
    <m/>
    <n v="0"/>
    <m/>
    <m/>
    <n v="0"/>
  </r>
  <r>
    <s v="India Madhya Pradesh"/>
    <x v="5"/>
    <m/>
    <m/>
    <m/>
    <m/>
    <n v="0.19"/>
  </r>
  <r>
    <s v="India Madhya Pradesh"/>
    <x v="6"/>
    <m/>
    <n v="0"/>
    <m/>
    <m/>
    <n v="0"/>
  </r>
  <r>
    <s v="India Madhya Pradesh"/>
    <x v="7"/>
    <m/>
    <n v="0"/>
    <m/>
    <m/>
    <n v="0"/>
  </r>
  <r>
    <s v="India Madhya Pradesh"/>
    <x v="8"/>
    <m/>
    <n v="19.72"/>
    <m/>
    <m/>
    <n v="17.600000000000001"/>
  </r>
  <r>
    <s v="India Madhya Pradesh"/>
    <x v="9"/>
    <m/>
    <n v="0.4"/>
    <m/>
    <m/>
    <n v="0.74"/>
  </r>
  <r>
    <s v="India Madhya Pradesh"/>
    <x v="10"/>
    <m/>
    <m/>
    <m/>
    <m/>
    <n v="0"/>
  </r>
  <r>
    <s v="India Madhya Pradesh"/>
    <x v="11"/>
    <m/>
    <m/>
    <n v="0.99"/>
    <n v="0.68"/>
    <n v="2.4700000000000002"/>
  </r>
  <r>
    <s v="India Madhya Pradesh"/>
    <x v="12"/>
    <m/>
    <n v="0"/>
    <n v="0"/>
    <m/>
    <n v="0"/>
  </r>
  <r>
    <s v="India Madhya Pradesh"/>
    <x v="13"/>
    <n v="0"/>
    <n v="0"/>
    <m/>
    <m/>
    <n v="0"/>
  </r>
  <r>
    <s v="India Madhya Pradesh"/>
    <x v="14"/>
    <n v="0.11"/>
    <n v="1.04"/>
    <n v="97.91"/>
    <n v="67.010000000000005"/>
    <n v="234.28"/>
  </r>
  <r>
    <s v="India Madhya Pradesh"/>
    <x v="15"/>
    <n v="0"/>
    <n v="0.02"/>
    <n v="0"/>
    <n v="0"/>
    <n v="9.86"/>
  </r>
  <r>
    <s v="India Maharashtra-Dadra-Nagar Haveli-Daman-Diu"/>
    <x v="0"/>
    <m/>
    <n v="57.06"/>
    <m/>
    <m/>
    <n v="10.050000000000001"/>
  </r>
  <r>
    <s v="India Maharashtra-Dadra-Nagar Haveli-Daman-Diu"/>
    <x v="1"/>
    <m/>
    <n v="0"/>
    <m/>
    <m/>
    <n v="10.050000000000001"/>
  </r>
  <r>
    <s v="India Maharashtra-Dadra-Nagar Haveli-Daman-Diu"/>
    <x v="2"/>
    <m/>
    <m/>
    <m/>
    <m/>
    <n v="0"/>
  </r>
  <r>
    <s v="India Maharashtra-Dadra-Nagar Haveli-Daman-Diu"/>
    <x v="3"/>
    <m/>
    <n v="0"/>
    <m/>
    <m/>
    <n v="0"/>
  </r>
  <r>
    <s v="India Maharashtra-Dadra-Nagar Haveli-Daman-Diu"/>
    <x v="4"/>
    <m/>
    <n v="0"/>
    <m/>
    <m/>
    <n v="0"/>
  </r>
  <r>
    <s v="India Maharashtra-Dadra-Nagar Haveli-Daman-Diu"/>
    <x v="5"/>
    <m/>
    <m/>
    <m/>
    <m/>
    <n v="0.56000000000000005"/>
  </r>
  <r>
    <s v="India Maharashtra-Dadra-Nagar Haveli-Daman-Diu"/>
    <x v="6"/>
    <m/>
    <n v="0"/>
    <m/>
    <m/>
    <n v="0"/>
  </r>
  <r>
    <s v="India Maharashtra-Dadra-Nagar Haveli-Daman-Diu"/>
    <x v="7"/>
    <m/>
    <n v="0"/>
    <m/>
    <m/>
    <n v="0"/>
  </r>
  <r>
    <s v="India Maharashtra-Dadra-Nagar Haveli-Daman-Diu"/>
    <x v="8"/>
    <m/>
    <n v="13.73"/>
    <m/>
    <m/>
    <n v="52.99"/>
  </r>
  <r>
    <s v="India Maharashtra-Dadra-Nagar Haveli-Daman-Diu"/>
    <x v="9"/>
    <m/>
    <n v="0.28000000000000003"/>
    <m/>
    <m/>
    <n v="2.23"/>
  </r>
  <r>
    <s v="India Maharashtra-Dadra-Nagar Haveli-Daman-Diu"/>
    <x v="10"/>
    <m/>
    <m/>
    <m/>
    <m/>
    <n v="0"/>
  </r>
  <r>
    <s v="India Maharashtra-Dadra-Nagar Haveli-Daman-Diu"/>
    <x v="11"/>
    <m/>
    <m/>
    <n v="0.96"/>
    <n v="0.66"/>
    <n v="2.39"/>
  </r>
  <r>
    <s v="India Maharashtra-Dadra-Nagar Haveli-Daman-Diu"/>
    <x v="12"/>
    <m/>
    <n v="0"/>
    <n v="0"/>
    <m/>
    <n v="0"/>
  </r>
  <r>
    <s v="India Maharashtra-Dadra-Nagar Haveli-Daman-Diu"/>
    <x v="13"/>
    <n v="0"/>
    <n v="0"/>
    <m/>
    <m/>
    <n v="0"/>
  </r>
  <r>
    <s v="India Maharashtra-Dadra-Nagar Haveli-Daman-Diu"/>
    <x v="14"/>
    <n v="0.17"/>
    <n v="1.64"/>
    <n v="94.84"/>
    <n v="64.92"/>
    <n v="226.95"/>
  </r>
  <r>
    <s v="India Maharashtra-Dadra-Nagar Haveli-Daman-Diu"/>
    <x v="15"/>
    <n v="0"/>
    <n v="0.03"/>
    <n v="0"/>
    <n v="0"/>
    <n v="9.56"/>
  </r>
  <r>
    <s v="India North East (excl. Assam)"/>
    <x v="0"/>
    <m/>
    <n v="1.79"/>
    <m/>
    <m/>
    <n v="0.78"/>
  </r>
  <r>
    <s v="India North East (excl. Assam)"/>
    <x v="1"/>
    <m/>
    <n v="0"/>
    <m/>
    <m/>
    <n v="0.78"/>
  </r>
  <r>
    <s v="India North East (excl. Assam)"/>
    <x v="2"/>
    <m/>
    <m/>
    <m/>
    <m/>
    <n v="0"/>
  </r>
  <r>
    <s v="India North East (excl. Assam)"/>
    <x v="3"/>
    <m/>
    <n v="0"/>
    <m/>
    <m/>
    <n v="0"/>
  </r>
  <r>
    <s v="India North East (excl. Assam)"/>
    <x v="4"/>
    <m/>
    <n v="0"/>
    <m/>
    <m/>
    <n v="0"/>
  </r>
  <r>
    <s v="India North East (excl. Assam)"/>
    <x v="5"/>
    <m/>
    <m/>
    <m/>
    <m/>
    <n v="0.02"/>
  </r>
  <r>
    <s v="India North East (excl. Assam)"/>
    <x v="6"/>
    <m/>
    <n v="0"/>
    <m/>
    <m/>
    <n v="0"/>
  </r>
  <r>
    <s v="India North East (excl. Assam)"/>
    <x v="7"/>
    <m/>
    <n v="0"/>
    <m/>
    <m/>
    <n v="0"/>
  </r>
  <r>
    <s v="India North East (excl. Assam)"/>
    <x v="8"/>
    <m/>
    <n v="0.02"/>
    <m/>
    <m/>
    <n v="2.14"/>
  </r>
  <r>
    <s v="India North East (excl. Assam)"/>
    <x v="9"/>
    <m/>
    <n v="0"/>
    <m/>
    <m/>
    <n v="0.09"/>
  </r>
  <r>
    <s v="India North East (excl. Assam)"/>
    <x v="10"/>
    <m/>
    <m/>
    <m/>
    <m/>
    <n v="0"/>
  </r>
  <r>
    <s v="India North East (excl. Assam)"/>
    <x v="11"/>
    <m/>
    <m/>
    <n v="0.18"/>
    <n v="0.12"/>
    <n v="0.44"/>
  </r>
  <r>
    <s v="India North East (excl. Assam)"/>
    <x v="12"/>
    <m/>
    <n v="0"/>
    <n v="0"/>
    <m/>
    <n v="0"/>
  </r>
  <r>
    <s v="India North East (excl. Assam)"/>
    <x v="13"/>
    <n v="0"/>
    <n v="0"/>
    <m/>
    <m/>
    <n v="0"/>
  </r>
  <r>
    <s v="India North East (excl. Assam)"/>
    <x v="14"/>
    <n v="0.08"/>
    <n v="0.78"/>
    <n v="17.41"/>
    <n v="11.92"/>
    <n v="41.67"/>
  </r>
  <r>
    <s v="India North East (excl. Assam)"/>
    <x v="15"/>
    <n v="0"/>
    <n v="0.02"/>
    <n v="0"/>
    <n v="0"/>
    <n v="1.75"/>
  </r>
  <r>
    <s v="India Orissa"/>
    <x v="0"/>
    <m/>
    <n v="2.97"/>
    <m/>
    <m/>
    <n v="1.37"/>
  </r>
  <r>
    <s v="India Orissa"/>
    <x v="1"/>
    <m/>
    <n v="0"/>
    <m/>
    <m/>
    <n v="1.37"/>
  </r>
  <r>
    <s v="India Orissa"/>
    <x v="2"/>
    <m/>
    <m/>
    <m/>
    <m/>
    <n v="0"/>
  </r>
  <r>
    <s v="India Orissa"/>
    <x v="3"/>
    <m/>
    <n v="0"/>
    <m/>
    <m/>
    <n v="0"/>
  </r>
  <r>
    <s v="India Orissa"/>
    <x v="4"/>
    <m/>
    <n v="0"/>
    <m/>
    <m/>
    <n v="0"/>
  </r>
  <r>
    <s v="India Orissa"/>
    <x v="5"/>
    <m/>
    <m/>
    <m/>
    <m/>
    <n v="0.05"/>
  </r>
  <r>
    <s v="India Orissa"/>
    <x v="6"/>
    <m/>
    <n v="0"/>
    <m/>
    <m/>
    <n v="0"/>
  </r>
  <r>
    <s v="India Orissa"/>
    <x v="7"/>
    <m/>
    <n v="0"/>
    <m/>
    <m/>
    <n v="0"/>
  </r>
  <r>
    <s v="India Orissa"/>
    <x v="8"/>
    <m/>
    <n v="0.41"/>
    <m/>
    <m/>
    <n v="4.3"/>
  </r>
  <r>
    <s v="India Orissa"/>
    <x v="9"/>
    <m/>
    <n v="0.01"/>
    <m/>
    <m/>
    <n v="0.18"/>
  </r>
  <r>
    <s v="India Orissa"/>
    <x v="10"/>
    <m/>
    <m/>
    <m/>
    <m/>
    <n v="0"/>
  </r>
  <r>
    <s v="India Orissa"/>
    <x v="11"/>
    <m/>
    <m/>
    <n v="0.68"/>
    <n v="0.46"/>
    <n v="1.69"/>
  </r>
  <r>
    <s v="India Orissa"/>
    <x v="12"/>
    <m/>
    <n v="0"/>
    <n v="0"/>
    <m/>
    <n v="0"/>
  </r>
  <r>
    <s v="India Orissa"/>
    <x v="13"/>
    <n v="0"/>
    <n v="0"/>
    <m/>
    <m/>
    <n v="0"/>
  </r>
  <r>
    <s v="India Orissa"/>
    <x v="14"/>
    <n v="0.49"/>
    <n v="4.75"/>
    <n v="67.08"/>
    <n v="45.91"/>
    <n v="160.51"/>
  </r>
  <r>
    <s v="India Orissa"/>
    <x v="15"/>
    <n v="0.01"/>
    <n v="0.1"/>
    <n v="0"/>
    <n v="0"/>
    <n v="6.76"/>
  </r>
  <r>
    <s v="India Punjab"/>
    <x v="0"/>
    <m/>
    <n v="15.85"/>
    <m/>
    <m/>
    <n v="2.2400000000000002"/>
  </r>
  <r>
    <s v="India Punjab"/>
    <x v="1"/>
    <m/>
    <n v="0"/>
    <m/>
    <m/>
    <n v="2.2400000000000002"/>
  </r>
  <r>
    <s v="India Punjab"/>
    <x v="2"/>
    <m/>
    <m/>
    <m/>
    <m/>
    <n v="0"/>
  </r>
  <r>
    <s v="India Punjab"/>
    <x v="3"/>
    <m/>
    <n v="0"/>
    <m/>
    <m/>
    <n v="0"/>
  </r>
  <r>
    <s v="India Punjab"/>
    <x v="4"/>
    <m/>
    <n v="0"/>
    <m/>
    <m/>
    <n v="0"/>
  </r>
  <r>
    <s v="India Punjab"/>
    <x v="5"/>
    <m/>
    <m/>
    <m/>
    <m/>
    <n v="0.15"/>
  </r>
  <r>
    <s v="India Punjab"/>
    <x v="6"/>
    <m/>
    <n v="0"/>
    <m/>
    <m/>
    <n v="0"/>
  </r>
  <r>
    <s v="India Punjab"/>
    <x v="7"/>
    <m/>
    <n v="0"/>
    <m/>
    <m/>
    <n v="0"/>
  </r>
  <r>
    <s v="India Punjab"/>
    <x v="8"/>
    <m/>
    <n v="23.84"/>
    <m/>
    <m/>
    <n v="14.69"/>
  </r>
  <r>
    <s v="India Punjab"/>
    <x v="9"/>
    <m/>
    <n v="0.49"/>
    <m/>
    <m/>
    <n v="0.62"/>
  </r>
  <r>
    <s v="India Punjab"/>
    <x v="10"/>
    <m/>
    <m/>
    <m/>
    <m/>
    <n v="0"/>
  </r>
  <r>
    <s v="India Punjab"/>
    <x v="11"/>
    <m/>
    <m/>
    <n v="0.18"/>
    <n v="0.12"/>
    <n v="0.45"/>
  </r>
  <r>
    <s v="India Punjab"/>
    <x v="12"/>
    <m/>
    <n v="0"/>
    <n v="0"/>
    <m/>
    <n v="0"/>
  </r>
  <r>
    <s v="India Punjab"/>
    <x v="13"/>
    <n v="0"/>
    <n v="0"/>
    <m/>
    <m/>
    <n v="0"/>
  </r>
  <r>
    <s v="India Punjab"/>
    <x v="14"/>
    <n v="0.03"/>
    <n v="0.33"/>
    <n v="17.98"/>
    <n v="12.31"/>
    <n v="43.02"/>
  </r>
  <r>
    <s v="India Punjab"/>
    <x v="15"/>
    <n v="0"/>
    <n v="0.01"/>
    <n v="0"/>
    <n v="0"/>
    <n v="1.81"/>
  </r>
  <r>
    <s v="India Rajasthan"/>
    <x v="0"/>
    <m/>
    <n v="25.5"/>
    <m/>
    <m/>
    <n v="3.35"/>
  </r>
  <r>
    <s v="India Rajasthan"/>
    <x v="1"/>
    <m/>
    <n v="0"/>
    <m/>
    <m/>
    <n v="3.35"/>
  </r>
  <r>
    <s v="India Rajasthan"/>
    <x v="2"/>
    <m/>
    <m/>
    <m/>
    <m/>
    <n v="0"/>
  </r>
  <r>
    <s v="India Rajasthan"/>
    <x v="3"/>
    <m/>
    <n v="0"/>
    <m/>
    <m/>
    <n v="0"/>
  </r>
  <r>
    <s v="India Rajasthan"/>
    <x v="4"/>
    <m/>
    <n v="0"/>
    <m/>
    <m/>
    <n v="0"/>
  </r>
  <r>
    <s v="India Rajasthan"/>
    <x v="5"/>
    <m/>
    <m/>
    <m/>
    <m/>
    <n v="0.2"/>
  </r>
  <r>
    <s v="India Rajasthan"/>
    <x v="6"/>
    <m/>
    <n v="0"/>
    <m/>
    <m/>
    <n v="0"/>
  </r>
  <r>
    <s v="India Rajasthan"/>
    <x v="7"/>
    <m/>
    <n v="0"/>
    <m/>
    <m/>
    <n v="0"/>
  </r>
  <r>
    <s v="India Rajasthan"/>
    <x v="8"/>
    <m/>
    <n v="22.83"/>
    <m/>
    <m/>
    <n v="19.22"/>
  </r>
  <r>
    <s v="India Rajasthan"/>
    <x v="9"/>
    <m/>
    <n v="0.47"/>
    <m/>
    <m/>
    <n v="0.81"/>
  </r>
  <r>
    <s v="India Rajasthan"/>
    <x v="10"/>
    <m/>
    <m/>
    <m/>
    <m/>
    <n v="0"/>
  </r>
  <r>
    <s v="India Rajasthan"/>
    <x v="11"/>
    <m/>
    <m/>
    <n v="0.79"/>
    <n v="0.54"/>
    <n v="1.97"/>
  </r>
  <r>
    <s v="India Rajasthan"/>
    <x v="12"/>
    <m/>
    <n v="0"/>
    <n v="0"/>
    <m/>
    <n v="0"/>
  </r>
  <r>
    <s v="India Rajasthan"/>
    <x v="13"/>
    <n v="0"/>
    <n v="0"/>
    <m/>
    <m/>
    <n v="0"/>
  </r>
  <r>
    <s v="India Rajasthan"/>
    <x v="14"/>
    <n v="0.04"/>
    <n v="0.43"/>
    <n v="78.23"/>
    <n v="53.54"/>
    <n v="187.19"/>
  </r>
  <r>
    <s v="India Rajasthan"/>
    <x v="15"/>
    <n v="0"/>
    <n v="0.01"/>
    <n v="0"/>
    <n v="0"/>
    <n v="7.88"/>
  </r>
  <r>
    <s v="India Tamil Nadu"/>
    <x v="0"/>
    <m/>
    <n v="24.79"/>
    <m/>
    <m/>
    <n v="7.07"/>
  </r>
  <r>
    <s v="India Tamil Nadu"/>
    <x v="1"/>
    <m/>
    <n v="0"/>
    <m/>
    <m/>
    <n v="7.07"/>
  </r>
  <r>
    <s v="India Tamil Nadu"/>
    <x v="2"/>
    <m/>
    <m/>
    <m/>
    <m/>
    <n v="0"/>
  </r>
  <r>
    <s v="India Tamil Nadu"/>
    <x v="3"/>
    <m/>
    <n v="0"/>
    <m/>
    <m/>
    <n v="0"/>
  </r>
  <r>
    <s v="India Tamil Nadu"/>
    <x v="4"/>
    <m/>
    <n v="0"/>
    <m/>
    <m/>
    <n v="0"/>
  </r>
  <r>
    <s v="India Tamil Nadu"/>
    <x v="5"/>
    <m/>
    <m/>
    <m/>
    <m/>
    <n v="0.21"/>
  </r>
  <r>
    <s v="India Tamil Nadu"/>
    <x v="6"/>
    <m/>
    <n v="0"/>
    <m/>
    <m/>
    <n v="0"/>
  </r>
  <r>
    <s v="India Tamil Nadu"/>
    <x v="7"/>
    <m/>
    <n v="0"/>
    <m/>
    <m/>
    <n v="0"/>
  </r>
  <r>
    <s v="India Tamil Nadu"/>
    <x v="8"/>
    <m/>
    <n v="28.36"/>
    <m/>
    <m/>
    <n v="20.260000000000002"/>
  </r>
  <r>
    <s v="India Tamil Nadu"/>
    <x v="9"/>
    <m/>
    <n v="0.57999999999999996"/>
    <m/>
    <m/>
    <n v="0.85"/>
  </r>
  <r>
    <s v="India Tamil Nadu"/>
    <x v="10"/>
    <m/>
    <m/>
    <m/>
    <m/>
    <n v="0"/>
  </r>
  <r>
    <s v="India Tamil Nadu"/>
    <x v="11"/>
    <m/>
    <m/>
    <n v="0.69"/>
    <n v="0.47"/>
    <n v="1.71"/>
  </r>
  <r>
    <s v="India Tamil Nadu"/>
    <x v="12"/>
    <m/>
    <n v="0"/>
    <n v="0"/>
    <m/>
    <n v="0"/>
  </r>
  <r>
    <s v="India Tamil Nadu"/>
    <x v="13"/>
    <n v="0"/>
    <n v="0"/>
    <m/>
    <m/>
    <n v="0"/>
  </r>
  <r>
    <s v="India Tamil Nadu"/>
    <x v="14"/>
    <n v="0.06"/>
    <n v="0.57999999999999996"/>
    <n v="67.97"/>
    <n v="46.52"/>
    <n v="162.63999999999999"/>
  </r>
  <r>
    <s v="India Tamil Nadu"/>
    <x v="15"/>
    <n v="0"/>
    <n v="0.01"/>
    <n v="0"/>
    <n v="0"/>
    <n v="6.85"/>
  </r>
  <r>
    <s v="India Uttar Pradesh"/>
    <x v="0"/>
    <m/>
    <n v="24.17"/>
    <m/>
    <m/>
    <n v="8.73"/>
  </r>
  <r>
    <s v="India Uttar Pradesh"/>
    <x v="1"/>
    <m/>
    <n v="0"/>
    <m/>
    <m/>
    <n v="8.73"/>
  </r>
  <r>
    <s v="India Uttar Pradesh"/>
    <x v="2"/>
    <m/>
    <m/>
    <m/>
    <m/>
    <n v="0"/>
  </r>
  <r>
    <s v="India Uttar Pradesh"/>
    <x v="3"/>
    <m/>
    <n v="0"/>
    <m/>
    <m/>
    <n v="0"/>
  </r>
  <r>
    <s v="India Uttar Pradesh"/>
    <x v="4"/>
    <m/>
    <n v="0"/>
    <m/>
    <m/>
    <n v="0"/>
  </r>
  <r>
    <s v="India Uttar Pradesh"/>
    <x v="5"/>
    <m/>
    <m/>
    <m/>
    <m/>
    <n v="0.82"/>
  </r>
  <r>
    <s v="India Uttar Pradesh"/>
    <x v="6"/>
    <m/>
    <n v="0"/>
    <m/>
    <m/>
    <n v="0"/>
  </r>
  <r>
    <s v="India Uttar Pradesh"/>
    <x v="7"/>
    <m/>
    <n v="0"/>
    <m/>
    <m/>
    <n v="0"/>
  </r>
  <r>
    <s v="India Uttar Pradesh"/>
    <x v="8"/>
    <m/>
    <n v="15.97"/>
    <m/>
    <m/>
    <n v="77.7"/>
  </r>
  <r>
    <s v="India Uttar Pradesh"/>
    <x v="9"/>
    <m/>
    <n v="0.33"/>
    <m/>
    <m/>
    <n v="3.27"/>
  </r>
  <r>
    <s v="India Uttar Pradesh"/>
    <x v="10"/>
    <m/>
    <m/>
    <m/>
    <m/>
    <n v="0"/>
  </r>
  <r>
    <s v="India Uttar Pradesh"/>
    <x v="11"/>
    <m/>
    <m/>
    <n v="2.17"/>
    <n v="1.49"/>
    <n v="5.41"/>
  </r>
  <r>
    <s v="India Uttar Pradesh"/>
    <x v="12"/>
    <m/>
    <n v="0"/>
    <n v="0"/>
    <m/>
    <n v="0"/>
  </r>
  <r>
    <s v="India Uttar Pradesh"/>
    <x v="13"/>
    <n v="0"/>
    <n v="0"/>
    <m/>
    <m/>
    <n v="0"/>
  </r>
  <r>
    <s v="India Uttar Pradesh"/>
    <x v="14"/>
    <n v="0.26"/>
    <n v="2.56"/>
    <n v="214.9"/>
    <n v="147.1"/>
    <n v="514.24"/>
  </r>
  <r>
    <s v="India Uttar Pradesh"/>
    <x v="15"/>
    <n v="0.01"/>
    <n v="0.05"/>
    <n v="0"/>
    <n v="0"/>
    <n v="21.65"/>
  </r>
  <r>
    <s v="India Uttaranchal"/>
    <x v="0"/>
    <m/>
    <n v="4.54"/>
    <m/>
    <m/>
    <n v="0.61"/>
  </r>
  <r>
    <s v="India Uttaranchal"/>
    <x v="1"/>
    <m/>
    <n v="0"/>
    <m/>
    <m/>
    <n v="0.61"/>
  </r>
  <r>
    <s v="India Uttaranchal"/>
    <x v="2"/>
    <m/>
    <m/>
    <m/>
    <m/>
    <n v="0"/>
  </r>
  <r>
    <s v="India Uttaranchal"/>
    <x v="3"/>
    <m/>
    <n v="0"/>
    <m/>
    <m/>
    <n v="0"/>
  </r>
  <r>
    <s v="India Uttaranchal"/>
    <x v="4"/>
    <m/>
    <n v="0"/>
    <m/>
    <m/>
    <n v="0"/>
  </r>
  <r>
    <s v="India Uttaranchal"/>
    <x v="5"/>
    <m/>
    <m/>
    <m/>
    <m/>
    <n v="0.01"/>
  </r>
  <r>
    <s v="India Uttaranchal"/>
    <x v="6"/>
    <m/>
    <n v="0"/>
    <m/>
    <m/>
    <n v="0"/>
  </r>
  <r>
    <s v="India Uttaranchal"/>
    <x v="7"/>
    <m/>
    <n v="0"/>
    <m/>
    <m/>
    <n v="0"/>
  </r>
  <r>
    <s v="India Uttaranchal"/>
    <x v="8"/>
    <m/>
    <n v="0.84"/>
    <m/>
    <m/>
    <n v="0.69"/>
  </r>
  <r>
    <s v="India Uttaranchal"/>
    <x v="9"/>
    <m/>
    <n v="0.02"/>
    <m/>
    <m/>
    <n v="0.03"/>
  </r>
  <r>
    <s v="India Uttaranchal"/>
    <x v="10"/>
    <m/>
    <m/>
    <m/>
    <m/>
    <n v="0"/>
  </r>
  <r>
    <s v="India Uttaranchal"/>
    <x v="11"/>
    <m/>
    <m/>
    <n v="0.09"/>
    <n v="0.06"/>
    <n v="0.22"/>
  </r>
  <r>
    <s v="India Uttaranchal"/>
    <x v="12"/>
    <m/>
    <n v="0"/>
    <n v="0"/>
    <m/>
    <n v="0"/>
  </r>
  <r>
    <s v="India Uttaranchal"/>
    <x v="13"/>
    <n v="0"/>
    <n v="0"/>
    <m/>
    <m/>
    <n v="0"/>
  </r>
  <r>
    <s v="India Uttaranchal"/>
    <x v="14"/>
    <n v="0"/>
    <n v="0.04"/>
    <n v="8.7100000000000009"/>
    <n v="5.96"/>
    <n v="20.83"/>
  </r>
  <r>
    <s v="India Uttaranchal"/>
    <x v="15"/>
    <n v="0"/>
    <n v="0"/>
    <n v="0"/>
    <n v="0"/>
    <n v="0.88"/>
  </r>
  <r>
    <s v="India West Bengal"/>
    <x v="0"/>
    <m/>
    <n v="11.72"/>
    <m/>
    <m/>
    <n v="5.72"/>
  </r>
  <r>
    <s v="India West Bengal"/>
    <x v="1"/>
    <m/>
    <n v="0"/>
    <m/>
    <m/>
    <n v="5.72"/>
  </r>
  <r>
    <s v="India West Bengal"/>
    <x v="2"/>
    <m/>
    <m/>
    <m/>
    <m/>
    <n v="0"/>
  </r>
  <r>
    <s v="India West Bengal"/>
    <x v="3"/>
    <m/>
    <n v="0"/>
    <m/>
    <m/>
    <n v="0"/>
  </r>
  <r>
    <s v="India West Bengal"/>
    <x v="4"/>
    <m/>
    <n v="0"/>
    <m/>
    <m/>
    <n v="0"/>
  </r>
  <r>
    <s v="India West Bengal"/>
    <x v="5"/>
    <m/>
    <m/>
    <m/>
    <m/>
    <n v="0.09"/>
  </r>
  <r>
    <s v="India West Bengal"/>
    <x v="6"/>
    <m/>
    <n v="0"/>
    <m/>
    <m/>
    <n v="0"/>
  </r>
  <r>
    <s v="India West Bengal"/>
    <x v="7"/>
    <m/>
    <n v="0"/>
    <m/>
    <m/>
    <n v="0"/>
  </r>
  <r>
    <s v="India West Bengal"/>
    <x v="8"/>
    <m/>
    <n v="3.11"/>
    <m/>
    <m/>
    <n v="8.44"/>
  </r>
  <r>
    <s v="India West Bengal"/>
    <x v="9"/>
    <m/>
    <n v="0.06"/>
    <m/>
    <m/>
    <n v="0.36"/>
  </r>
  <r>
    <s v="India West Bengal"/>
    <x v="10"/>
    <m/>
    <m/>
    <m/>
    <m/>
    <n v="0"/>
  </r>
  <r>
    <s v="India West Bengal"/>
    <x v="11"/>
    <m/>
    <m/>
    <n v="1.1399999999999999"/>
    <n v="0.78"/>
    <n v="2.85"/>
  </r>
  <r>
    <s v="India West Bengal"/>
    <x v="12"/>
    <m/>
    <n v="0"/>
    <n v="0"/>
    <m/>
    <n v="0"/>
  </r>
  <r>
    <s v="India West Bengal"/>
    <x v="13"/>
    <n v="0"/>
    <n v="0"/>
    <m/>
    <m/>
    <n v="0"/>
  </r>
  <r>
    <s v="India West Bengal"/>
    <x v="14"/>
    <n v="5.0599999999999996"/>
    <n v="49.21"/>
    <n v="113.06"/>
    <n v="77.39"/>
    <n v="270.55"/>
  </r>
  <r>
    <s v="India West Bengal"/>
    <x v="15"/>
    <n v="0.1"/>
    <n v="1"/>
    <n v="0"/>
    <n v="0"/>
    <n v="11.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4" firstHeaderRow="0" firstDataRow="1" firstDataCol="1"/>
  <pivotFields count="36">
    <pivotField showAll="0"/>
    <pivotField axis="axisRow" showAll="0">
      <items count="50">
        <item h="1" x="30"/>
        <item h="1" x="25"/>
        <item h="1" x="26"/>
        <item h="1" x="33"/>
        <item h="1" x="36"/>
        <item h="1" x="2"/>
        <item h="1" x="23"/>
        <item h="1" x="24"/>
        <item h="1" x="27"/>
        <item h="1" x="10"/>
        <item h="1" x="0"/>
        <item h="1" x="34"/>
        <item h="1" x="16"/>
        <item h="1" x="28"/>
        <item h="1" x="37"/>
        <item h="1" x="17"/>
        <item h="1" x="18"/>
        <item h="1" x="35"/>
        <item h="1" x="38"/>
        <item h="1" x="9"/>
        <item h="1" x="22"/>
        <item h="1" x="4"/>
        <item h="1" x="8"/>
        <item h="1" x="5"/>
        <item h="1" x="6"/>
        <item h="1" x="29"/>
        <item h="1" x="7"/>
        <item h="1" x="13"/>
        <item h="1" x="12"/>
        <item h="1" x="11"/>
        <item h="1" x="15"/>
        <item h="1" x="19"/>
        <item h="1" x="20"/>
        <item h="1" x="21"/>
        <item h="1" x="14"/>
        <item h="1" x="31"/>
        <item h="1" x="32"/>
        <item h="1" x="1"/>
        <item h="1" x="3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dataFields count="34">
    <dataField name="Sum of Brown coal/lignite grade 1" fld="2" baseField="0" baseItem="0"/>
    <dataField name="Sum of Brown coal/lignite grade 2 (also peat)" fld="3" baseField="0" baseItem="0"/>
    <dataField name="Sum of Hard coal, grade 1" fld="4" baseField="0" baseItem="0"/>
    <dataField name="Sum of Hard coal, grade 2" fld="5" baseField="0" baseItem="0"/>
    <dataField name="Sum of Hard coal, grade 3" fld="6" baseField="0" baseItem="0"/>
    <dataField name="Sum of Derived coal (coke, briquettes)" fld="7" baseField="0" baseItem="0"/>
    <dataField name="Sum of Agricultural residues" fld="8" baseField="0" baseItem="0"/>
    <dataField name="Sum of Bagasse" fld="9" baseField="0" baseItem="0"/>
    <dataField name="Sum of Biogas" fld="10" baseField="0" baseItem="0"/>
    <dataField name="Sum of Biomass gasification" fld="11" baseField="0" baseItem="0"/>
    <dataField name="Sum of Charcoal" fld="12" baseField="0" baseItem="0"/>
    <dataField name="Sum of Dung" fld="13" baseField="0" baseItem="0"/>
    <dataField name="Sum of Fuelwood" fld="14" baseField="0" baseItem="0"/>
    <dataField name="Sum of Black liquor" fld="15" baseField="0" baseItem="0"/>
    <dataField name="Sum of Waste fuels, non-renewable" fld="16" baseField="0" baseItem="0"/>
    <dataField name="Sum of Waste fuel, renewable" fld="17" baseField="0" baseItem="0"/>
    <dataField name="Sum of Biomass fuels" fld="18" baseField="0" baseItem="0"/>
    <dataField name="Sum of Other biomass and waste fuels" fld="19" baseField="0" baseItem="0"/>
    <dataField name="Sum of Heavy fuel oil" fld="20" baseField="0" baseItem="0"/>
    <dataField name="Sum of Diesel" fld="21" baseField="0" baseItem="0"/>
    <dataField name="Sum of Gasoline" fld="22" baseField="0" baseItem="0"/>
    <dataField name="Sum of LPG" fld="23" baseField="0" baseItem="0"/>
    <dataField name="Sum of Natural gas (incl. other gases)" fld="24" baseField="0" baseItem="0"/>
    <dataField name="Sum of Hydrogen" fld="25" baseField="0" baseItem="0"/>
    <dataField name="Sum of Renewable energy other than biomass" fld="26" baseField="0" baseItem="0"/>
    <dataField name="Sum of Geothermal" fld="27" baseField="0" baseItem="0"/>
    <dataField name="Sum of Small hydro power" fld="28" baseField="0" baseItem="0"/>
    <dataField name="Sum of Solar photovoltaic" fld="29" baseField="0" baseItem="0"/>
    <dataField name="Sum of Solar thermal" fld="30" baseField="0" baseItem="0"/>
    <dataField name="Sum of Wind" fld="31" baseField="0" baseItem="0"/>
    <dataField name="Sum of Hydro" fld="32" baseField="0" baseItem="0"/>
    <dataField name="Sum of Nuclear" fld="33" baseField="0" baseItem="0"/>
    <dataField name="Sum of Electricity" fld="34" baseField="0" baseItem="0"/>
    <dataField name="Sum of Heat (steam, hot water)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F34" firstHeaderRow="0" firstDataRow="1" firstDataCol="1"/>
  <pivotFields count="7">
    <pivotField showAll="0"/>
    <pivotField axis="axisRow" showAll="0">
      <items count="17">
        <item x="8"/>
        <item x="14"/>
        <item x="2"/>
        <item x="10"/>
        <item x="9"/>
        <item x="15"/>
        <item x="4"/>
        <item x="1"/>
        <item x="3"/>
        <item x="0"/>
        <item x="6"/>
        <item x="12"/>
        <item x="7"/>
        <item x="13"/>
        <item x="5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rown coal/lignite grade 1" fld="2" baseField="1" baseItem="0"/>
    <dataField name="Sum of Hard coal, grade 2" fld="3" baseField="1" baseItem="0"/>
    <dataField name="Sum of Agricultural residues" fld="4" baseField="1" baseItem="0"/>
    <dataField name="Sum of Dung" fld="5" baseField="1" baseItem="0"/>
    <dataField name="Sum of Fuelwood" fld="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ookstore.teri.res.in/books/978817993583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opLeftCell="A19" workbookViewId="0">
      <selection activeCell="A59" sqref="A59"/>
    </sheetView>
  </sheetViews>
  <sheetFormatPr defaultRowHeight="14.25" x14ac:dyDescent="0.45"/>
  <cols>
    <col min="1" max="1" width="12.3984375" customWidth="1"/>
    <col min="2" max="2" width="94.73046875" customWidth="1"/>
    <col min="3" max="3" width="9.3984375" customWidth="1"/>
    <col min="4" max="4" width="64.86328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2" t="s">
        <v>390</v>
      </c>
    </row>
    <row r="4" spans="1:2" x14ac:dyDescent="0.45">
      <c r="A4" s="1"/>
      <c r="B4" s="3" t="s">
        <v>391</v>
      </c>
    </row>
    <row r="5" spans="1:2" x14ac:dyDescent="0.45">
      <c r="A5" s="1"/>
      <c r="B5" s="3">
        <v>2015</v>
      </c>
    </row>
    <row r="6" spans="1:2" x14ac:dyDescent="0.45">
      <c r="A6" s="1"/>
      <c r="B6" s="61" t="s">
        <v>392</v>
      </c>
    </row>
    <row r="7" spans="1:2" x14ac:dyDescent="0.45">
      <c r="A7" s="1"/>
      <c r="B7" s="61" t="s">
        <v>393</v>
      </c>
    </row>
    <row r="8" spans="1:2" x14ac:dyDescent="0.45">
      <c r="A8" s="1"/>
      <c r="B8" t="s">
        <v>394</v>
      </c>
    </row>
    <row r="9" spans="1:2" x14ac:dyDescent="0.45">
      <c r="A9" s="1"/>
    </row>
    <row r="10" spans="1:2" x14ac:dyDescent="0.45">
      <c r="A10" s="1"/>
      <c r="B10" s="2" t="s">
        <v>32</v>
      </c>
    </row>
    <row r="11" spans="1:2" x14ac:dyDescent="0.45">
      <c r="A11" s="1"/>
      <c r="B11" t="s">
        <v>33</v>
      </c>
    </row>
    <row r="12" spans="1:2" x14ac:dyDescent="0.45">
      <c r="A12" s="1"/>
      <c r="B12" s="3">
        <v>2019</v>
      </c>
    </row>
    <row r="13" spans="1:2" x14ac:dyDescent="0.45">
      <c r="A13" s="1"/>
      <c r="B13" t="s">
        <v>248</v>
      </c>
    </row>
    <row r="14" spans="1:2" x14ac:dyDescent="0.45">
      <c r="A14" s="1"/>
      <c r="B14" s="4" t="s">
        <v>249</v>
      </c>
    </row>
    <row r="15" spans="1:2" x14ac:dyDescent="0.45">
      <c r="A15" s="1"/>
      <c r="B15" t="s">
        <v>76</v>
      </c>
    </row>
    <row r="16" spans="1:2" x14ac:dyDescent="0.45">
      <c r="A16" s="1"/>
    </row>
    <row r="17" spans="1:4" x14ac:dyDescent="0.45">
      <c r="A17" s="1"/>
      <c r="B17" s="7" t="s">
        <v>291</v>
      </c>
      <c r="D17" s="64"/>
    </row>
    <row r="18" spans="1:4" x14ac:dyDescent="0.45">
      <c r="A18" s="1"/>
      <c r="B18" t="s">
        <v>42</v>
      </c>
    </row>
    <row r="19" spans="1:4" x14ac:dyDescent="0.45">
      <c r="A19" s="1"/>
      <c r="B19" s="3">
        <v>2018</v>
      </c>
      <c r="D19" s="3"/>
    </row>
    <row r="20" spans="1:4" x14ac:dyDescent="0.45">
      <c r="A20" s="1"/>
      <c r="B20" t="s">
        <v>261</v>
      </c>
      <c r="D20" s="61"/>
    </row>
    <row r="21" spans="1:4" x14ac:dyDescent="0.45">
      <c r="A21" s="1"/>
      <c r="B21" s="4" t="s">
        <v>262</v>
      </c>
      <c r="D21" s="4"/>
    </row>
    <row r="22" spans="1:4" x14ac:dyDescent="0.45">
      <c r="A22" s="1"/>
      <c r="B22" t="s">
        <v>292</v>
      </c>
    </row>
    <row r="23" spans="1:4" x14ac:dyDescent="0.45">
      <c r="A23" s="1"/>
    </row>
    <row r="24" spans="1:4" x14ac:dyDescent="0.45">
      <c r="A24" s="1"/>
      <c r="B24" s="2" t="s">
        <v>239</v>
      </c>
    </row>
    <row r="25" spans="1:4" x14ac:dyDescent="0.45">
      <c r="A25" s="1"/>
      <c r="B25" t="s">
        <v>235</v>
      </c>
    </row>
    <row r="26" spans="1:4" x14ac:dyDescent="0.45">
      <c r="A26" s="1"/>
      <c r="B26" s="3">
        <v>2018</v>
      </c>
    </row>
    <row r="27" spans="1:4" x14ac:dyDescent="0.45">
      <c r="A27" s="1"/>
      <c r="B27" t="s">
        <v>236</v>
      </c>
    </row>
    <row r="28" spans="1:4" x14ac:dyDescent="0.45">
      <c r="A28" s="1"/>
      <c r="B28" s="4" t="s">
        <v>237</v>
      </c>
      <c r="D28" t="s">
        <v>298</v>
      </c>
    </row>
    <row r="29" spans="1:4" x14ac:dyDescent="0.45">
      <c r="A29" s="1"/>
      <c r="B29" t="s">
        <v>437</v>
      </c>
    </row>
    <row r="30" spans="1:4" x14ac:dyDescent="0.45">
      <c r="A30" s="1"/>
    </row>
    <row r="31" spans="1:4" x14ac:dyDescent="0.45">
      <c r="A31" s="1"/>
      <c r="B31" s="2" t="s">
        <v>71</v>
      </c>
    </row>
    <row r="32" spans="1:4" x14ac:dyDescent="0.45">
      <c r="B32" t="s">
        <v>72</v>
      </c>
    </row>
    <row r="33" spans="1:2" x14ac:dyDescent="0.45">
      <c r="B33" s="3">
        <v>2016</v>
      </c>
    </row>
    <row r="34" spans="1:2" x14ac:dyDescent="0.45">
      <c r="B34" t="s">
        <v>73</v>
      </c>
    </row>
    <row r="35" spans="1:2" x14ac:dyDescent="0.45">
      <c r="B35" s="4" t="s">
        <v>75</v>
      </c>
    </row>
    <row r="36" spans="1:2" x14ac:dyDescent="0.45">
      <c r="B36" t="s">
        <v>74</v>
      </c>
    </row>
    <row r="38" spans="1:2" x14ac:dyDescent="0.45">
      <c r="A38" s="1" t="s">
        <v>2</v>
      </c>
    </row>
    <row r="39" spans="1:2" x14ac:dyDescent="0.45">
      <c r="A39" s="1" t="s">
        <v>244</v>
      </c>
    </row>
    <row r="40" spans="1:2" x14ac:dyDescent="0.45">
      <c r="A40" s="5" t="s">
        <v>245</v>
      </c>
    </row>
    <row r="41" spans="1:2" x14ac:dyDescent="0.45">
      <c r="A41" s="5" t="s">
        <v>246</v>
      </c>
    </row>
    <row r="42" spans="1:2" x14ac:dyDescent="0.45">
      <c r="A42" s="5" t="s">
        <v>247</v>
      </c>
    </row>
    <row r="43" spans="1:2" x14ac:dyDescent="0.45">
      <c r="A43" s="5" t="s">
        <v>238</v>
      </c>
    </row>
    <row r="44" spans="1:2" x14ac:dyDescent="0.45">
      <c r="A44" s="5"/>
    </row>
    <row r="45" spans="1:2" x14ac:dyDescent="0.45">
      <c r="A45" s="5" t="s">
        <v>31</v>
      </c>
    </row>
    <row r="46" spans="1:2" x14ac:dyDescent="0.45">
      <c r="A46" s="5" t="s">
        <v>41</v>
      </c>
    </row>
    <row r="47" spans="1:2" x14ac:dyDescent="0.45">
      <c r="A47" s="5" t="s">
        <v>287</v>
      </c>
    </row>
    <row r="48" spans="1:2" x14ac:dyDescent="0.45">
      <c r="A48" s="5" t="s">
        <v>288</v>
      </c>
    </row>
    <row r="49" spans="1:1" x14ac:dyDescent="0.45">
      <c r="A49" s="5" t="s">
        <v>289</v>
      </c>
    </row>
    <row r="50" spans="1:1" x14ac:dyDescent="0.45">
      <c r="A50" s="5"/>
    </row>
    <row r="51" spans="1:1" x14ac:dyDescent="0.45">
      <c r="A51" s="5" t="s">
        <v>438</v>
      </c>
    </row>
    <row r="52" spans="1:1" x14ac:dyDescent="0.45">
      <c r="A52" s="5" t="s">
        <v>439</v>
      </c>
    </row>
    <row r="53" spans="1:1" x14ac:dyDescent="0.45">
      <c r="A53" s="5" t="s">
        <v>396</v>
      </c>
    </row>
    <row r="54" spans="1:1" x14ac:dyDescent="0.45">
      <c r="A54" s="5" t="s">
        <v>397</v>
      </c>
    </row>
    <row r="55" spans="1:1" x14ac:dyDescent="0.45">
      <c r="A55" s="5"/>
    </row>
    <row r="56" spans="1:1" x14ac:dyDescent="0.45">
      <c r="A56" s="5" t="s">
        <v>440</v>
      </c>
    </row>
    <row r="57" spans="1:1" x14ac:dyDescent="0.45">
      <c r="A57" s="1"/>
    </row>
    <row r="58" spans="1:1" x14ac:dyDescent="0.45">
      <c r="A58" s="5" t="s">
        <v>441</v>
      </c>
    </row>
  </sheetData>
  <hyperlinks>
    <hyperlink ref="B35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opLeftCell="A13" workbookViewId="0">
      <selection activeCell="D17" sqref="D17"/>
    </sheetView>
  </sheetViews>
  <sheetFormatPr defaultRowHeight="14.25" x14ac:dyDescent="0.45"/>
  <cols>
    <col min="1" max="1" width="10.86328125" customWidth="1"/>
    <col min="2" max="9" width="13.59765625" customWidth="1"/>
  </cols>
  <sheetData>
    <row r="1" spans="1:8" x14ac:dyDescent="0.45">
      <c r="A1" s="76" t="s">
        <v>77</v>
      </c>
      <c r="B1" s="76"/>
      <c r="C1" s="76"/>
      <c r="D1" s="76"/>
      <c r="E1" s="76"/>
      <c r="F1" s="76"/>
      <c r="G1" s="76"/>
      <c r="H1" s="76"/>
    </row>
    <row r="2" spans="1:8" x14ac:dyDescent="0.45">
      <c r="A2" s="76"/>
      <c r="B2" s="76"/>
      <c r="C2" s="76"/>
      <c r="D2" s="76"/>
      <c r="E2" s="76"/>
      <c r="F2" s="76"/>
      <c r="G2" s="76"/>
      <c r="H2" s="76"/>
    </row>
    <row r="3" spans="1:8" ht="15" x14ac:dyDescent="0.45">
      <c r="A3" s="77" t="s">
        <v>78</v>
      </c>
      <c r="B3" s="77"/>
      <c r="C3" s="77"/>
      <c r="D3" s="77"/>
      <c r="E3" s="77"/>
      <c r="F3" s="77"/>
      <c r="G3" s="77"/>
      <c r="H3" s="77"/>
    </row>
    <row r="4" spans="1:8" x14ac:dyDescent="0.45">
      <c r="A4" s="78" t="s">
        <v>3</v>
      </c>
      <c r="B4" s="81" t="s">
        <v>4</v>
      </c>
      <c r="C4" s="81" t="s">
        <v>5</v>
      </c>
      <c r="D4" s="81" t="s">
        <v>6</v>
      </c>
      <c r="E4" s="81" t="s">
        <v>7</v>
      </c>
      <c r="F4" s="32" t="s">
        <v>8</v>
      </c>
      <c r="G4" s="81" t="s">
        <v>9</v>
      </c>
      <c r="H4" s="33" t="s">
        <v>10</v>
      </c>
    </row>
    <row r="5" spans="1:8" x14ac:dyDescent="0.45">
      <c r="A5" s="79"/>
      <c r="B5" s="82"/>
      <c r="C5" s="82"/>
      <c r="D5" s="82"/>
      <c r="E5" s="82"/>
      <c r="F5" s="34" t="s">
        <v>11</v>
      </c>
      <c r="G5" s="82"/>
      <c r="H5" s="35" t="s">
        <v>12</v>
      </c>
    </row>
    <row r="6" spans="1:8" x14ac:dyDescent="0.45">
      <c r="A6" s="80"/>
      <c r="B6" s="83"/>
      <c r="C6" s="83"/>
      <c r="D6" s="83"/>
      <c r="E6" s="83"/>
      <c r="F6" s="36" t="s">
        <v>13</v>
      </c>
      <c r="G6" s="83"/>
      <c r="H6" s="37" t="s">
        <v>14</v>
      </c>
    </row>
    <row r="7" spans="1:8" x14ac:dyDescent="0.45">
      <c r="A7" s="38">
        <v>1</v>
      </c>
      <c r="B7" s="38">
        <v>2</v>
      </c>
      <c r="C7" s="38">
        <v>3</v>
      </c>
      <c r="D7" s="38">
        <v>4</v>
      </c>
      <c r="E7" s="38">
        <v>5</v>
      </c>
      <c r="F7" s="38">
        <v>6</v>
      </c>
      <c r="G7" s="38">
        <v>7</v>
      </c>
      <c r="H7" s="39" t="s">
        <v>79</v>
      </c>
    </row>
    <row r="8" spans="1:8" x14ac:dyDescent="0.45">
      <c r="A8" s="41" t="s">
        <v>15</v>
      </c>
      <c r="B8" s="40">
        <v>209474.12781608119</v>
      </c>
      <c r="C8" s="40">
        <v>109609.77877866759</v>
      </c>
      <c r="D8" s="40">
        <v>131719.81337273202</v>
      </c>
      <c r="E8" s="40">
        <v>54189.190079562402</v>
      </c>
      <c r="F8" s="40">
        <v>11424.783703703704</v>
      </c>
      <c r="G8" s="40">
        <v>37577.019349878268</v>
      </c>
      <c r="H8" s="55">
        <v>553995</v>
      </c>
    </row>
    <row r="9" spans="1:8" x14ac:dyDescent="0.45">
      <c r="A9" s="41" t="s">
        <v>80</v>
      </c>
      <c r="B9" s="40">
        <v>236752.19076651</v>
      </c>
      <c r="C9" s="40">
        <v>120208.7574092943</v>
      </c>
      <c r="D9" s="40">
        <v>146080.15510040961</v>
      </c>
      <c r="E9" s="40">
        <v>60600.284304184614</v>
      </c>
      <c r="F9" s="40">
        <v>12408.252614641995</v>
      </c>
      <c r="G9" s="40">
        <v>36595.349224177386</v>
      </c>
      <c r="H9" s="40">
        <v>612644.98941921792</v>
      </c>
    </row>
    <row r="10" spans="1:8" x14ac:dyDescent="0.45">
      <c r="A10" s="41" t="s">
        <v>16</v>
      </c>
      <c r="B10" s="40">
        <v>272589</v>
      </c>
      <c r="C10" s="40">
        <v>131967</v>
      </c>
      <c r="D10" s="40">
        <v>169326</v>
      </c>
      <c r="E10" s="40">
        <v>67289</v>
      </c>
      <c r="F10" s="40">
        <v>14003</v>
      </c>
      <c r="G10" s="40">
        <v>39218</v>
      </c>
      <c r="H10" s="40">
        <v>694392</v>
      </c>
    </row>
    <row r="11" spans="1:8" x14ac:dyDescent="0.45">
      <c r="A11" s="42" t="s">
        <v>17</v>
      </c>
      <c r="B11" s="40">
        <v>352291</v>
      </c>
      <c r="C11" s="40">
        <v>140960</v>
      </c>
      <c r="D11" s="40">
        <v>171104</v>
      </c>
      <c r="E11" s="40">
        <v>65381</v>
      </c>
      <c r="F11" s="40">
        <v>14206</v>
      </c>
      <c r="G11" s="40">
        <v>41252</v>
      </c>
      <c r="H11" s="40">
        <v>785194</v>
      </c>
    </row>
    <row r="12" spans="1:8" x14ac:dyDescent="0.45">
      <c r="A12" s="42" t="s">
        <v>18</v>
      </c>
      <c r="B12" s="40">
        <v>365988.99</v>
      </c>
      <c r="C12" s="40">
        <v>147462</v>
      </c>
      <c r="D12" s="40">
        <v>183700</v>
      </c>
      <c r="E12" s="40">
        <v>72794</v>
      </c>
      <c r="F12" s="40">
        <v>14100</v>
      </c>
      <c r="G12" s="40">
        <v>40256</v>
      </c>
      <c r="H12" s="40">
        <v>824300.99</v>
      </c>
    </row>
    <row r="13" spans="1:8" x14ac:dyDescent="0.45">
      <c r="A13" s="43" t="s">
        <v>19</v>
      </c>
      <c r="B13" s="40">
        <v>384418.2794984277</v>
      </c>
      <c r="C13" s="40">
        <v>152744.32570698805</v>
      </c>
      <c r="D13" s="40">
        <v>199841.78628002029</v>
      </c>
      <c r="E13" s="40">
        <v>74246.963235908886</v>
      </c>
      <c r="F13" s="40">
        <v>15539.688867794344</v>
      </c>
      <c r="G13" s="40">
        <v>47417.52291086076</v>
      </c>
      <c r="H13" s="40">
        <v>874208.56649999996</v>
      </c>
    </row>
    <row r="14" spans="1:8" x14ac:dyDescent="0.45">
      <c r="A14" s="43" t="s">
        <v>22</v>
      </c>
      <c r="B14" s="40">
        <v>418346.16624665877</v>
      </c>
      <c r="C14" s="40">
        <v>168913.45725601545</v>
      </c>
      <c r="D14" s="40">
        <v>217404.72234963675</v>
      </c>
      <c r="E14" s="40">
        <v>78391.386457368004</v>
      </c>
      <c r="F14" s="40">
        <v>16176.94</v>
      </c>
      <c r="G14" s="40">
        <v>49289</v>
      </c>
      <c r="H14" s="40">
        <v>948521.67230967898</v>
      </c>
    </row>
    <row r="15" spans="1:8" x14ac:dyDescent="0.45">
      <c r="A15" s="43" t="s">
        <v>81</v>
      </c>
      <c r="B15" s="40">
        <v>423522.94024919398</v>
      </c>
      <c r="C15" s="40">
        <v>173185.36546184841</v>
      </c>
      <c r="D15" s="40">
        <v>238875.69057048182</v>
      </c>
      <c r="E15" s="40">
        <v>86036.571008999075</v>
      </c>
      <c r="F15" s="40">
        <v>16594.330000000002</v>
      </c>
      <c r="G15" s="40">
        <v>62975.787018054529</v>
      </c>
      <c r="H15" s="40">
        <v>1001190.6843085778</v>
      </c>
    </row>
    <row r="16" spans="1:8" x14ac:dyDescent="0.45">
      <c r="A16" s="43" t="s">
        <v>250</v>
      </c>
      <c r="B16" s="40" t="s">
        <v>251</v>
      </c>
      <c r="C16" s="40" t="s">
        <v>252</v>
      </c>
      <c r="D16" s="40" t="s">
        <v>253</v>
      </c>
      <c r="E16" s="40">
        <v>89825</v>
      </c>
      <c r="F16" s="40">
        <v>15683</v>
      </c>
      <c r="G16" s="40">
        <v>68493</v>
      </c>
      <c r="H16" s="40" t="s">
        <v>254</v>
      </c>
    </row>
    <row r="17" spans="1:8" x14ac:dyDescent="0.45">
      <c r="A17" s="54" t="s">
        <v>255</v>
      </c>
      <c r="B17" s="68" t="s">
        <v>256</v>
      </c>
      <c r="C17" s="68" t="s">
        <v>257</v>
      </c>
      <c r="D17" s="69">
        <v>273550</v>
      </c>
      <c r="E17" s="69">
        <v>96141</v>
      </c>
      <c r="F17" s="68">
        <v>14356</v>
      </c>
      <c r="G17" s="68">
        <v>73079</v>
      </c>
      <c r="H17" s="63" t="s">
        <v>258</v>
      </c>
    </row>
    <row r="18" spans="1:8" ht="25.5" x14ac:dyDescent="0.45">
      <c r="A18" s="44" t="s">
        <v>82</v>
      </c>
      <c r="B18" s="45">
        <v>41.48</v>
      </c>
      <c r="C18" s="45">
        <v>18.079999999999998</v>
      </c>
      <c r="D18" s="45">
        <v>24.2</v>
      </c>
      <c r="E18" s="45">
        <v>8.51</v>
      </c>
      <c r="F18" s="45">
        <v>1.27</v>
      </c>
      <c r="G18" s="45">
        <v>6.47</v>
      </c>
      <c r="H18" s="45">
        <v>100</v>
      </c>
    </row>
    <row r="19" spans="1:8" ht="51" x14ac:dyDescent="0.45">
      <c r="A19" s="46" t="s">
        <v>259</v>
      </c>
      <c r="B19" s="47">
        <v>6.5</v>
      </c>
      <c r="C19" s="47">
        <v>6.88</v>
      </c>
      <c r="D19" s="47">
        <v>6.93</v>
      </c>
      <c r="E19" s="47">
        <v>7.03</v>
      </c>
      <c r="F19" s="47">
        <v>-8.4600000000000009</v>
      </c>
      <c r="G19" s="47">
        <v>6.7</v>
      </c>
      <c r="H19" s="47">
        <v>6.51</v>
      </c>
    </row>
    <row r="20" spans="1:8" ht="38.25" x14ac:dyDescent="0.45">
      <c r="A20" s="48" t="s">
        <v>260</v>
      </c>
      <c r="B20" s="49">
        <v>8.39</v>
      </c>
      <c r="C20" s="49">
        <v>6.42</v>
      </c>
      <c r="D20" s="49">
        <v>7.58</v>
      </c>
      <c r="E20" s="49">
        <v>5.9</v>
      </c>
      <c r="F20" s="49">
        <v>2.31</v>
      </c>
      <c r="G20" s="49">
        <v>6.88</v>
      </c>
      <c r="H20" s="49">
        <v>7.39</v>
      </c>
    </row>
    <row r="21" spans="1:8" x14ac:dyDescent="0.45">
      <c r="A21" s="50" t="s">
        <v>83</v>
      </c>
      <c r="B21" s="50"/>
      <c r="C21" s="50"/>
      <c r="D21" s="51"/>
      <c r="E21" s="51"/>
      <c r="F21" s="51"/>
      <c r="G21" s="51"/>
      <c r="H21" s="51"/>
    </row>
    <row r="22" spans="1:8" x14ac:dyDescent="0.45">
      <c r="A22" s="50" t="s">
        <v>84</v>
      </c>
      <c r="B22" s="50"/>
      <c r="C22" s="50"/>
      <c r="D22" s="50"/>
      <c r="E22" s="50"/>
      <c r="F22" s="50"/>
      <c r="G22" s="50"/>
      <c r="H22" s="50"/>
    </row>
  </sheetData>
  <mergeCells count="8">
    <mergeCell ref="A1:H2"/>
    <mergeCell ref="A3:H3"/>
    <mergeCell ref="A4:A6"/>
    <mergeCell ref="B4:B6"/>
    <mergeCell ref="C4:C6"/>
    <mergeCell ref="D4:D6"/>
    <mergeCell ref="E4:E6"/>
    <mergeCell ref="G4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F2" sqref="F2"/>
    </sheetView>
  </sheetViews>
  <sheetFormatPr defaultRowHeight="14.25" x14ac:dyDescent="0.45"/>
  <cols>
    <col min="1" max="1" width="27" customWidth="1"/>
    <col min="2" max="2" width="10.3984375" customWidth="1"/>
    <col min="3" max="3" width="21.1328125" customWidth="1"/>
    <col min="5" max="5" width="11.59765625" bestFit="1" customWidth="1"/>
    <col min="8" max="8" width="30" customWidth="1"/>
    <col min="10" max="10" width="18.3984375" customWidth="1"/>
  </cols>
  <sheetData>
    <row r="1" spans="1:11" x14ac:dyDescent="0.45">
      <c r="A1" s="2" t="s">
        <v>263</v>
      </c>
      <c r="B1" s="11"/>
      <c r="C1" s="11"/>
      <c r="G1" s="65"/>
      <c r="H1" s="66"/>
      <c r="I1" s="65"/>
      <c r="J1" s="65"/>
      <c r="K1" s="65"/>
    </row>
    <row r="2" spans="1:11" x14ac:dyDescent="0.45">
      <c r="A2" t="s">
        <v>45</v>
      </c>
      <c r="B2">
        <v>20351.740000000002</v>
      </c>
      <c r="C2" t="s">
        <v>46</v>
      </c>
      <c r="E2">
        <f>SUM(B2:B3)*BTU_per_thousand_tons_LPG</f>
        <v>1005465913734690.1</v>
      </c>
    </row>
    <row r="3" spans="1:11" x14ac:dyDescent="0.45">
      <c r="A3" t="s">
        <v>47</v>
      </c>
      <c r="B3">
        <v>2085.65</v>
      </c>
      <c r="C3" t="s">
        <v>46</v>
      </c>
      <c r="I3" s="60"/>
    </row>
    <row r="5" spans="1:11" x14ac:dyDescent="0.45">
      <c r="A5" s="62" t="s">
        <v>53</v>
      </c>
      <c r="H5" s="62"/>
    </row>
    <row r="6" spans="1:11" x14ac:dyDescent="0.45">
      <c r="A6" s="62" t="s">
        <v>54</v>
      </c>
      <c r="H6" s="62"/>
    </row>
    <row r="9" spans="1:11" x14ac:dyDescent="0.45">
      <c r="H9" s="62" t="s">
        <v>290</v>
      </c>
    </row>
    <row r="10" spans="1:11" x14ac:dyDescent="0.45">
      <c r="A10" s="2" t="s">
        <v>264</v>
      </c>
      <c r="B10" s="11"/>
      <c r="C10" s="11"/>
    </row>
    <row r="11" spans="1:11" x14ac:dyDescent="0.45">
      <c r="A11" t="s">
        <v>45</v>
      </c>
      <c r="B11">
        <v>3644.15</v>
      </c>
      <c r="C11" t="s">
        <v>46</v>
      </c>
    </row>
    <row r="12" spans="1:11" x14ac:dyDescent="0.45">
      <c r="A12" t="s">
        <v>47</v>
      </c>
      <c r="B12">
        <v>86.22</v>
      </c>
      <c r="C12" t="s">
        <v>46</v>
      </c>
    </row>
    <row r="14" spans="1:11" x14ac:dyDescent="0.45">
      <c r="A14" s="62" t="s">
        <v>63</v>
      </c>
    </row>
    <row r="15" spans="1:11" x14ac:dyDescent="0.45">
      <c r="A15" s="62" t="s">
        <v>64</v>
      </c>
    </row>
    <row r="16" spans="1:11" x14ac:dyDescent="0.45">
      <c r="A16" s="62"/>
    </row>
    <row r="17" spans="1:2" x14ac:dyDescent="0.45">
      <c r="A17" s="62" t="s">
        <v>62</v>
      </c>
    </row>
    <row r="18" spans="1:2" x14ac:dyDescent="0.45">
      <c r="A18" s="62" t="s">
        <v>65</v>
      </c>
    </row>
    <row r="19" spans="1:2" x14ac:dyDescent="0.45">
      <c r="A19" s="62" t="s">
        <v>50</v>
      </c>
    </row>
    <row r="20" spans="1:2" x14ac:dyDescent="0.45">
      <c r="A20" s="62" t="s">
        <v>51</v>
      </c>
    </row>
    <row r="21" spans="1:2" x14ac:dyDescent="0.45">
      <c r="A21" s="62" t="s">
        <v>52</v>
      </c>
    </row>
    <row r="22" spans="1:2" x14ac:dyDescent="0.45">
      <c r="A22" t="s">
        <v>44</v>
      </c>
      <c r="B22" s="8">
        <v>0.9</v>
      </c>
    </row>
    <row r="23" spans="1:2" x14ac:dyDescent="0.45">
      <c r="A23" t="s">
        <v>43</v>
      </c>
      <c r="B23" s="8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254"/>
  <sheetViews>
    <sheetView workbookViewId="0">
      <pane xSplit="2" topLeftCell="Q1" activePane="topRight" state="frozen"/>
      <selection activeCell="U11" sqref="U11"/>
      <selection pane="topRight" sqref="A1:B1"/>
    </sheetView>
  </sheetViews>
  <sheetFormatPr defaultRowHeight="14.25" x14ac:dyDescent="0.45"/>
  <cols>
    <col min="1" max="1" width="27.1328125" customWidth="1"/>
    <col min="2" max="2" width="37.86328125" customWidth="1"/>
  </cols>
  <sheetData>
    <row r="1" spans="1:36" x14ac:dyDescent="0.4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12</v>
      </c>
      <c r="AJ1" t="s">
        <v>119</v>
      </c>
    </row>
    <row r="2" spans="1:36" x14ac:dyDescent="0.45">
      <c r="A2" t="s">
        <v>120</v>
      </c>
      <c r="B2" t="s">
        <v>121</v>
      </c>
      <c r="C2">
        <v>0</v>
      </c>
      <c r="D2">
        <v>0</v>
      </c>
      <c r="E2">
        <v>2.65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120</v>
      </c>
      <c r="B3" t="s">
        <v>122</v>
      </c>
      <c r="C3">
        <v>4.74</v>
      </c>
      <c r="D3">
        <v>0</v>
      </c>
      <c r="E3">
        <v>0</v>
      </c>
      <c r="F3">
        <v>264.35000000000002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15.44</v>
      </c>
      <c r="AJ3">
        <v>2.16</v>
      </c>
    </row>
    <row r="4" spans="1:36" x14ac:dyDescent="0.45">
      <c r="A4" t="s">
        <v>120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-0.11</v>
      </c>
    </row>
    <row r="5" spans="1:36" x14ac:dyDescent="0.45">
      <c r="A5" t="s">
        <v>120</v>
      </c>
      <c r="B5" t="s">
        <v>124</v>
      </c>
      <c r="C5">
        <v>0</v>
      </c>
      <c r="D5">
        <v>0</v>
      </c>
      <c r="E5">
        <v>2.54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-2.16</v>
      </c>
    </row>
    <row r="6" spans="1:36" x14ac:dyDescent="0.45">
      <c r="A6" t="s">
        <v>120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100.93</v>
      </c>
      <c r="T6">
        <v>0</v>
      </c>
      <c r="U6">
        <v>18.84</v>
      </c>
      <c r="V6">
        <v>0</v>
      </c>
      <c r="W6">
        <v>0</v>
      </c>
      <c r="X6">
        <v>0</v>
      </c>
      <c r="Y6">
        <v>8.0299999999999994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-109.53</v>
      </c>
    </row>
    <row r="7" spans="1:36" x14ac:dyDescent="0.45">
      <c r="A7" t="s">
        <v>120</v>
      </c>
      <c r="B7" t="s">
        <v>126</v>
      </c>
      <c r="C7">
        <v>0.02</v>
      </c>
      <c r="D7">
        <v>0</v>
      </c>
      <c r="E7">
        <v>0</v>
      </c>
      <c r="F7">
        <v>1.1200000000000001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-0.97</v>
      </c>
    </row>
    <row r="8" spans="1:36" x14ac:dyDescent="0.45">
      <c r="A8" t="s">
        <v>120</v>
      </c>
      <c r="B8" t="s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5">
      <c r="A9" t="s">
        <v>120</v>
      </c>
      <c r="B9" t="s">
        <v>128</v>
      </c>
      <c r="C9">
        <v>0</v>
      </c>
      <c r="D9">
        <v>0</v>
      </c>
      <c r="E9">
        <v>6.11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</v>
      </c>
      <c r="T9">
        <v>0.38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-5.83</v>
      </c>
    </row>
    <row r="10" spans="1:36" x14ac:dyDescent="0.45">
      <c r="A10" t="s">
        <v>120</v>
      </c>
      <c r="B10" t="s">
        <v>129</v>
      </c>
      <c r="C10">
        <v>0.48</v>
      </c>
      <c r="D10">
        <v>0</v>
      </c>
      <c r="E10">
        <v>2.4300000000000002</v>
      </c>
      <c r="F10">
        <v>44.58</v>
      </c>
      <c r="G10">
        <v>0</v>
      </c>
      <c r="H10">
        <v>0.03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1.88</v>
      </c>
      <c r="T10">
        <v>0.08</v>
      </c>
      <c r="U10">
        <v>0.08</v>
      </c>
      <c r="V10">
        <v>14.28</v>
      </c>
      <c r="W10">
        <v>13.71</v>
      </c>
      <c r="X10">
        <v>0.18</v>
      </c>
      <c r="Y10">
        <v>13.78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121.21</v>
      </c>
      <c r="AJ10">
        <v>116.44</v>
      </c>
    </row>
    <row r="11" spans="1:36" x14ac:dyDescent="0.45">
      <c r="A11" t="s">
        <v>120</v>
      </c>
      <c r="B11" t="s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5">
      <c r="A12" t="s">
        <v>120</v>
      </c>
      <c r="B12" t="s">
        <v>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5">
      <c r="A13" t="s">
        <v>120</v>
      </c>
      <c r="B13" t="s">
        <v>132</v>
      </c>
      <c r="C13">
        <v>1.86</v>
      </c>
      <c r="D13">
        <v>0</v>
      </c>
      <c r="E13">
        <v>0</v>
      </c>
      <c r="F13">
        <v>33.56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5">
      <c r="A14" t="s">
        <v>120</v>
      </c>
      <c r="B14" t="s">
        <v>133</v>
      </c>
      <c r="C14">
        <v>0.03</v>
      </c>
      <c r="D14">
        <v>0</v>
      </c>
      <c r="E14">
        <v>0</v>
      </c>
      <c r="F14">
        <v>0.52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5">
      <c r="A15" t="s">
        <v>120</v>
      </c>
      <c r="B15" t="s">
        <v>134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5">
      <c r="A16" t="s">
        <v>120</v>
      </c>
      <c r="B16" t="s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t="s">
        <v>120</v>
      </c>
      <c r="B17" t="s">
        <v>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t="s">
        <v>120</v>
      </c>
      <c r="B18" t="s">
        <v>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 t="s">
        <v>120</v>
      </c>
      <c r="B19" t="s">
        <v>138</v>
      </c>
      <c r="C19">
        <v>1.53</v>
      </c>
      <c r="D19">
        <v>0</v>
      </c>
      <c r="E19">
        <v>0</v>
      </c>
      <c r="F19">
        <v>39.57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 t="s">
        <v>120</v>
      </c>
      <c r="B20" t="s">
        <v>139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 t="s">
        <v>120</v>
      </c>
      <c r="B21" t="s">
        <v>140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t="s">
        <v>120</v>
      </c>
      <c r="B22" t="s">
        <v>141</v>
      </c>
      <c r="C22">
        <v>2.9</v>
      </c>
      <c r="D22">
        <v>0</v>
      </c>
      <c r="E22">
        <v>0</v>
      </c>
      <c r="F22">
        <v>111.79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t="s">
        <v>120</v>
      </c>
      <c r="B23" t="s">
        <v>142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0</v>
      </c>
      <c r="AI23">
        <v>-62.23</v>
      </c>
      <c r="AJ23">
        <v>0</v>
      </c>
    </row>
    <row r="24" spans="1:36" x14ac:dyDescent="0.45">
      <c r="A24" t="s">
        <v>120</v>
      </c>
      <c r="B24" t="s">
        <v>143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t="s">
        <v>120</v>
      </c>
      <c r="B25" t="s">
        <v>144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t="s">
        <v>120</v>
      </c>
      <c r="B26" t="s">
        <v>145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t="s">
        <v>120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 t="s">
        <v>120</v>
      </c>
      <c r="B28" t="s">
        <v>146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t="s">
        <v>120</v>
      </c>
      <c r="B29" t="s">
        <v>147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14.97</v>
      </c>
      <c r="W29">
        <v>0.11</v>
      </c>
      <c r="X29">
        <v>0.06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 t="s">
        <v>120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 t="s">
        <v>120</v>
      </c>
      <c r="B31" t="s">
        <v>149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t="s">
        <v>120</v>
      </c>
      <c r="B32" t="s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 t="s">
        <v>120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0</v>
      </c>
    </row>
    <row r="34" spans="1:36" x14ac:dyDescent="0.45">
      <c r="A34" t="s">
        <v>120</v>
      </c>
      <c r="B34" t="s">
        <v>151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5">
      <c r="A35" t="s">
        <v>120</v>
      </c>
      <c r="B35" t="s">
        <v>152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t="s">
        <v>120</v>
      </c>
      <c r="B36" t="s">
        <v>153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19.47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5">
      <c r="A37" t="s">
        <v>120</v>
      </c>
      <c r="B37" t="s">
        <v>154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45">
      <c r="A38" t="s">
        <v>120</v>
      </c>
      <c r="B38" t="s">
        <v>155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5.22</v>
      </c>
      <c r="W38">
        <v>3.36</v>
      </c>
      <c r="X38">
        <v>0.81</v>
      </c>
      <c r="Y38">
        <v>0.06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0</v>
      </c>
    </row>
    <row r="39" spans="1:36" x14ac:dyDescent="0.45">
      <c r="A39" t="s">
        <v>120</v>
      </c>
      <c r="B39" t="s">
        <v>156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45">
      <c r="A40" t="s">
        <v>120</v>
      </c>
      <c r="B40" t="s">
        <v>157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5">
      <c r="A41" t="s">
        <v>158</v>
      </c>
      <c r="B41" t="s">
        <v>121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79.41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45">
      <c r="A42" t="s">
        <v>158</v>
      </c>
      <c r="B42" t="s">
        <v>122</v>
      </c>
      <c r="C42">
        <v>0.64</v>
      </c>
      <c r="D42">
        <v>0</v>
      </c>
      <c r="E42">
        <v>0</v>
      </c>
      <c r="F42">
        <v>35.69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81.819999999999993</v>
      </c>
      <c r="AJ42">
        <v>64.849999999999994</v>
      </c>
    </row>
    <row r="43" spans="1:36" x14ac:dyDescent="0.45">
      <c r="A43" t="s">
        <v>158</v>
      </c>
      <c r="B43" t="s">
        <v>123</v>
      </c>
      <c r="C43">
        <v>0.31</v>
      </c>
      <c r="D43">
        <v>0</v>
      </c>
      <c r="E43">
        <v>0</v>
      </c>
      <c r="F43">
        <v>2.39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-4.24</v>
      </c>
    </row>
    <row r="44" spans="1:36" x14ac:dyDescent="0.45">
      <c r="A44" t="s">
        <v>158</v>
      </c>
      <c r="B44" t="s">
        <v>124</v>
      </c>
      <c r="C44">
        <v>0</v>
      </c>
      <c r="D44">
        <v>0</v>
      </c>
      <c r="E44">
        <v>0.7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48.17</v>
      </c>
      <c r="V44">
        <v>0</v>
      </c>
      <c r="W44">
        <v>0</v>
      </c>
      <c r="X44">
        <v>27.43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-64.849999999999994</v>
      </c>
    </row>
    <row r="45" spans="1:36" x14ac:dyDescent="0.45">
      <c r="A45" t="s">
        <v>158</v>
      </c>
      <c r="B45" t="s">
        <v>125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59.23</v>
      </c>
      <c r="T45">
        <v>0</v>
      </c>
      <c r="U45">
        <v>11.07</v>
      </c>
      <c r="V45">
        <v>0</v>
      </c>
      <c r="W45">
        <v>0</v>
      </c>
      <c r="X45">
        <v>0</v>
      </c>
      <c r="Y45">
        <v>4.71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-64.28</v>
      </c>
    </row>
    <row r="46" spans="1:36" x14ac:dyDescent="0.45">
      <c r="A46" t="s">
        <v>158</v>
      </c>
      <c r="B46" t="s">
        <v>126</v>
      </c>
      <c r="C46">
        <v>0.01</v>
      </c>
      <c r="D46">
        <v>0</v>
      </c>
      <c r="E46">
        <v>0</v>
      </c>
      <c r="F46">
        <v>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-0.56999999999999995</v>
      </c>
    </row>
    <row r="47" spans="1:36" x14ac:dyDescent="0.45">
      <c r="A47" t="s">
        <v>158</v>
      </c>
      <c r="B47" t="s">
        <v>127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45">
      <c r="A48" t="s">
        <v>158</v>
      </c>
      <c r="B48" t="s">
        <v>128</v>
      </c>
      <c r="C48">
        <v>0</v>
      </c>
      <c r="D48">
        <v>0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-3.15</v>
      </c>
    </row>
    <row r="49" spans="1:36" x14ac:dyDescent="0.45">
      <c r="A49" t="s">
        <v>158</v>
      </c>
      <c r="B49" t="s">
        <v>129</v>
      </c>
      <c r="C49">
        <v>0.34</v>
      </c>
      <c r="D49">
        <v>0</v>
      </c>
      <c r="E49">
        <v>1.31</v>
      </c>
      <c r="F49">
        <v>47.49</v>
      </c>
      <c r="G49">
        <v>0</v>
      </c>
      <c r="H49">
        <v>0.09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</v>
      </c>
      <c r="T49">
        <v>0.09</v>
      </c>
      <c r="U49">
        <v>1.95</v>
      </c>
      <c r="V49">
        <v>8.51</v>
      </c>
      <c r="W49">
        <v>8.0500000000000007</v>
      </c>
      <c r="X49">
        <v>0.12</v>
      </c>
      <c r="Y49">
        <v>14.38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137.34</v>
      </c>
      <c r="AJ49">
        <v>72.239999999999995</v>
      </c>
    </row>
    <row r="50" spans="1:36" x14ac:dyDescent="0.45">
      <c r="A50" t="s">
        <v>158</v>
      </c>
      <c r="B50" t="s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4.41</v>
      </c>
      <c r="V50">
        <v>0</v>
      </c>
      <c r="W50">
        <v>1.25</v>
      </c>
      <c r="X50">
        <v>0</v>
      </c>
      <c r="Y50">
        <v>12.04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 t="s">
        <v>158</v>
      </c>
      <c r="B51" t="s">
        <v>131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9.69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45">
      <c r="A52" t="s">
        <v>158</v>
      </c>
      <c r="B52" t="s">
        <v>132</v>
      </c>
      <c r="C52">
        <v>5.86</v>
      </c>
      <c r="D52">
        <v>0</v>
      </c>
      <c r="E52">
        <v>0</v>
      </c>
      <c r="F52">
        <v>105.72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45">
      <c r="A53" t="s">
        <v>158</v>
      </c>
      <c r="B53" t="s">
        <v>133</v>
      </c>
      <c r="C53">
        <v>0.09</v>
      </c>
      <c r="D53">
        <v>0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45">
      <c r="A54" t="s">
        <v>158</v>
      </c>
      <c r="B54" t="s">
        <v>134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45">
      <c r="A55" t="s">
        <v>158</v>
      </c>
      <c r="B55" t="s">
        <v>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45">
      <c r="A56" t="s">
        <v>158</v>
      </c>
      <c r="B56" t="s">
        <v>136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45">
      <c r="A57" t="s">
        <v>158</v>
      </c>
      <c r="B57" t="s">
        <v>137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45">
      <c r="A58" t="s">
        <v>158</v>
      </c>
      <c r="B58" t="s">
        <v>138</v>
      </c>
      <c r="C58">
        <v>4.82</v>
      </c>
      <c r="D58">
        <v>0</v>
      </c>
      <c r="E58">
        <v>0</v>
      </c>
      <c r="F58">
        <v>124.67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45">
      <c r="A59" t="s">
        <v>158</v>
      </c>
      <c r="B59" t="s">
        <v>139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45">
      <c r="A60" t="s">
        <v>158</v>
      </c>
      <c r="B60" t="s">
        <v>140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7.11</v>
      </c>
      <c r="T60">
        <v>0</v>
      </c>
      <c r="U60">
        <v>0</v>
      </c>
      <c r="V60">
        <v>1.1299999999999999</v>
      </c>
      <c r="W60">
        <v>3.08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45">
      <c r="A61" t="s">
        <v>158</v>
      </c>
      <c r="B61" t="s">
        <v>141</v>
      </c>
      <c r="C61">
        <v>9.14</v>
      </c>
      <c r="D61">
        <v>0</v>
      </c>
      <c r="E61">
        <v>0</v>
      </c>
      <c r="F61">
        <v>352.21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45">
      <c r="A62" t="s">
        <v>158</v>
      </c>
      <c r="B62" t="s">
        <v>142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46.96</v>
      </c>
      <c r="AH62">
        <v>21.58</v>
      </c>
      <c r="AI62">
        <v>-270.91000000000003</v>
      </c>
      <c r="AJ62">
        <v>0</v>
      </c>
    </row>
    <row r="63" spans="1:36" x14ac:dyDescent="0.45">
      <c r="A63" t="s">
        <v>158</v>
      </c>
      <c r="B63" t="s">
        <v>143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45">
      <c r="A64" t="s">
        <v>158</v>
      </c>
      <c r="B64" t="s">
        <v>144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45">
      <c r="A65" t="s">
        <v>158</v>
      </c>
      <c r="B65" t="s">
        <v>145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45">
      <c r="A66" t="s">
        <v>158</v>
      </c>
      <c r="B66" t="s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45">
      <c r="A67" t="s">
        <v>158</v>
      </c>
      <c r="B67" t="s">
        <v>146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27.24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45">
      <c r="A68" t="s">
        <v>158</v>
      </c>
      <c r="B68" t="s">
        <v>147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9.1300000000000008</v>
      </c>
      <c r="W68">
        <v>7.0000000000000007E-2</v>
      </c>
      <c r="X68">
        <v>0.04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45">
      <c r="A69" t="s">
        <v>158</v>
      </c>
      <c r="B69" t="s">
        <v>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45">
      <c r="A70" t="s">
        <v>158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45">
      <c r="A71" t="s">
        <v>158</v>
      </c>
      <c r="B71" t="s">
        <v>150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45">
      <c r="A72" t="s">
        <v>158</v>
      </c>
      <c r="B72" t="s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45">
      <c r="A73" t="s">
        <v>158</v>
      </c>
      <c r="B73" t="s">
        <v>151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45">
      <c r="A74" t="s">
        <v>158</v>
      </c>
      <c r="B74" t="s">
        <v>152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45">
      <c r="A75" t="s">
        <v>158</v>
      </c>
      <c r="B75" t="s">
        <v>153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45">
      <c r="A76" t="s">
        <v>158</v>
      </c>
      <c r="B76" t="s">
        <v>154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45">
      <c r="A77" t="s">
        <v>158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13.55</v>
      </c>
      <c r="W77">
        <v>17.07</v>
      </c>
      <c r="X77">
        <v>0.49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0.19</v>
      </c>
      <c r="AJ77">
        <v>0</v>
      </c>
    </row>
    <row r="78" spans="1:36" x14ac:dyDescent="0.45">
      <c r="A78" t="s">
        <v>158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3.95</v>
      </c>
      <c r="W78">
        <v>6.98</v>
      </c>
      <c r="X78">
        <v>0</v>
      </c>
      <c r="Y78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45">
      <c r="A79" t="s">
        <v>158</v>
      </c>
      <c r="B79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12.41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45">
      <c r="A80" t="s">
        <v>159</v>
      </c>
      <c r="B80" t="s">
        <v>121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87.68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45">
      <c r="A81" t="s">
        <v>159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50.72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26.71</v>
      </c>
      <c r="AJ81">
        <v>71.61</v>
      </c>
    </row>
    <row r="82" spans="1:36" x14ac:dyDescent="0.45">
      <c r="A82" t="s">
        <v>159</v>
      </c>
      <c r="B82" t="s">
        <v>123</v>
      </c>
      <c r="C82">
        <v>0.33</v>
      </c>
      <c r="D82">
        <v>0</v>
      </c>
      <c r="E82">
        <v>0</v>
      </c>
      <c r="F82">
        <v>2.5499999999999998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0.47</v>
      </c>
      <c r="V82">
        <v>0</v>
      </c>
      <c r="W82">
        <v>0</v>
      </c>
      <c r="X82">
        <v>0</v>
      </c>
      <c r="Y82">
        <v>1.71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-4.3</v>
      </c>
    </row>
    <row r="83" spans="1:36" x14ac:dyDescent="0.45">
      <c r="A83" t="s">
        <v>159</v>
      </c>
      <c r="B83" t="s">
        <v>124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52.7</v>
      </c>
      <c r="V83">
        <v>0</v>
      </c>
      <c r="W83">
        <v>0</v>
      </c>
      <c r="X83">
        <v>29.19</v>
      </c>
      <c r="Y83">
        <v>2.35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-71.61</v>
      </c>
    </row>
    <row r="84" spans="1:36" x14ac:dyDescent="0.45">
      <c r="A84" t="s">
        <v>159</v>
      </c>
      <c r="B84" t="s">
        <v>125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32.39</v>
      </c>
      <c r="T84">
        <v>0</v>
      </c>
      <c r="U84">
        <v>6.01</v>
      </c>
      <c r="V84">
        <v>0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-35.15</v>
      </c>
    </row>
    <row r="85" spans="1:36" x14ac:dyDescent="0.45">
      <c r="A85" t="s">
        <v>159</v>
      </c>
      <c r="B85" t="s">
        <v>126</v>
      </c>
      <c r="C85">
        <v>0.01</v>
      </c>
      <c r="D85">
        <v>0</v>
      </c>
      <c r="E85">
        <v>0</v>
      </c>
      <c r="F85">
        <v>0.36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-0.31</v>
      </c>
    </row>
    <row r="86" spans="1:36" x14ac:dyDescent="0.45">
      <c r="A86" t="s">
        <v>159</v>
      </c>
      <c r="B86" t="s">
        <v>127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45">
      <c r="A87" t="s">
        <v>159</v>
      </c>
      <c r="B87" t="s">
        <v>128</v>
      </c>
      <c r="C87">
        <v>0</v>
      </c>
      <c r="D87">
        <v>0</v>
      </c>
      <c r="E87">
        <v>1.55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0.88</v>
      </c>
      <c r="T87">
        <v>0.88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-2.82</v>
      </c>
    </row>
    <row r="88" spans="1:36" x14ac:dyDescent="0.45">
      <c r="A88" t="s">
        <v>159</v>
      </c>
      <c r="B88" t="s">
        <v>129</v>
      </c>
      <c r="C88">
        <v>7.0000000000000007E-2</v>
      </c>
      <c r="D88">
        <v>0</v>
      </c>
      <c r="E88">
        <v>1.19</v>
      </c>
      <c r="F88">
        <v>22.13</v>
      </c>
      <c r="G88">
        <v>0</v>
      </c>
      <c r="H88">
        <v>7.0000000000000007E-2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5.59</v>
      </c>
      <c r="T88">
        <v>0.27</v>
      </c>
      <c r="U88">
        <v>0.08</v>
      </c>
      <c r="V88">
        <v>4.58</v>
      </c>
      <c r="W88">
        <v>4.37</v>
      </c>
      <c r="X88">
        <v>0.06</v>
      </c>
      <c r="Y88">
        <v>10.83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47.28</v>
      </c>
      <c r="AJ88">
        <v>42.57</v>
      </c>
    </row>
    <row r="89" spans="1:36" x14ac:dyDescent="0.45">
      <c r="A89" t="s">
        <v>159</v>
      </c>
      <c r="B89" t="s">
        <v>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2.08</v>
      </c>
      <c r="V89">
        <v>0</v>
      </c>
      <c r="W89">
        <v>0.59</v>
      </c>
      <c r="X89">
        <v>0</v>
      </c>
      <c r="Y89">
        <v>12.87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45">
      <c r="A90" t="s">
        <v>159</v>
      </c>
      <c r="B90" t="s">
        <v>131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0.38</v>
      </c>
      <c r="V90">
        <v>8.75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45">
      <c r="A91" t="s">
        <v>159</v>
      </c>
      <c r="B91" t="s">
        <v>132</v>
      </c>
      <c r="C91">
        <v>0.87</v>
      </c>
      <c r="D91">
        <v>0</v>
      </c>
      <c r="E91">
        <v>0</v>
      </c>
      <c r="F91">
        <v>15.7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45">
      <c r="A92" t="s">
        <v>159</v>
      </c>
      <c r="B92" t="s">
        <v>133</v>
      </c>
      <c r="C92">
        <v>0.01</v>
      </c>
      <c r="D92">
        <v>0</v>
      </c>
      <c r="E92">
        <v>0</v>
      </c>
      <c r="F92">
        <v>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45">
      <c r="A93" t="s">
        <v>159</v>
      </c>
      <c r="B93" t="s">
        <v>134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9.3000000000000007</v>
      </c>
      <c r="V93">
        <v>0</v>
      </c>
      <c r="W93">
        <v>0</v>
      </c>
      <c r="X93">
        <v>0</v>
      </c>
      <c r="Y93">
        <v>3.25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45">
      <c r="A94" t="s">
        <v>159</v>
      </c>
      <c r="B94" t="s">
        <v>135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45">
      <c r="A95" t="s">
        <v>159</v>
      </c>
      <c r="B95" t="s">
        <v>136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45">
      <c r="A96" t="s">
        <v>159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45">
      <c r="A97" t="s">
        <v>159</v>
      </c>
      <c r="B97" t="s">
        <v>138</v>
      </c>
      <c r="C97">
        <v>0.72</v>
      </c>
      <c r="D97">
        <v>0</v>
      </c>
      <c r="E97">
        <v>0</v>
      </c>
      <c r="F97">
        <v>18.510000000000002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45">
      <c r="A98" t="s">
        <v>159</v>
      </c>
      <c r="B98" t="s">
        <v>139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45">
      <c r="A99" t="s">
        <v>159</v>
      </c>
      <c r="B99" t="s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1.24</v>
      </c>
      <c r="W99">
        <v>3.37</v>
      </c>
      <c r="X99">
        <v>0</v>
      </c>
      <c r="Y99">
        <v>3.76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45">
      <c r="A100" t="s">
        <v>159</v>
      </c>
      <c r="B100" t="s">
        <v>141</v>
      </c>
      <c r="C100">
        <v>1.36</v>
      </c>
      <c r="D100">
        <v>0</v>
      </c>
      <c r="E100">
        <v>0</v>
      </c>
      <c r="F100">
        <v>52.31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45">
      <c r="A101" t="s">
        <v>159</v>
      </c>
      <c r="B101" t="s">
        <v>142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34.950000000000003</v>
      </c>
      <c r="AH101">
        <v>8.1</v>
      </c>
      <c r="AI101">
        <v>-83.2</v>
      </c>
      <c r="AJ101">
        <v>0</v>
      </c>
    </row>
    <row r="102" spans="1:36" x14ac:dyDescent="0.45">
      <c r="A102" t="s">
        <v>159</v>
      </c>
      <c r="B102" t="s">
        <v>143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45">
      <c r="A103" t="s">
        <v>159</v>
      </c>
      <c r="B103" t="s">
        <v>144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45">
      <c r="A104" t="s">
        <v>159</v>
      </c>
      <c r="B104" t="s">
        <v>145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45">
      <c r="A105" t="s">
        <v>159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45">
      <c r="A106" t="s">
        <v>159</v>
      </c>
      <c r="B106" t="s">
        <v>146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9.1999999999999993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45">
      <c r="A107" t="s">
        <v>159</v>
      </c>
      <c r="B107" t="s">
        <v>147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5.34</v>
      </c>
      <c r="W107">
        <v>0.04</v>
      </c>
      <c r="X107">
        <v>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45">
      <c r="A108" t="s">
        <v>159</v>
      </c>
      <c r="B108" t="s">
        <v>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45">
      <c r="A109" t="s">
        <v>159</v>
      </c>
      <c r="B109" t="s">
        <v>149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45">
      <c r="A110" t="s">
        <v>159</v>
      </c>
      <c r="B110" t="s">
        <v>150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45">
      <c r="A111" t="s">
        <v>159</v>
      </c>
      <c r="B111" t="s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</v>
      </c>
    </row>
    <row r="112" spans="1:36" x14ac:dyDescent="0.45">
      <c r="A112" t="s">
        <v>159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45">
      <c r="A113" t="s">
        <v>159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45">
      <c r="A114" t="s">
        <v>159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45">
      <c r="A115" t="s">
        <v>159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45">
      <c r="A116" t="s">
        <v>159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20.079999999999998</v>
      </c>
      <c r="W116">
        <v>12.81</v>
      </c>
      <c r="X116">
        <v>0.28999999999999998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</row>
    <row r="117" spans="1:36" x14ac:dyDescent="0.45">
      <c r="A117" t="s">
        <v>159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5.85</v>
      </c>
      <c r="W117">
        <v>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45">
      <c r="A118" t="s">
        <v>159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45">
      <c r="A119" t="s">
        <v>160</v>
      </c>
      <c r="B119" t="s">
        <v>121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0.57999999999999996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45">
      <c r="A120" t="s">
        <v>160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74.95</v>
      </c>
      <c r="AJ120">
        <v>0.47</v>
      </c>
    </row>
    <row r="121" spans="1:36" x14ac:dyDescent="0.45">
      <c r="A121" t="s">
        <v>160</v>
      </c>
      <c r="B121" t="s">
        <v>123</v>
      </c>
      <c r="C121">
        <v>1</v>
      </c>
      <c r="D121">
        <v>0</v>
      </c>
      <c r="E121">
        <v>0</v>
      </c>
      <c r="F121">
        <v>7.81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10.119999999999999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-16.09</v>
      </c>
    </row>
    <row r="122" spans="1:36" x14ac:dyDescent="0.45">
      <c r="A122" t="s">
        <v>160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</v>
      </c>
    </row>
    <row r="123" spans="1:36" x14ac:dyDescent="0.45">
      <c r="A123" t="s">
        <v>160</v>
      </c>
      <c r="B123" t="s">
        <v>125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70.41</v>
      </c>
      <c r="T123">
        <v>0</v>
      </c>
      <c r="U123">
        <v>13.15</v>
      </c>
      <c r="V123">
        <v>0</v>
      </c>
      <c r="W123">
        <v>0</v>
      </c>
      <c r="X123">
        <v>0</v>
      </c>
      <c r="Y123">
        <v>5.6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-76.41</v>
      </c>
    </row>
    <row r="124" spans="1:36" x14ac:dyDescent="0.45">
      <c r="A124" t="s">
        <v>160</v>
      </c>
      <c r="B124" t="s">
        <v>126</v>
      </c>
      <c r="C124">
        <v>0.01</v>
      </c>
      <c r="D124">
        <v>0</v>
      </c>
      <c r="E124">
        <v>0</v>
      </c>
      <c r="F124">
        <v>0.78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-0.67</v>
      </c>
    </row>
    <row r="125" spans="1:36" x14ac:dyDescent="0.45">
      <c r="A125" t="s">
        <v>160</v>
      </c>
      <c r="B125" t="s">
        <v>127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45">
      <c r="A126" t="s">
        <v>160</v>
      </c>
      <c r="B126" t="s">
        <v>128</v>
      </c>
      <c r="C126">
        <v>0</v>
      </c>
      <c r="D126">
        <v>0</v>
      </c>
      <c r="E126">
        <v>4.2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</v>
      </c>
      <c r="T126">
        <v>0.38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-4.21</v>
      </c>
    </row>
    <row r="127" spans="1:36" x14ac:dyDescent="0.45">
      <c r="A127" t="s">
        <v>160</v>
      </c>
      <c r="B127" t="s">
        <v>129</v>
      </c>
      <c r="C127">
        <v>0.61</v>
      </c>
      <c r="D127">
        <v>0</v>
      </c>
      <c r="E127">
        <v>1.76</v>
      </c>
      <c r="F127">
        <v>53.18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</v>
      </c>
      <c r="T127">
        <v>0.01</v>
      </c>
      <c r="U127">
        <v>2.48</v>
      </c>
      <c r="V127">
        <v>10.54</v>
      </c>
      <c r="W127">
        <v>9.57</v>
      </c>
      <c r="X127">
        <v>0.12</v>
      </c>
      <c r="Y127">
        <v>32.979999999999997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73.19</v>
      </c>
      <c r="AJ127">
        <v>97.39</v>
      </c>
    </row>
    <row r="128" spans="1:36" x14ac:dyDescent="0.45">
      <c r="A128" t="s">
        <v>160</v>
      </c>
      <c r="B128" t="s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45.08</v>
      </c>
      <c r="V128">
        <v>0</v>
      </c>
      <c r="W128">
        <v>12.78</v>
      </c>
      <c r="X128">
        <v>0</v>
      </c>
      <c r="Y128">
        <v>37.06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45">
      <c r="A129" t="s">
        <v>160</v>
      </c>
      <c r="B129" t="s">
        <v>131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10.42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45">
      <c r="A130" t="s">
        <v>160</v>
      </c>
      <c r="B130" t="s">
        <v>132</v>
      </c>
      <c r="C130">
        <v>8.09</v>
      </c>
      <c r="D130">
        <v>0</v>
      </c>
      <c r="E130">
        <v>0</v>
      </c>
      <c r="F130">
        <v>145.97999999999999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45">
      <c r="A131" t="s">
        <v>160</v>
      </c>
      <c r="B131" t="s">
        <v>133</v>
      </c>
      <c r="C131">
        <v>0.12</v>
      </c>
      <c r="D131">
        <v>0</v>
      </c>
      <c r="E131">
        <v>0</v>
      </c>
      <c r="F131">
        <v>2.25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45">
      <c r="A132" t="s">
        <v>160</v>
      </c>
      <c r="B132" t="s">
        <v>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45">
      <c r="A133" t="s">
        <v>160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45">
      <c r="A134" t="s">
        <v>160</v>
      </c>
      <c r="B134" t="s">
        <v>136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45">
      <c r="A135" t="s">
        <v>160</v>
      </c>
      <c r="B135" t="s">
        <v>137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45">
      <c r="A136" t="s">
        <v>160</v>
      </c>
      <c r="B136" t="s">
        <v>138</v>
      </c>
      <c r="C136">
        <v>6.65</v>
      </c>
      <c r="D136">
        <v>0</v>
      </c>
      <c r="E136">
        <v>0</v>
      </c>
      <c r="F136">
        <v>172.16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45">
      <c r="A137" t="s">
        <v>160</v>
      </c>
      <c r="B137" t="s">
        <v>139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45">
      <c r="A138" t="s">
        <v>160</v>
      </c>
      <c r="B138" t="s">
        <v>140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45">
      <c r="A139" t="s">
        <v>160</v>
      </c>
      <c r="B139" t="s">
        <v>141</v>
      </c>
      <c r="C139">
        <v>12.62</v>
      </c>
      <c r="D139">
        <v>0</v>
      </c>
      <c r="E139">
        <v>0</v>
      </c>
      <c r="F139">
        <v>486.36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45">
      <c r="A140" t="s">
        <v>160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41.36</v>
      </c>
      <c r="AH140">
        <v>23.14</v>
      </c>
      <c r="AI140">
        <v>-312.05</v>
      </c>
      <c r="AJ140">
        <v>0</v>
      </c>
    </row>
    <row r="141" spans="1:36" x14ac:dyDescent="0.45">
      <c r="A141" t="s">
        <v>160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45">
      <c r="A142" t="s">
        <v>160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45">
      <c r="A143" t="s">
        <v>160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45">
      <c r="A144" t="s">
        <v>160</v>
      </c>
      <c r="B144" t="s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45">
      <c r="A145" t="s">
        <v>160</v>
      </c>
      <c r="B145" t="s">
        <v>146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45">
      <c r="A146" t="s">
        <v>160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11.04</v>
      </c>
      <c r="W146">
        <v>0.08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45">
      <c r="A147" t="s">
        <v>160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45">
      <c r="A148" t="s">
        <v>160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45">
      <c r="A149" t="s">
        <v>160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45">
      <c r="A150" t="s">
        <v>160</v>
      </c>
      <c r="B150" t="s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9.25</v>
      </c>
      <c r="AJ150">
        <v>0</v>
      </c>
    </row>
    <row r="151" spans="1:36" x14ac:dyDescent="0.45">
      <c r="A151" t="s">
        <v>160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45">
      <c r="A152" t="s">
        <v>160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10.59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45">
      <c r="A153" t="s">
        <v>160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32.43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45">
      <c r="A154" t="s">
        <v>160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45">
      <c r="A155" t="s">
        <v>160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8.69</v>
      </c>
      <c r="W155">
        <v>14.7</v>
      </c>
      <c r="X155">
        <v>0.59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0.23</v>
      </c>
      <c r="AJ155">
        <v>0</v>
      </c>
    </row>
    <row r="156" spans="1:36" x14ac:dyDescent="0.45">
      <c r="A156" t="s">
        <v>160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2.5299999999999998</v>
      </c>
      <c r="W156">
        <v>6.01</v>
      </c>
      <c r="X156">
        <v>0</v>
      </c>
      <c r="Y156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45">
      <c r="A157" t="s">
        <v>160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45">
      <c r="A158" t="s">
        <v>161</v>
      </c>
      <c r="B158" t="s">
        <v>121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45">
      <c r="A159" t="s">
        <v>161</v>
      </c>
      <c r="B159" t="s">
        <v>122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203.18</v>
      </c>
      <c r="AJ159">
        <v>6.44</v>
      </c>
    </row>
    <row r="160" spans="1:36" x14ac:dyDescent="0.45">
      <c r="A160" t="s">
        <v>161</v>
      </c>
      <c r="B160" t="s">
        <v>123</v>
      </c>
      <c r="C160">
        <v>0.53</v>
      </c>
      <c r="D160">
        <v>0</v>
      </c>
      <c r="E160">
        <v>0</v>
      </c>
      <c r="F160">
        <v>4.12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13.16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-15.14</v>
      </c>
    </row>
    <row r="161" spans="1:36" x14ac:dyDescent="0.45">
      <c r="A161" t="s">
        <v>161</v>
      </c>
      <c r="B161" t="s">
        <v>124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-6.44</v>
      </c>
    </row>
    <row r="162" spans="1:36" x14ac:dyDescent="0.45">
      <c r="A162" t="s">
        <v>161</v>
      </c>
      <c r="B162" t="s">
        <v>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109.52</v>
      </c>
      <c r="T162">
        <v>0</v>
      </c>
      <c r="U162">
        <v>20.399999999999999</v>
      </c>
      <c r="V162">
        <v>0</v>
      </c>
      <c r="W162">
        <v>0</v>
      </c>
      <c r="X162">
        <v>0</v>
      </c>
      <c r="Y162">
        <v>8.7200000000000006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-118.85</v>
      </c>
    </row>
    <row r="163" spans="1:36" x14ac:dyDescent="0.45">
      <c r="A163" t="s">
        <v>161</v>
      </c>
      <c r="B163" t="s">
        <v>126</v>
      </c>
      <c r="C163">
        <v>0.02</v>
      </c>
      <c r="D163">
        <v>0</v>
      </c>
      <c r="E163">
        <v>0</v>
      </c>
      <c r="F163">
        <v>1.21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-1.05</v>
      </c>
    </row>
    <row r="164" spans="1:36" x14ac:dyDescent="0.45">
      <c r="A164" t="s">
        <v>161</v>
      </c>
      <c r="B164" t="s">
        <v>127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45">
      <c r="A165" t="s">
        <v>161</v>
      </c>
      <c r="B165" t="s">
        <v>128</v>
      </c>
      <c r="C165">
        <v>0</v>
      </c>
      <c r="D165">
        <v>0</v>
      </c>
      <c r="E165">
        <v>5.33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2.82</v>
      </c>
      <c r="T165">
        <v>2.82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-9.32</v>
      </c>
    </row>
    <row r="166" spans="1:36" x14ac:dyDescent="0.45">
      <c r="A166" t="s">
        <v>161</v>
      </c>
      <c r="B166" t="s">
        <v>129</v>
      </c>
      <c r="C166">
        <v>0.4</v>
      </c>
      <c r="D166">
        <v>0</v>
      </c>
      <c r="E166">
        <v>3.94</v>
      </c>
      <c r="F166">
        <v>179.3</v>
      </c>
      <c r="G166">
        <v>0</v>
      </c>
      <c r="H166">
        <v>0.63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4.32</v>
      </c>
      <c r="T166">
        <v>0.21</v>
      </c>
      <c r="U166">
        <v>9.89</v>
      </c>
      <c r="V166">
        <v>16.670000000000002</v>
      </c>
      <c r="W166">
        <v>14.84</v>
      </c>
      <c r="X166">
        <v>0.19</v>
      </c>
      <c r="Y166">
        <v>28.08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198.93</v>
      </c>
      <c r="AJ166">
        <v>144.35</v>
      </c>
    </row>
    <row r="167" spans="1:36" x14ac:dyDescent="0.45">
      <c r="A167" t="s">
        <v>161</v>
      </c>
      <c r="B167" t="s">
        <v>130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94.37</v>
      </c>
      <c r="V167">
        <v>0</v>
      </c>
      <c r="W167">
        <v>26.75</v>
      </c>
      <c r="X167">
        <v>0</v>
      </c>
      <c r="Y167">
        <v>20.81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45">
      <c r="A168" t="s">
        <v>161</v>
      </c>
      <c r="B168" t="s">
        <v>131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10.119999999999999</v>
      </c>
      <c r="V168">
        <v>15.73</v>
      </c>
      <c r="W168">
        <v>0</v>
      </c>
      <c r="X168">
        <v>0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45">
      <c r="A169" t="s">
        <v>161</v>
      </c>
      <c r="B169" t="s">
        <v>132</v>
      </c>
      <c r="C169">
        <v>19.329999999999998</v>
      </c>
      <c r="D169">
        <v>0</v>
      </c>
      <c r="E169">
        <v>0</v>
      </c>
      <c r="F169">
        <v>348.83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45">
      <c r="A170" t="s">
        <v>161</v>
      </c>
      <c r="B170" t="s">
        <v>133</v>
      </c>
      <c r="C170">
        <v>0.28000000000000003</v>
      </c>
      <c r="D170">
        <v>0</v>
      </c>
      <c r="E170">
        <v>0</v>
      </c>
      <c r="F170">
        <v>5.38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45">
      <c r="A171" t="s">
        <v>161</v>
      </c>
      <c r="B171" t="s">
        <v>134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45">
      <c r="A172" t="s">
        <v>161</v>
      </c>
      <c r="B172" t="s">
        <v>135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45">
      <c r="A173" t="s">
        <v>161</v>
      </c>
      <c r="B173" t="s">
        <v>136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45">
      <c r="A174" t="s">
        <v>161</v>
      </c>
      <c r="B174" t="s">
        <v>137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45">
      <c r="A175" t="s">
        <v>161</v>
      </c>
      <c r="B175" t="s">
        <v>138</v>
      </c>
      <c r="C175">
        <v>15.89</v>
      </c>
      <c r="D175">
        <v>0</v>
      </c>
      <c r="E175">
        <v>0</v>
      </c>
      <c r="F175">
        <v>411.38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45">
      <c r="A176" t="s">
        <v>161</v>
      </c>
      <c r="B176" t="s">
        <v>139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45">
      <c r="A177" t="s">
        <v>161</v>
      </c>
      <c r="B177" t="s">
        <v>140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24.73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45">
      <c r="A178" t="s">
        <v>161</v>
      </c>
      <c r="B178" t="s">
        <v>141</v>
      </c>
      <c r="C178">
        <v>30.15</v>
      </c>
      <c r="D178">
        <v>0</v>
      </c>
      <c r="E178">
        <v>0</v>
      </c>
      <c r="F178">
        <v>1162.17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45">
      <c r="A179" t="s">
        <v>161</v>
      </c>
      <c r="B179" t="s">
        <v>142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45.33</v>
      </c>
      <c r="AH179">
        <v>59.78</v>
      </c>
      <c r="AI179">
        <v>-769.92</v>
      </c>
      <c r="AJ179">
        <v>0</v>
      </c>
    </row>
    <row r="180" spans="1:36" x14ac:dyDescent="0.45">
      <c r="A180" t="s">
        <v>161</v>
      </c>
      <c r="B180" t="s">
        <v>143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45">
      <c r="A181" t="s">
        <v>161</v>
      </c>
      <c r="B181" t="s">
        <v>144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45">
      <c r="A182" t="s">
        <v>161</v>
      </c>
      <c r="B182" t="s">
        <v>145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45">
      <c r="A183" t="s">
        <v>161</v>
      </c>
      <c r="B183" t="s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45">
      <c r="A184" t="s">
        <v>161</v>
      </c>
      <c r="B184" t="s">
        <v>146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85.46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45">
      <c r="A185" t="s">
        <v>161</v>
      </c>
      <c r="B185" t="s">
        <v>147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17.350000000000001</v>
      </c>
      <c r="W185">
        <v>0.13</v>
      </c>
      <c r="X185">
        <v>7.0000000000000007E-2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45">
      <c r="A186" t="s">
        <v>161</v>
      </c>
      <c r="B186" t="s">
        <v>148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45">
      <c r="A187" t="s">
        <v>161</v>
      </c>
      <c r="B187" t="s">
        <v>149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45">
      <c r="A188" t="s">
        <v>161</v>
      </c>
      <c r="B188" t="s">
        <v>150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45">
      <c r="A189" t="s">
        <v>161</v>
      </c>
      <c r="B189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12.78</v>
      </c>
      <c r="AJ189">
        <v>0</v>
      </c>
    </row>
    <row r="190" spans="1:36" x14ac:dyDescent="0.45">
      <c r="A190" t="s">
        <v>161</v>
      </c>
      <c r="B190" t="s">
        <v>151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45">
      <c r="A191" t="s">
        <v>161</v>
      </c>
      <c r="B191" t="s">
        <v>152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45">
      <c r="A192" t="s">
        <v>161</v>
      </c>
      <c r="B192" t="s">
        <v>153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67.44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45">
      <c r="A193" t="s">
        <v>161</v>
      </c>
      <c r="B193" t="s">
        <v>154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45">
      <c r="A194" t="s">
        <v>161</v>
      </c>
      <c r="B194" t="s">
        <v>155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18.07</v>
      </c>
      <c r="W194">
        <v>39.9</v>
      </c>
      <c r="X194">
        <v>0.94</v>
      </c>
      <c r="Y194">
        <v>3.34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0.36</v>
      </c>
      <c r="AJ194">
        <v>0</v>
      </c>
    </row>
    <row r="195" spans="1:36" x14ac:dyDescent="0.45">
      <c r="A195" t="s">
        <v>161</v>
      </c>
      <c r="B195" t="s">
        <v>156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5.27</v>
      </c>
      <c r="W195">
        <v>16.32</v>
      </c>
      <c r="X195">
        <v>0</v>
      </c>
      <c r="Y195">
        <v>0.3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45">
      <c r="A196" t="s">
        <v>161</v>
      </c>
      <c r="B196" t="s">
        <v>157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45">
      <c r="A197" t="s">
        <v>162</v>
      </c>
      <c r="B197" t="s">
        <v>121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45">
      <c r="A198" t="s">
        <v>162</v>
      </c>
      <c r="B198" t="s">
        <v>122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25.13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10.96</v>
      </c>
      <c r="AJ198">
        <v>36.01</v>
      </c>
    </row>
    <row r="199" spans="1:36" x14ac:dyDescent="0.45">
      <c r="A199" t="s">
        <v>162</v>
      </c>
      <c r="B199" t="s">
        <v>123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</v>
      </c>
    </row>
    <row r="200" spans="1:36" x14ac:dyDescent="0.45">
      <c r="A200" t="s">
        <v>162</v>
      </c>
      <c r="B200" t="s">
        <v>124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26.11</v>
      </c>
      <c r="V200">
        <v>0</v>
      </c>
      <c r="W200">
        <v>0</v>
      </c>
      <c r="X200">
        <v>13.81</v>
      </c>
      <c r="Y200">
        <v>2.44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-36.01</v>
      </c>
    </row>
    <row r="201" spans="1:36" x14ac:dyDescent="0.45">
      <c r="A201" t="s">
        <v>162</v>
      </c>
      <c r="B201" t="s">
        <v>125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13.85</v>
      </c>
      <c r="T201">
        <v>0</v>
      </c>
      <c r="U201">
        <v>2.58</v>
      </c>
      <c r="V201">
        <v>0</v>
      </c>
      <c r="W201">
        <v>0</v>
      </c>
      <c r="X201">
        <v>0</v>
      </c>
      <c r="Y201">
        <v>1.1000000000000001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-15.03</v>
      </c>
    </row>
    <row r="202" spans="1:36" x14ac:dyDescent="0.45">
      <c r="A202" t="s">
        <v>162</v>
      </c>
      <c r="B202" t="s">
        <v>126</v>
      </c>
      <c r="C202">
        <v>0</v>
      </c>
      <c r="D202">
        <v>0</v>
      </c>
      <c r="E202">
        <v>0</v>
      </c>
      <c r="F202">
        <v>0.15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-0.13</v>
      </c>
    </row>
    <row r="203" spans="1:36" x14ac:dyDescent="0.45">
      <c r="A203" t="s">
        <v>162</v>
      </c>
      <c r="B203" t="s">
        <v>127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45">
      <c r="A204" t="s">
        <v>162</v>
      </c>
      <c r="B204" t="s">
        <v>128</v>
      </c>
      <c r="C204">
        <v>0</v>
      </c>
      <c r="D204">
        <v>0</v>
      </c>
      <c r="E204">
        <v>0.87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-0.74</v>
      </c>
    </row>
    <row r="205" spans="1:36" x14ac:dyDescent="0.45">
      <c r="A205" t="s">
        <v>162</v>
      </c>
      <c r="B205" t="s">
        <v>129</v>
      </c>
      <c r="C205">
        <v>0.03</v>
      </c>
      <c r="D205">
        <v>0</v>
      </c>
      <c r="E205">
        <v>0.31</v>
      </c>
      <c r="F205">
        <v>8.74</v>
      </c>
      <c r="G205">
        <v>0</v>
      </c>
      <c r="H205">
        <v>0.03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7.61</v>
      </c>
      <c r="T205">
        <v>0.37</v>
      </c>
      <c r="U205">
        <v>0.16</v>
      </c>
      <c r="V205">
        <v>1.96</v>
      </c>
      <c r="W205">
        <v>1.88</v>
      </c>
      <c r="X205">
        <v>0.02</v>
      </c>
      <c r="Y205">
        <v>1.89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28.11</v>
      </c>
      <c r="AJ205">
        <v>15.91</v>
      </c>
    </row>
    <row r="206" spans="1:36" x14ac:dyDescent="0.45">
      <c r="A206" t="s">
        <v>162</v>
      </c>
      <c r="B206" t="s">
        <v>130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45">
      <c r="A207" t="s">
        <v>162</v>
      </c>
      <c r="B207" t="s">
        <v>131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2.63</v>
      </c>
      <c r="W207">
        <v>0</v>
      </c>
      <c r="X207">
        <v>0</v>
      </c>
      <c r="Y207">
        <v>0.02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45">
      <c r="A208" t="s">
        <v>162</v>
      </c>
      <c r="B208" t="s">
        <v>132</v>
      </c>
      <c r="C208">
        <v>0.08</v>
      </c>
      <c r="D208">
        <v>0</v>
      </c>
      <c r="E208">
        <v>0</v>
      </c>
      <c r="F208">
        <v>1.42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45">
      <c r="A209" t="s">
        <v>162</v>
      </c>
      <c r="B209" t="s">
        <v>133</v>
      </c>
      <c r="C209">
        <v>0</v>
      </c>
      <c r="D209">
        <v>0</v>
      </c>
      <c r="E209">
        <v>0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45">
      <c r="A210" t="s">
        <v>162</v>
      </c>
      <c r="B210" t="s">
        <v>134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4.6100000000000003</v>
      </c>
      <c r="V210">
        <v>0</v>
      </c>
      <c r="W210">
        <v>0</v>
      </c>
      <c r="X210">
        <v>0</v>
      </c>
      <c r="Y210">
        <v>3.38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45">
      <c r="A211" t="s">
        <v>162</v>
      </c>
      <c r="B211" t="s">
        <v>135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45">
      <c r="A212" t="s">
        <v>162</v>
      </c>
      <c r="B212" t="s">
        <v>136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45">
      <c r="A213" t="s">
        <v>162</v>
      </c>
      <c r="B213" t="s">
        <v>137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45">
      <c r="A214" t="s">
        <v>162</v>
      </c>
      <c r="B214" t="s">
        <v>138</v>
      </c>
      <c r="C214">
        <v>0.06</v>
      </c>
      <c r="D214">
        <v>0</v>
      </c>
      <c r="E214">
        <v>0</v>
      </c>
      <c r="F214">
        <v>1.67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13.29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45">
      <c r="A215" t="s">
        <v>162</v>
      </c>
      <c r="B215" t="s">
        <v>139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45">
      <c r="A216" t="s">
        <v>162</v>
      </c>
      <c r="B216" t="s">
        <v>140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</v>
      </c>
      <c r="T216">
        <v>0</v>
      </c>
      <c r="U216">
        <v>0</v>
      </c>
      <c r="V216">
        <v>0.61</v>
      </c>
      <c r="W216">
        <v>1.67</v>
      </c>
      <c r="X216">
        <v>0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45">
      <c r="A217" t="s">
        <v>162</v>
      </c>
      <c r="B217" t="s">
        <v>141</v>
      </c>
      <c r="C217">
        <v>0.12</v>
      </c>
      <c r="D217">
        <v>0</v>
      </c>
      <c r="E217">
        <v>0</v>
      </c>
      <c r="F217">
        <v>4.72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45">
      <c r="A218" t="s">
        <v>162</v>
      </c>
      <c r="B218" t="s">
        <v>142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14.12</v>
      </c>
      <c r="AH218">
        <v>0</v>
      </c>
      <c r="AI218">
        <v>-30.31</v>
      </c>
      <c r="AJ218">
        <v>0</v>
      </c>
    </row>
    <row r="219" spans="1:36" x14ac:dyDescent="0.45">
      <c r="A219" t="s">
        <v>162</v>
      </c>
      <c r="B219" t="s">
        <v>143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45">
      <c r="A220" t="s">
        <v>162</v>
      </c>
      <c r="B220" t="s">
        <v>144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45">
      <c r="A221" t="s">
        <v>162</v>
      </c>
      <c r="B221" t="s">
        <v>145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45">
      <c r="A222" t="s">
        <v>162</v>
      </c>
      <c r="B222" t="s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45">
      <c r="A223" t="s">
        <v>162</v>
      </c>
      <c r="B223" t="s">
        <v>146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5.43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45">
      <c r="A224" t="s">
        <v>162</v>
      </c>
      <c r="B224" t="s">
        <v>147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0.02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45">
      <c r="A225" t="s">
        <v>162</v>
      </c>
      <c r="B225" t="s">
        <v>148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45">
      <c r="A226" t="s">
        <v>162</v>
      </c>
      <c r="B226" t="s">
        <v>149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45">
      <c r="A227" t="s">
        <v>162</v>
      </c>
      <c r="B227" t="s">
        <v>150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45">
      <c r="A228" t="s">
        <v>162</v>
      </c>
      <c r="B228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45">
      <c r="A229" t="s">
        <v>162</v>
      </c>
      <c r="B229" t="s">
        <v>151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45">
      <c r="A230" t="s">
        <v>162</v>
      </c>
      <c r="B230" t="s">
        <v>152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45">
      <c r="A231" t="s">
        <v>162</v>
      </c>
      <c r="B231" t="s">
        <v>153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22.6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45">
      <c r="A232" t="s">
        <v>162</v>
      </c>
      <c r="B232" t="s">
        <v>154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45">
      <c r="A233" t="s">
        <v>162</v>
      </c>
      <c r="B233" t="s">
        <v>155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6.05</v>
      </c>
      <c r="W233">
        <v>2.23</v>
      </c>
      <c r="X233">
        <v>0.11</v>
      </c>
      <c r="Y233">
        <v>0.02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</v>
      </c>
      <c r="AJ233">
        <v>0</v>
      </c>
    </row>
    <row r="234" spans="1:36" x14ac:dyDescent="0.45">
      <c r="A234" t="s">
        <v>162</v>
      </c>
      <c r="B234" t="s">
        <v>156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1.77</v>
      </c>
      <c r="W234">
        <v>0.91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45">
      <c r="A235" t="s">
        <v>162</v>
      </c>
      <c r="B235" t="s">
        <v>157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45">
      <c r="A236" t="s">
        <v>163</v>
      </c>
      <c r="B236" t="s">
        <v>121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45">
      <c r="A237" t="s">
        <v>163</v>
      </c>
      <c r="B237" t="s">
        <v>122</v>
      </c>
      <c r="C237">
        <v>0.21</v>
      </c>
      <c r="D237">
        <v>0</v>
      </c>
      <c r="E237">
        <v>0</v>
      </c>
      <c r="F237">
        <v>11.94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45.04</v>
      </c>
      <c r="AJ237">
        <v>0.1</v>
      </c>
    </row>
    <row r="238" spans="1:36" x14ac:dyDescent="0.45">
      <c r="A238" t="s">
        <v>163</v>
      </c>
      <c r="B238" t="s">
        <v>123</v>
      </c>
      <c r="C238">
        <v>0.84</v>
      </c>
      <c r="D238">
        <v>0</v>
      </c>
      <c r="E238">
        <v>0</v>
      </c>
      <c r="F238">
        <v>6.57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5.05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-10.59</v>
      </c>
    </row>
    <row r="239" spans="1:36" x14ac:dyDescent="0.45">
      <c r="A239" t="s">
        <v>163</v>
      </c>
      <c r="B239" t="s">
        <v>124</v>
      </c>
      <c r="C239">
        <v>0</v>
      </c>
      <c r="D239">
        <v>0</v>
      </c>
      <c r="E239">
        <v>0.11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-0.1</v>
      </c>
    </row>
    <row r="240" spans="1:36" x14ac:dyDescent="0.45">
      <c r="A240" t="s">
        <v>163</v>
      </c>
      <c r="B240" t="s">
        <v>125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40.700000000000003</v>
      </c>
      <c r="T240">
        <v>0</v>
      </c>
      <c r="U240">
        <v>7.71</v>
      </c>
      <c r="V240">
        <v>0</v>
      </c>
      <c r="W240">
        <v>0</v>
      </c>
      <c r="X240">
        <v>0</v>
      </c>
      <c r="Y240">
        <v>3.24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-44.16</v>
      </c>
    </row>
    <row r="241" spans="1:36" x14ac:dyDescent="0.45">
      <c r="A241" t="s">
        <v>163</v>
      </c>
      <c r="B241" t="s">
        <v>126</v>
      </c>
      <c r="C241">
        <v>0.01</v>
      </c>
      <c r="D241">
        <v>0</v>
      </c>
      <c r="E241">
        <v>0</v>
      </c>
      <c r="F241">
        <v>0.45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-0.39</v>
      </c>
    </row>
    <row r="242" spans="1:36" x14ac:dyDescent="0.45">
      <c r="A242" t="s">
        <v>163</v>
      </c>
      <c r="B242" t="s">
        <v>127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45">
      <c r="A243" t="s">
        <v>163</v>
      </c>
      <c r="B243" t="s">
        <v>128</v>
      </c>
      <c r="C243">
        <v>0</v>
      </c>
      <c r="D243">
        <v>0</v>
      </c>
      <c r="E243">
        <v>1.7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1.56</v>
      </c>
      <c r="T243">
        <v>1.56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-4.0999999999999996</v>
      </c>
    </row>
    <row r="244" spans="1:36" x14ac:dyDescent="0.45">
      <c r="A244" t="s">
        <v>163</v>
      </c>
      <c r="B244" t="s">
        <v>129</v>
      </c>
      <c r="C244">
        <v>0.94</v>
      </c>
      <c r="D244">
        <v>0</v>
      </c>
      <c r="E244">
        <v>1.74</v>
      </c>
      <c r="F244">
        <v>253.1</v>
      </c>
      <c r="G244">
        <v>0</v>
      </c>
      <c r="H244">
        <v>0.75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2.15</v>
      </c>
      <c r="T244">
        <v>0.1</v>
      </c>
      <c r="U244">
        <v>14.27</v>
      </c>
      <c r="V244">
        <v>7.46</v>
      </c>
      <c r="W244">
        <v>5.61</v>
      </c>
      <c r="X244">
        <v>0.56999999999999995</v>
      </c>
      <c r="Y244">
        <v>21.41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181.26</v>
      </c>
      <c r="AJ244">
        <v>59.24</v>
      </c>
    </row>
    <row r="245" spans="1:36" x14ac:dyDescent="0.45">
      <c r="A245" t="s">
        <v>163</v>
      </c>
      <c r="B245" t="s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45">
      <c r="A246" t="s">
        <v>163</v>
      </c>
      <c r="B246" t="s">
        <v>131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4.43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45">
      <c r="A247" t="s">
        <v>163</v>
      </c>
      <c r="B247" t="s">
        <v>132</v>
      </c>
      <c r="C247">
        <v>4.87</v>
      </c>
      <c r="D247">
        <v>0</v>
      </c>
      <c r="E247">
        <v>0</v>
      </c>
      <c r="F247">
        <v>87.81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45">
      <c r="A248" t="s">
        <v>163</v>
      </c>
      <c r="B248" t="s">
        <v>133</v>
      </c>
      <c r="C248">
        <v>7.0000000000000007E-2</v>
      </c>
      <c r="D248">
        <v>0</v>
      </c>
      <c r="E248">
        <v>0</v>
      </c>
      <c r="F248">
        <v>1.35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45">
      <c r="A249" t="s">
        <v>163</v>
      </c>
      <c r="B249" t="s">
        <v>134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45">
      <c r="A250" t="s">
        <v>163</v>
      </c>
      <c r="B250" t="s">
        <v>135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45">
      <c r="A251" t="s">
        <v>163</v>
      </c>
      <c r="B251" t="s">
        <v>136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45">
      <c r="A252" t="s">
        <v>163</v>
      </c>
      <c r="B252" t="s">
        <v>137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45">
      <c r="A253" t="s">
        <v>163</v>
      </c>
      <c r="B253" t="s">
        <v>138</v>
      </c>
      <c r="C253">
        <v>4</v>
      </c>
      <c r="D253">
        <v>0</v>
      </c>
      <c r="E253">
        <v>0</v>
      </c>
      <c r="F253">
        <v>103.55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45">
      <c r="A254" t="s">
        <v>163</v>
      </c>
      <c r="B254" t="s">
        <v>139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45">
      <c r="A255" t="s">
        <v>163</v>
      </c>
      <c r="B255" t="s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45">
      <c r="A256" t="s">
        <v>163</v>
      </c>
      <c r="B256" t="s">
        <v>141</v>
      </c>
      <c r="C256">
        <v>7.59</v>
      </c>
      <c r="D256">
        <v>0</v>
      </c>
      <c r="E256">
        <v>0</v>
      </c>
      <c r="F256">
        <v>292.54000000000002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45">
      <c r="A257" t="s">
        <v>163</v>
      </c>
      <c r="B257" t="s">
        <v>142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27.88</v>
      </c>
      <c r="AH257">
        <v>0</v>
      </c>
      <c r="AI257">
        <v>-180.04</v>
      </c>
      <c r="AJ257">
        <v>0</v>
      </c>
    </row>
    <row r="258" spans="1:36" x14ac:dyDescent="0.45">
      <c r="A258" t="s">
        <v>163</v>
      </c>
      <c r="B258" t="s">
        <v>143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45">
      <c r="A259" t="s">
        <v>163</v>
      </c>
      <c r="B259" t="s">
        <v>144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45">
      <c r="A260" t="s">
        <v>163</v>
      </c>
      <c r="B260" t="s">
        <v>145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45">
      <c r="A261" t="s">
        <v>163</v>
      </c>
      <c r="B261" t="s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45">
      <c r="A262" t="s">
        <v>163</v>
      </c>
      <c r="B262" t="s">
        <v>146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45">
      <c r="A263" t="s">
        <v>163</v>
      </c>
      <c r="B263" t="s">
        <v>147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6.28</v>
      </c>
      <c r="W263">
        <v>0.05</v>
      </c>
      <c r="X263">
        <v>0.02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45">
      <c r="A264" t="s">
        <v>163</v>
      </c>
      <c r="B264" t="s">
        <v>148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45">
      <c r="A265" t="s">
        <v>163</v>
      </c>
      <c r="B265" t="s">
        <v>149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45">
      <c r="A266" t="s">
        <v>163</v>
      </c>
      <c r="B266" t="s">
        <v>150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45">
      <c r="A267" t="s">
        <v>163</v>
      </c>
      <c r="B267" t="s">
        <v>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45">
      <c r="A268" t="s">
        <v>163</v>
      </c>
      <c r="B268" t="s">
        <v>151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45">
      <c r="A269" t="s">
        <v>163</v>
      </c>
      <c r="B269" t="s">
        <v>152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45">
      <c r="A270" t="s">
        <v>163</v>
      </c>
      <c r="B270" t="s">
        <v>153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45">
      <c r="A271" t="s">
        <v>163</v>
      </c>
      <c r="B271" t="s">
        <v>154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45">
      <c r="A272" t="s">
        <v>163</v>
      </c>
      <c r="B272" t="s">
        <v>155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6.45</v>
      </c>
      <c r="W272">
        <v>6.07</v>
      </c>
      <c r="X272">
        <v>0.34</v>
      </c>
      <c r="Y272">
        <v>0.04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0.13</v>
      </c>
      <c r="AJ272">
        <v>0</v>
      </c>
    </row>
    <row r="273" spans="1:36" x14ac:dyDescent="0.45">
      <c r="A273" t="s">
        <v>163</v>
      </c>
      <c r="B273" t="s">
        <v>156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1.88</v>
      </c>
      <c r="W273">
        <v>2.48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45">
      <c r="A274" t="s">
        <v>163</v>
      </c>
      <c r="B274" t="s">
        <v>157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45">
      <c r="A275" t="s">
        <v>164</v>
      </c>
      <c r="B275" t="s">
        <v>121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45">
      <c r="A276" t="s">
        <v>164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43.6</v>
      </c>
      <c r="AJ276">
        <v>0.56000000000000005</v>
      </c>
    </row>
    <row r="277" spans="1:36" x14ac:dyDescent="0.45">
      <c r="A277" t="s">
        <v>164</v>
      </c>
      <c r="B277" t="s">
        <v>123</v>
      </c>
      <c r="C277">
        <v>1.02</v>
      </c>
      <c r="D277">
        <v>0</v>
      </c>
      <c r="E277">
        <v>0</v>
      </c>
      <c r="F277">
        <v>7.94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-10.46</v>
      </c>
    </row>
    <row r="278" spans="1:36" x14ac:dyDescent="0.45">
      <c r="A278" t="s">
        <v>164</v>
      </c>
      <c r="B278" t="s">
        <v>124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-0.56000000000000005</v>
      </c>
    </row>
    <row r="279" spans="1:36" x14ac:dyDescent="0.45">
      <c r="A279" t="s">
        <v>164</v>
      </c>
      <c r="B279" t="s">
        <v>125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28.07</v>
      </c>
      <c r="T279">
        <v>0</v>
      </c>
      <c r="U279">
        <v>5.2</v>
      </c>
      <c r="V279">
        <v>0</v>
      </c>
      <c r="W279">
        <v>0</v>
      </c>
      <c r="X279">
        <v>0</v>
      </c>
      <c r="Y279">
        <v>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-30.35</v>
      </c>
    </row>
    <row r="280" spans="1:36" x14ac:dyDescent="0.45">
      <c r="A280" t="s">
        <v>164</v>
      </c>
      <c r="B280" t="s">
        <v>126</v>
      </c>
      <c r="C280">
        <v>0.01</v>
      </c>
      <c r="D280">
        <v>0</v>
      </c>
      <c r="E280">
        <v>0</v>
      </c>
      <c r="F280">
        <v>0.59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-0.51</v>
      </c>
    </row>
    <row r="281" spans="1:36" x14ac:dyDescent="0.45">
      <c r="A281" t="s">
        <v>164</v>
      </c>
      <c r="B281" t="s">
        <v>127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45">
      <c r="A282" t="s">
        <v>164</v>
      </c>
      <c r="B282" t="s">
        <v>128</v>
      </c>
      <c r="C282">
        <v>0</v>
      </c>
      <c r="D282">
        <v>0</v>
      </c>
      <c r="E282">
        <v>1.25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0.92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-2.63</v>
      </c>
    </row>
    <row r="283" spans="1:36" x14ac:dyDescent="0.45">
      <c r="A283" t="s">
        <v>164</v>
      </c>
      <c r="B283" t="s">
        <v>129</v>
      </c>
      <c r="C283">
        <v>0.82</v>
      </c>
      <c r="D283">
        <v>0</v>
      </c>
      <c r="E283">
        <v>1.1100000000000001</v>
      </c>
      <c r="F283">
        <v>198.55</v>
      </c>
      <c r="G283">
        <v>0</v>
      </c>
      <c r="H283">
        <v>0.57999999999999996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1.1599999999999999</v>
      </c>
      <c r="T283">
        <v>0.06</v>
      </c>
      <c r="U283">
        <v>3.04</v>
      </c>
      <c r="V283">
        <v>4.28</v>
      </c>
      <c r="W283">
        <v>3.78</v>
      </c>
      <c r="X283">
        <v>0.05</v>
      </c>
      <c r="Y283">
        <v>16.54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45.36</v>
      </c>
      <c r="AJ283">
        <v>43.95</v>
      </c>
    </row>
    <row r="284" spans="1:36" x14ac:dyDescent="0.45">
      <c r="A284" t="s">
        <v>164</v>
      </c>
      <c r="B284" t="s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26.49</v>
      </c>
      <c r="V284">
        <v>0</v>
      </c>
      <c r="W284">
        <v>7.51</v>
      </c>
      <c r="X284">
        <v>0</v>
      </c>
      <c r="Y284">
        <v>20.04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45">
      <c r="A285" t="s">
        <v>164</v>
      </c>
      <c r="B285" t="s">
        <v>131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</v>
      </c>
      <c r="V285">
        <v>8.89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45">
      <c r="A286" t="s">
        <v>164</v>
      </c>
      <c r="B286" t="s">
        <v>132</v>
      </c>
      <c r="C286">
        <v>3.64</v>
      </c>
      <c r="D286">
        <v>0</v>
      </c>
      <c r="E286">
        <v>0</v>
      </c>
      <c r="F286">
        <v>65.63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45">
      <c r="A287" t="s">
        <v>164</v>
      </c>
      <c r="B287" t="s">
        <v>133</v>
      </c>
      <c r="C287">
        <v>0.05</v>
      </c>
      <c r="D287">
        <v>0</v>
      </c>
      <c r="E287">
        <v>0</v>
      </c>
      <c r="F287">
        <v>1.01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45">
      <c r="A288" t="s">
        <v>164</v>
      </c>
      <c r="B288" t="s">
        <v>134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45">
      <c r="A289" t="s">
        <v>164</v>
      </c>
      <c r="B289" t="s">
        <v>135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45">
      <c r="A290" t="s">
        <v>164</v>
      </c>
      <c r="B290" t="s">
        <v>136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45">
      <c r="A291" t="s">
        <v>164</v>
      </c>
      <c r="B291" t="s">
        <v>137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45">
      <c r="A292" t="s">
        <v>164</v>
      </c>
      <c r="B292" t="s">
        <v>138</v>
      </c>
      <c r="C292">
        <v>2.99</v>
      </c>
      <c r="D292">
        <v>0</v>
      </c>
      <c r="E292">
        <v>0</v>
      </c>
      <c r="F292">
        <v>77.400000000000006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7.29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45">
      <c r="A293" t="s">
        <v>164</v>
      </c>
      <c r="B293" t="s">
        <v>139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45">
      <c r="A294" t="s">
        <v>164</v>
      </c>
      <c r="B294" t="s">
        <v>140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45">
      <c r="A295" t="s">
        <v>164</v>
      </c>
      <c r="B295" t="s">
        <v>141</v>
      </c>
      <c r="C295">
        <v>5.67</v>
      </c>
      <c r="D295">
        <v>0</v>
      </c>
      <c r="E295">
        <v>0</v>
      </c>
      <c r="F295">
        <v>218.67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45">
      <c r="A296" t="s">
        <v>164</v>
      </c>
      <c r="B296" t="s">
        <v>142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40.450000000000003</v>
      </c>
      <c r="AH296">
        <v>18.37</v>
      </c>
      <c r="AI296">
        <v>-167.91</v>
      </c>
      <c r="AJ296">
        <v>0</v>
      </c>
    </row>
    <row r="297" spans="1:36" x14ac:dyDescent="0.45">
      <c r="A297" t="s">
        <v>164</v>
      </c>
      <c r="B297" t="s">
        <v>143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45">
      <c r="A298" t="s">
        <v>164</v>
      </c>
      <c r="B298" t="s">
        <v>144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45">
      <c r="A299" t="s">
        <v>164</v>
      </c>
      <c r="B299" t="s">
        <v>145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45">
      <c r="A300" t="s">
        <v>164</v>
      </c>
      <c r="B300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45">
      <c r="A301" t="s">
        <v>164</v>
      </c>
      <c r="B301" t="s">
        <v>146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45">
      <c r="A302" t="s">
        <v>164</v>
      </c>
      <c r="B302" t="s">
        <v>147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4.46</v>
      </c>
      <c r="W302">
        <v>0.03</v>
      </c>
      <c r="X302">
        <v>0.02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45">
      <c r="A303" t="s">
        <v>164</v>
      </c>
      <c r="B303" t="s">
        <v>148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45">
      <c r="A304" t="s">
        <v>164</v>
      </c>
      <c r="B304" t="s">
        <v>149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45">
      <c r="A305" t="s">
        <v>164</v>
      </c>
      <c r="B305" t="s">
        <v>150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45">
      <c r="A306" t="s">
        <v>164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10.28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0.79</v>
      </c>
      <c r="AJ306">
        <v>0</v>
      </c>
    </row>
    <row r="307" spans="1:36" x14ac:dyDescent="0.45">
      <c r="A307" t="s">
        <v>164</v>
      </c>
      <c r="B307" t="s">
        <v>151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45">
      <c r="A308" t="s">
        <v>164</v>
      </c>
      <c r="B308" t="s">
        <v>152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9.01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45">
      <c r="A309" t="s">
        <v>164</v>
      </c>
      <c r="B309" t="s">
        <v>153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27.59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45">
      <c r="A310" t="s">
        <v>164</v>
      </c>
      <c r="B310" t="s">
        <v>154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45">
      <c r="A311" t="s">
        <v>164</v>
      </c>
      <c r="B311" t="s">
        <v>155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7.39</v>
      </c>
      <c r="W311">
        <v>16.52</v>
      </c>
      <c r="X311">
        <v>0.24</v>
      </c>
      <c r="Y311">
        <v>0.06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0.09</v>
      </c>
      <c r="AJ311">
        <v>0</v>
      </c>
    </row>
    <row r="312" spans="1:36" x14ac:dyDescent="0.45">
      <c r="A312" t="s">
        <v>164</v>
      </c>
      <c r="B312" t="s">
        <v>156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</v>
      </c>
      <c r="W312">
        <v>6.76</v>
      </c>
      <c r="X312">
        <v>0</v>
      </c>
      <c r="Y312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45">
      <c r="A313" t="s">
        <v>164</v>
      </c>
      <c r="B313" t="s">
        <v>157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45">
      <c r="A314" t="s">
        <v>165</v>
      </c>
      <c r="B314" t="s">
        <v>121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45">
      <c r="A315" t="s">
        <v>165</v>
      </c>
      <c r="B315" t="s">
        <v>122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74.3</v>
      </c>
      <c r="AJ315">
        <v>1.42</v>
      </c>
    </row>
    <row r="316" spans="1:36" x14ac:dyDescent="0.45">
      <c r="A316" t="s">
        <v>165</v>
      </c>
      <c r="B316" t="s">
        <v>123</v>
      </c>
      <c r="C316">
        <v>1.26</v>
      </c>
      <c r="D316">
        <v>0</v>
      </c>
      <c r="E316">
        <v>0</v>
      </c>
      <c r="F316">
        <v>9.82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</v>
      </c>
      <c r="V316">
        <v>0</v>
      </c>
      <c r="W316">
        <v>0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-20.78</v>
      </c>
    </row>
    <row r="317" spans="1:36" x14ac:dyDescent="0.45">
      <c r="A317" t="s">
        <v>165</v>
      </c>
      <c r="B317" t="s">
        <v>124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1.67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-1.42</v>
      </c>
    </row>
    <row r="318" spans="1:36" x14ac:dyDescent="0.45">
      <c r="A318" t="s">
        <v>165</v>
      </c>
      <c r="B318" t="s">
        <v>125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66.459999999999994</v>
      </c>
      <c r="T318">
        <v>0</v>
      </c>
      <c r="U318">
        <v>12.44</v>
      </c>
      <c r="V318">
        <v>0</v>
      </c>
      <c r="W318">
        <v>0</v>
      </c>
      <c r="X318">
        <v>0</v>
      </c>
      <c r="Y318">
        <v>5.29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-72.12</v>
      </c>
    </row>
    <row r="319" spans="1:36" x14ac:dyDescent="0.45">
      <c r="A319" t="s">
        <v>165</v>
      </c>
      <c r="B319" t="s">
        <v>126</v>
      </c>
      <c r="C319">
        <v>0.01</v>
      </c>
      <c r="D319">
        <v>0</v>
      </c>
      <c r="E319">
        <v>0</v>
      </c>
      <c r="F319">
        <v>0.73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-0.64</v>
      </c>
    </row>
    <row r="320" spans="1:36" x14ac:dyDescent="0.45">
      <c r="A320" t="s">
        <v>165</v>
      </c>
      <c r="B320" t="s">
        <v>127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45">
      <c r="A321" t="s">
        <v>165</v>
      </c>
      <c r="B321" t="s">
        <v>128</v>
      </c>
      <c r="C321">
        <v>0</v>
      </c>
      <c r="D321">
        <v>0</v>
      </c>
      <c r="E321">
        <v>4.12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</v>
      </c>
      <c r="T321">
        <v>0.06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-3.61</v>
      </c>
    </row>
    <row r="322" spans="1:36" x14ac:dyDescent="0.45">
      <c r="A322" t="s">
        <v>165</v>
      </c>
      <c r="B322" t="s">
        <v>129</v>
      </c>
      <c r="C322">
        <v>0.75</v>
      </c>
      <c r="D322">
        <v>0</v>
      </c>
      <c r="E322">
        <v>1.5</v>
      </c>
      <c r="F322">
        <v>73.05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11.71</v>
      </c>
      <c r="T322">
        <v>0.56999999999999995</v>
      </c>
      <c r="U322">
        <v>3.47</v>
      </c>
      <c r="V322">
        <v>10.130000000000001</v>
      </c>
      <c r="W322">
        <v>9.0500000000000007</v>
      </c>
      <c r="X322">
        <v>0.12</v>
      </c>
      <c r="Y322">
        <v>39.479999999999997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87.32</v>
      </c>
      <c r="AJ322">
        <v>97.15</v>
      </c>
    </row>
    <row r="323" spans="1:36" x14ac:dyDescent="0.45">
      <c r="A323" t="s">
        <v>165</v>
      </c>
      <c r="B323" t="s">
        <v>130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54.93</v>
      </c>
      <c r="V323">
        <v>0</v>
      </c>
      <c r="W323">
        <v>15.57</v>
      </c>
      <c r="X323">
        <v>0</v>
      </c>
      <c r="Y323">
        <v>49.57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45">
      <c r="A324" t="s">
        <v>165</v>
      </c>
      <c r="B324" t="s">
        <v>131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</v>
      </c>
      <c r="V324">
        <v>13.49</v>
      </c>
      <c r="W324">
        <v>0</v>
      </c>
      <c r="X324">
        <v>0</v>
      </c>
      <c r="Y324">
        <v>7.0000000000000007E-2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45">
      <c r="A325" t="s">
        <v>165</v>
      </c>
      <c r="B325" t="s">
        <v>132</v>
      </c>
      <c r="C325">
        <v>7.31</v>
      </c>
      <c r="D325">
        <v>0</v>
      </c>
      <c r="E325">
        <v>0</v>
      </c>
      <c r="F325">
        <v>131.83000000000001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45">
      <c r="A326" t="s">
        <v>165</v>
      </c>
      <c r="B326" t="s">
        <v>133</v>
      </c>
      <c r="C326">
        <v>0.11</v>
      </c>
      <c r="D326">
        <v>0</v>
      </c>
      <c r="E326">
        <v>0</v>
      </c>
      <c r="F326">
        <v>2.0299999999999998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45">
      <c r="A327" t="s">
        <v>165</v>
      </c>
      <c r="B327" t="s">
        <v>134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4.7300000000000004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45">
      <c r="A328" t="s">
        <v>165</v>
      </c>
      <c r="B328" t="s">
        <v>135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45">
      <c r="A329" t="s">
        <v>165</v>
      </c>
      <c r="B329" t="s">
        <v>136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45">
      <c r="A330" t="s">
        <v>165</v>
      </c>
      <c r="B330" t="s">
        <v>137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45">
      <c r="A331" t="s">
        <v>165</v>
      </c>
      <c r="B331" t="s">
        <v>138</v>
      </c>
      <c r="C331">
        <v>6.01</v>
      </c>
      <c r="D331">
        <v>0</v>
      </c>
      <c r="E331">
        <v>0</v>
      </c>
      <c r="F331">
        <v>155.47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45">
      <c r="A332" t="s">
        <v>165</v>
      </c>
      <c r="B332" t="s">
        <v>139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45">
      <c r="A333" t="s">
        <v>165</v>
      </c>
      <c r="B333" t="s">
        <v>140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45">
      <c r="A334" t="s">
        <v>165</v>
      </c>
      <c r="B334" t="s">
        <v>141</v>
      </c>
      <c r="C334">
        <v>11.39</v>
      </c>
      <c r="D334">
        <v>0</v>
      </c>
      <c r="E334">
        <v>0</v>
      </c>
      <c r="F334">
        <v>439.22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45">
      <c r="A335" t="s">
        <v>165</v>
      </c>
      <c r="B335" t="s">
        <v>142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19.649999999999999</v>
      </c>
      <c r="AH335">
        <v>48.52</v>
      </c>
      <c r="AI335">
        <v>-311.18</v>
      </c>
      <c r="AJ335">
        <v>0</v>
      </c>
    </row>
    <row r="336" spans="1:36" x14ac:dyDescent="0.45">
      <c r="A336" t="s">
        <v>165</v>
      </c>
      <c r="B336" t="s">
        <v>143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45">
      <c r="A337" t="s">
        <v>165</v>
      </c>
      <c r="B337" t="s">
        <v>144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45">
      <c r="A338" t="s">
        <v>165</v>
      </c>
      <c r="B338" t="s">
        <v>145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45">
      <c r="A339" t="s">
        <v>165</v>
      </c>
      <c r="B339" t="s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21.89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45">
      <c r="A340" t="s">
        <v>165</v>
      </c>
      <c r="B340" t="s">
        <v>146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45">
      <c r="A341" t="s">
        <v>165</v>
      </c>
      <c r="B341" t="s">
        <v>147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10.37</v>
      </c>
      <c r="W341">
        <v>0.08</v>
      </c>
      <c r="X341">
        <v>0.04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45">
      <c r="A342" t="s">
        <v>165</v>
      </c>
      <c r="B342" t="s">
        <v>148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45">
      <c r="A343" t="s">
        <v>165</v>
      </c>
      <c r="B343" t="s">
        <v>149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45">
      <c r="A344" t="s">
        <v>165</v>
      </c>
      <c r="B344" t="s">
        <v>150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45">
      <c r="A345" t="s">
        <v>165</v>
      </c>
      <c r="B345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17.09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1.63</v>
      </c>
      <c r="AJ345">
        <v>0</v>
      </c>
    </row>
    <row r="346" spans="1:36" x14ac:dyDescent="0.45">
      <c r="A346" t="s">
        <v>165</v>
      </c>
      <c r="B346" t="s">
        <v>151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45">
      <c r="A347" t="s">
        <v>165</v>
      </c>
      <c r="B347" t="s">
        <v>152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45">
      <c r="A348" t="s">
        <v>165</v>
      </c>
      <c r="B348" t="s">
        <v>153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45">
      <c r="A349" t="s">
        <v>165</v>
      </c>
      <c r="B349" t="s">
        <v>154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2.04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45">
      <c r="A350" t="s">
        <v>165</v>
      </c>
      <c r="B350" t="s">
        <v>155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16.14</v>
      </c>
      <c r="W350">
        <v>14.96</v>
      </c>
      <c r="X350">
        <v>0.56000000000000005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0.22</v>
      </c>
      <c r="AJ350">
        <v>0</v>
      </c>
    </row>
    <row r="351" spans="1:36" x14ac:dyDescent="0.45">
      <c r="A351" t="s">
        <v>165</v>
      </c>
      <c r="B351" t="s">
        <v>156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4.71</v>
      </c>
      <c r="W351">
        <v>6.12</v>
      </c>
      <c r="X351">
        <v>0</v>
      </c>
      <c r="Y35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45">
      <c r="A352" t="s">
        <v>165</v>
      </c>
      <c r="B352" t="s">
        <v>157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45">
      <c r="A353" t="s">
        <v>166</v>
      </c>
      <c r="B353" t="s">
        <v>121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164.82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45">
      <c r="A354" t="s">
        <v>166</v>
      </c>
      <c r="B354" t="s">
        <v>122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95.27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107.74</v>
      </c>
      <c r="AJ354">
        <v>134.6</v>
      </c>
    </row>
    <row r="355" spans="1:36" x14ac:dyDescent="0.45">
      <c r="A355" t="s">
        <v>166</v>
      </c>
      <c r="B355" t="s">
        <v>123</v>
      </c>
      <c r="C355">
        <v>0.52</v>
      </c>
      <c r="D355">
        <v>0</v>
      </c>
      <c r="E355">
        <v>0</v>
      </c>
      <c r="F355">
        <v>4.0999999999999996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2.68</v>
      </c>
      <c r="V355">
        <v>0</v>
      </c>
      <c r="W355">
        <v>0</v>
      </c>
      <c r="X355">
        <v>0</v>
      </c>
      <c r="Y355">
        <v>1.25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-7.26</v>
      </c>
    </row>
    <row r="356" spans="1:36" x14ac:dyDescent="0.45">
      <c r="A356" t="s">
        <v>166</v>
      </c>
      <c r="B356" t="s">
        <v>124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98.98</v>
      </c>
      <c r="V356">
        <v>0</v>
      </c>
      <c r="W356">
        <v>0</v>
      </c>
      <c r="X356">
        <v>54.71</v>
      </c>
      <c r="Y356">
        <v>4.67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-134.6</v>
      </c>
    </row>
    <row r="357" spans="1:36" x14ac:dyDescent="0.45">
      <c r="A357" t="s">
        <v>166</v>
      </c>
      <c r="B357" t="s">
        <v>125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71.59</v>
      </c>
      <c r="T357">
        <v>0</v>
      </c>
      <c r="U357">
        <v>13.45</v>
      </c>
      <c r="V357">
        <v>0</v>
      </c>
      <c r="W357">
        <v>0</v>
      </c>
      <c r="X357">
        <v>0</v>
      </c>
      <c r="Y357">
        <v>5.7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-77.69</v>
      </c>
    </row>
    <row r="358" spans="1:36" x14ac:dyDescent="0.45">
      <c r="A358" t="s">
        <v>166</v>
      </c>
      <c r="B358" t="s">
        <v>126</v>
      </c>
      <c r="C358">
        <v>0.02</v>
      </c>
      <c r="D358">
        <v>0</v>
      </c>
      <c r="E358">
        <v>0</v>
      </c>
      <c r="F358">
        <v>0.79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-0.69</v>
      </c>
    </row>
    <row r="359" spans="1:36" x14ac:dyDescent="0.45">
      <c r="A359" t="s">
        <v>166</v>
      </c>
      <c r="B359" t="s">
        <v>127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45">
      <c r="A360" t="s">
        <v>166</v>
      </c>
      <c r="B360" t="s">
        <v>128</v>
      </c>
      <c r="C360">
        <v>0</v>
      </c>
      <c r="D360">
        <v>0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1.44</v>
      </c>
      <c r="T360">
        <v>1.44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-5.59</v>
      </c>
    </row>
    <row r="361" spans="1:36" x14ac:dyDescent="0.45">
      <c r="A361" t="s">
        <v>166</v>
      </c>
      <c r="B361" t="s">
        <v>129</v>
      </c>
      <c r="C361">
        <v>0.62</v>
      </c>
      <c r="D361">
        <v>0</v>
      </c>
      <c r="E361">
        <v>2.35</v>
      </c>
      <c r="F361">
        <v>116.61</v>
      </c>
      <c r="G361">
        <v>0</v>
      </c>
      <c r="H361">
        <v>0.28999999999999998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0.39</v>
      </c>
      <c r="U361">
        <v>4.92</v>
      </c>
      <c r="V361">
        <v>10.41</v>
      </c>
      <c r="W361">
        <v>9.7799999999999994</v>
      </c>
      <c r="X361">
        <v>0.15</v>
      </c>
      <c r="Y361">
        <v>20.5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89.88</v>
      </c>
      <c r="AJ361">
        <v>91.23</v>
      </c>
    </row>
    <row r="362" spans="1:36" x14ac:dyDescent="0.45">
      <c r="A362" t="s">
        <v>166</v>
      </c>
      <c r="B362" t="s">
        <v>130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11.75</v>
      </c>
      <c r="V362">
        <v>0</v>
      </c>
      <c r="W362">
        <v>3.33</v>
      </c>
      <c r="X362">
        <v>0</v>
      </c>
      <c r="Y362">
        <v>18.989999999999998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45">
      <c r="A363" t="s">
        <v>166</v>
      </c>
      <c r="B363" t="s">
        <v>131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1.66</v>
      </c>
      <c r="V363">
        <v>20.13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45">
      <c r="A364" t="s">
        <v>166</v>
      </c>
      <c r="B364" t="s">
        <v>132</v>
      </c>
      <c r="C364">
        <v>8.52</v>
      </c>
      <c r="D364">
        <v>0</v>
      </c>
      <c r="E364">
        <v>0</v>
      </c>
      <c r="F364">
        <v>153.75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45">
      <c r="A365" t="s">
        <v>166</v>
      </c>
      <c r="B365" t="s">
        <v>133</v>
      </c>
      <c r="C365">
        <v>0.12</v>
      </c>
      <c r="D365">
        <v>0</v>
      </c>
      <c r="E365">
        <v>0</v>
      </c>
      <c r="F365">
        <v>2.37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45">
      <c r="A366" t="s">
        <v>166</v>
      </c>
      <c r="B366" t="s">
        <v>134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17.46</v>
      </c>
      <c r="V366">
        <v>0</v>
      </c>
      <c r="W366">
        <v>0</v>
      </c>
      <c r="X366">
        <v>0</v>
      </c>
      <c r="Y366">
        <v>6.46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45">
      <c r="A367" t="s">
        <v>166</v>
      </c>
      <c r="B367" t="s">
        <v>135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45">
      <c r="A368" t="s">
        <v>166</v>
      </c>
      <c r="B368" t="s">
        <v>136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45">
      <c r="A369" t="s">
        <v>166</v>
      </c>
      <c r="B369" t="s">
        <v>137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45">
      <c r="A370" t="s">
        <v>166</v>
      </c>
      <c r="B370" t="s">
        <v>138</v>
      </c>
      <c r="C370">
        <v>7</v>
      </c>
      <c r="D370">
        <v>0</v>
      </c>
      <c r="E370">
        <v>0</v>
      </c>
      <c r="F370">
        <v>181.32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25.38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45">
      <c r="A371" t="s">
        <v>166</v>
      </c>
      <c r="B371" t="s">
        <v>139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45">
      <c r="A372" t="s">
        <v>166</v>
      </c>
      <c r="B372" t="s">
        <v>140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3.32</v>
      </c>
      <c r="T372">
        <v>0</v>
      </c>
      <c r="U372">
        <v>0</v>
      </c>
      <c r="V372">
        <v>2.33</v>
      </c>
      <c r="W372">
        <v>6.34</v>
      </c>
      <c r="X372">
        <v>0</v>
      </c>
      <c r="Y372">
        <v>7.47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45">
      <c r="A373" t="s">
        <v>166</v>
      </c>
      <c r="B373" t="s">
        <v>141</v>
      </c>
      <c r="C373">
        <v>13.29</v>
      </c>
      <c r="D373">
        <v>0</v>
      </c>
      <c r="E373">
        <v>0</v>
      </c>
      <c r="F373">
        <v>512.24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45">
      <c r="A374" t="s">
        <v>166</v>
      </c>
      <c r="B374" t="s">
        <v>142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28.87</v>
      </c>
      <c r="AH374">
        <v>46</v>
      </c>
      <c r="AI374">
        <v>-420.5</v>
      </c>
      <c r="AJ374">
        <v>0</v>
      </c>
    </row>
    <row r="375" spans="1:36" x14ac:dyDescent="0.45">
      <c r="A375" t="s">
        <v>166</v>
      </c>
      <c r="B375" t="s">
        <v>143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45">
      <c r="A376" t="s">
        <v>166</v>
      </c>
      <c r="B376" t="s">
        <v>144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45">
      <c r="A377" t="s">
        <v>166</v>
      </c>
      <c r="B377" t="s">
        <v>145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45">
      <c r="A378" t="s">
        <v>166</v>
      </c>
      <c r="B378" t="s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45">
      <c r="A379" t="s">
        <v>166</v>
      </c>
      <c r="B379" t="s">
        <v>146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45">
      <c r="A380" t="s">
        <v>166</v>
      </c>
      <c r="B380" t="s">
        <v>147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10.69</v>
      </c>
      <c r="W380">
        <v>0.08</v>
      </c>
      <c r="X380">
        <v>0.04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45">
      <c r="A381" t="s">
        <v>166</v>
      </c>
      <c r="B381" t="s">
        <v>148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45">
      <c r="A382" t="s">
        <v>166</v>
      </c>
      <c r="B382" t="s">
        <v>149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45">
      <c r="A383" t="s">
        <v>166</v>
      </c>
      <c r="B383" t="s">
        <v>150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45">
      <c r="A384" t="s">
        <v>166</v>
      </c>
      <c r="B384" t="s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3.04</v>
      </c>
      <c r="AJ384">
        <v>0</v>
      </c>
    </row>
    <row r="385" spans="1:36" x14ac:dyDescent="0.45">
      <c r="A385" t="s">
        <v>166</v>
      </c>
      <c r="B385" t="s">
        <v>151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45">
      <c r="A386" t="s">
        <v>166</v>
      </c>
      <c r="B386" t="s">
        <v>152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41.77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45">
      <c r="A387" t="s">
        <v>166</v>
      </c>
      <c r="B387" t="s">
        <v>153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127.87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45">
      <c r="A388" t="s">
        <v>166</v>
      </c>
      <c r="B388" t="s">
        <v>154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5.93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45">
      <c r="A389" t="s">
        <v>166</v>
      </c>
      <c r="B389" t="s">
        <v>155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34.26</v>
      </c>
      <c r="W389">
        <v>43.46</v>
      </c>
      <c r="X389">
        <v>0.57999999999999996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</v>
      </c>
      <c r="AJ389">
        <v>0</v>
      </c>
    </row>
    <row r="390" spans="1:36" x14ac:dyDescent="0.45">
      <c r="A390" t="s">
        <v>166</v>
      </c>
      <c r="B390" t="s">
        <v>156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9.99</v>
      </c>
      <c r="W390">
        <v>17.78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45">
      <c r="A391" t="s">
        <v>166</v>
      </c>
      <c r="B391" t="s">
        <v>157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31.61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45">
      <c r="A392" t="s">
        <v>167</v>
      </c>
      <c r="B392" t="s">
        <v>121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45">
      <c r="A393" t="s">
        <v>167</v>
      </c>
      <c r="B393" t="s">
        <v>122</v>
      </c>
      <c r="C393">
        <v>0.39</v>
      </c>
      <c r="D393">
        <v>0</v>
      </c>
      <c r="E393">
        <v>0</v>
      </c>
      <c r="F393">
        <v>21.6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40.5</v>
      </c>
      <c r="AJ393">
        <v>0.18</v>
      </c>
    </row>
    <row r="394" spans="1:36" x14ac:dyDescent="0.45">
      <c r="A394" t="s">
        <v>167</v>
      </c>
      <c r="B394" t="s">
        <v>123</v>
      </c>
      <c r="C394">
        <v>0.92</v>
      </c>
      <c r="D394">
        <v>0</v>
      </c>
      <c r="E394">
        <v>0</v>
      </c>
      <c r="F394">
        <v>7.17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9.91</v>
      </c>
      <c r="V394">
        <v>0</v>
      </c>
      <c r="W394">
        <v>0</v>
      </c>
      <c r="X394">
        <v>0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-15.48</v>
      </c>
    </row>
    <row r="395" spans="1:36" x14ac:dyDescent="0.45">
      <c r="A395" t="s">
        <v>167</v>
      </c>
      <c r="B395" t="s">
        <v>124</v>
      </c>
      <c r="C395">
        <v>0</v>
      </c>
      <c r="D395">
        <v>0</v>
      </c>
      <c r="E395">
        <v>0.21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-0.18</v>
      </c>
    </row>
    <row r="396" spans="1:36" x14ac:dyDescent="0.45">
      <c r="A396" t="s">
        <v>167</v>
      </c>
      <c r="B396" t="s">
        <v>125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24.77</v>
      </c>
      <c r="T396">
        <v>0</v>
      </c>
      <c r="U396">
        <v>4.6500000000000004</v>
      </c>
      <c r="V396">
        <v>0</v>
      </c>
      <c r="W396">
        <v>0</v>
      </c>
      <c r="X396">
        <v>0</v>
      </c>
      <c r="Y396">
        <v>1.97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-26.88</v>
      </c>
    </row>
    <row r="397" spans="1:36" x14ac:dyDescent="0.45">
      <c r="A397" t="s">
        <v>167</v>
      </c>
      <c r="B397" t="s">
        <v>126</v>
      </c>
      <c r="C397">
        <v>0.01</v>
      </c>
      <c r="D397">
        <v>0</v>
      </c>
      <c r="E397">
        <v>0</v>
      </c>
      <c r="F397">
        <v>0.27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-0.24</v>
      </c>
    </row>
    <row r="398" spans="1:36" x14ac:dyDescent="0.45">
      <c r="A398" t="s">
        <v>167</v>
      </c>
      <c r="B398" t="s">
        <v>127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45">
      <c r="A399" t="s">
        <v>167</v>
      </c>
      <c r="B399" t="s">
        <v>128</v>
      </c>
      <c r="C399">
        <v>0</v>
      </c>
      <c r="D399">
        <v>0</v>
      </c>
      <c r="E399">
        <v>1.55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-1.32</v>
      </c>
    </row>
    <row r="400" spans="1:36" x14ac:dyDescent="0.45">
      <c r="A400" t="s">
        <v>167</v>
      </c>
      <c r="B400" t="s">
        <v>129</v>
      </c>
      <c r="C400">
        <v>0.3</v>
      </c>
      <c r="D400">
        <v>0</v>
      </c>
      <c r="E400">
        <v>0.55000000000000004</v>
      </c>
      <c r="F400">
        <v>262.51</v>
      </c>
      <c r="G400">
        <v>0</v>
      </c>
      <c r="H400">
        <v>1.02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0.26</v>
      </c>
      <c r="T400">
        <v>0.01</v>
      </c>
      <c r="U400">
        <v>15.09</v>
      </c>
      <c r="V400">
        <v>7.74</v>
      </c>
      <c r="W400">
        <v>3.39</v>
      </c>
      <c r="X400">
        <v>1.1599999999999999</v>
      </c>
      <c r="Y400">
        <v>26.32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24.62</v>
      </c>
      <c r="AJ400">
        <v>43.91</v>
      </c>
    </row>
    <row r="401" spans="1:36" x14ac:dyDescent="0.45">
      <c r="A401" t="s">
        <v>167</v>
      </c>
      <c r="B401" t="s">
        <v>130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43.51</v>
      </c>
      <c r="V401">
        <v>0</v>
      </c>
      <c r="W401">
        <v>12.33</v>
      </c>
      <c r="X401">
        <v>0</v>
      </c>
      <c r="Y401">
        <v>36.200000000000003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45">
      <c r="A402" t="s">
        <v>167</v>
      </c>
      <c r="B402" t="s">
        <v>131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</v>
      </c>
      <c r="V402">
        <v>4.26</v>
      </c>
      <c r="W402">
        <v>0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45">
      <c r="A403" t="s">
        <v>167</v>
      </c>
      <c r="B403" t="s">
        <v>132</v>
      </c>
      <c r="C403">
        <v>6.08</v>
      </c>
      <c r="D403">
        <v>0</v>
      </c>
      <c r="E403">
        <v>0</v>
      </c>
      <c r="F403">
        <v>109.67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45">
      <c r="A404" t="s">
        <v>167</v>
      </c>
      <c r="B404" t="s">
        <v>133</v>
      </c>
      <c r="C404">
        <v>0.09</v>
      </c>
      <c r="D404">
        <v>0</v>
      </c>
      <c r="E404">
        <v>0</v>
      </c>
      <c r="F404">
        <v>1.69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45">
      <c r="A405" t="s">
        <v>167</v>
      </c>
      <c r="B405" t="s">
        <v>134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45">
      <c r="A406" t="s">
        <v>167</v>
      </c>
      <c r="B406" t="s">
        <v>135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45">
      <c r="A407" t="s">
        <v>167</v>
      </c>
      <c r="B407" t="s">
        <v>136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45">
      <c r="A408" t="s">
        <v>167</v>
      </c>
      <c r="B408" t="s">
        <v>137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45">
      <c r="A409" t="s">
        <v>167</v>
      </c>
      <c r="B409" t="s">
        <v>138</v>
      </c>
      <c r="C409">
        <v>5</v>
      </c>
      <c r="D409">
        <v>0</v>
      </c>
      <c r="E409">
        <v>0</v>
      </c>
      <c r="F409">
        <v>129.33000000000001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45">
      <c r="A410" t="s">
        <v>167</v>
      </c>
      <c r="B410" t="s">
        <v>139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45">
      <c r="A411" t="s">
        <v>167</v>
      </c>
      <c r="B411" t="s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45">
      <c r="A412" t="s">
        <v>167</v>
      </c>
      <c r="B412" t="s">
        <v>141</v>
      </c>
      <c r="C412">
        <v>9.48</v>
      </c>
      <c r="D412">
        <v>0</v>
      </c>
      <c r="E412">
        <v>0</v>
      </c>
      <c r="F412">
        <v>365.37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45">
      <c r="A413" t="s">
        <v>167</v>
      </c>
      <c r="B413" t="s">
        <v>142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1.84</v>
      </c>
      <c r="AH413">
        <v>4.0199999999999996</v>
      </c>
      <c r="AI413">
        <v>-193.43</v>
      </c>
      <c r="AJ413">
        <v>0</v>
      </c>
    </row>
    <row r="414" spans="1:36" x14ac:dyDescent="0.45">
      <c r="A414" t="s">
        <v>167</v>
      </c>
      <c r="B414" t="s">
        <v>143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45">
      <c r="A415" t="s">
        <v>167</v>
      </c>
      <c r="B415" t="s">
        <v>144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45">
      <c r="A416" t="s">
        <v>167</v>
      </c>
      <c r="B416" t="s">
        <v>145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45">
      <c r="A417" t="s">
        <v>167</v>
      </c>
      <c r="B417" t="s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45">
      <c r="A418" t="s">
        <v>167</v>
      </c>
      <c r="B418" t="s">
        <v>146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45">
      <c r="A419" t="s">
        <v>167</v>
      </c>
      <c r="B419" t="s">
        <v>147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3.72</v>
      </c>
      <c r="W419">
        <v>0.03</v>
      </c>
      <c r="X419">
        <v>0.01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45">
      <c r="A420" t="s">
        <v>167</v>
      </c>
      <c r="B420" t="s">
        <v>148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45">
      <c r="A421" t="s">
        <v>167</v>
      </c>
      <c r="B421" t="s">
        <v>149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45">
      <c r="A422" t="s">
        <v>167</v>
      </c>
      <c r="B422" t="s">
        <v>150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45">
      <c r="A423" t="s">
        <v>167</v>
      </c>
      <c r="B423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32.76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4.05</v>
      </c>
      <c r="AJ423">
        <v>0</v>
      </c>
    </row>
    <row r="424" spans="1:36" x14ac:dyDescent="0.45">
      <c r="A424" t="s">
        <v>167</v>
      </c>
      <c r="B424" t="s">
        <v>151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45">
      <c r="A425" t="s">
        <v>167</v>
      </c>
      <c r="B425" t="s">
        <v>152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5.31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45">
      <c r="A426" t="s">
        <v>167</v>
      </c>
      <c r="B426" t="s">
        <v>153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45">
      <c r="A427" t="s">
        <v>167</v>
      </c>
      <c r="B427" t="s">
        <v>154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45">
      <c r="A428" t="s">
        <v>167</v>
      </c>
      <c r="B428" t="s">
        <v>155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4.3600000000000003</v>
      </c>
      <c r="W428">
        <v>4.6900000000000004</v>
      </c>
      <c r="X428">
        <v>0.2</v>
      </c>
      <c r="Y428">
        <v>0.03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0.08</v>
      </c>
      <c r="AJ428">
        <v>0</v>
      </c>
    </row>
    <row r="429" spans="1:36" x14ac:dyDescent="0.45">
      <c r="A429" t="s">
        <v>167</v>
      </c>
      <c r="B429" t="s">
        <v>156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1.27</v>
      </c>
      <c r="W429">
        <v>1.92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45">
      <c r="A430" t="s">
        <v>167</v>
      </c>
      <c r="B430" t="s">
        <v>157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45">
      <c r="A431" t="s">
        <v>168</v>
      </c>
      <c r="B431" t="s">
        <v>121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45">
      <c r="A432" t="s">
        <v>168</v>
      </c>
      <c r="B432" t="s">
        <v>122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11.68</v>
      </c>
      <c r="AJ432">
        <v>0.13</v>
      </c>
    </row>
    <row r="433" spans="1:36" x14ac:dyDescent="0.45">
      <c r="A433" t="s">
        <v>168</v>
      </c>
      <c r="B433" t="s">
        <v>123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-0.01</v>
      </c>
    </row>
    <row r="434" spans="1:36" x14ac:dyDescent="0.45">
      <c r="A434" t="s">
        <v>168</v>
      </c>
      <c r="B434" t="s">
        <v>124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-0.13</v>
      </c>
    </row>
    <row r="435" spans="1:36" x14ac:dyDescent="0.45">
      <c r="A435" t="s">
        <v>168</v>
      </c>
      <c r="B435" t="s">
        <v>125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9.7799999999999994</v>
      </c>
      <c r="T435">
        <v>0</v>
      </c>
      <c r="U435">
        <v>1.82</v>
      </c>
      <c r="V435">
        <v>0</v>
      </c>
      <c r="W435">
        <v>0</v>
      </c>
      <c r="X435">
        <v>0</v>
      </c>
      <c r="Y435">
        <v>0.78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-10.61</v>
      </c>
    </row>
    <row r="436" spans="1:36" x14ac:dyDescent="0.45">
      <c r="A436" t="s">
        <v>168</v>
      </c>
      <c r="B436" t="s">
        <v>126</v>
      </c>
      <c r="C436">
        <v>0</v>
      </c>
      <c r="D436">
        <v>0</v>
      </c>
      <c r="E436">
        <v>0</v>
      </c>
      <c r="F436">
        <v>0.11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-0.09</v>
      </c>
    </row>
    <row r="437" spans="1:36" x14ac:dyDescent="0.45">
      <c r="A437" t="s">
        <v>168</v>
      </c>
      <c r="B437" t="s">
        <v>127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45">
      <c r="A438" t="s">
        <v>168</v>
      </c>
      <c r="B438" t="s">
        <v>128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1.28</v>
      </c>
      <c r="T438">
        <v>1.45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-2.3199999999999998</v>
      </c>
    </row>
    <row r="439" spans="1:36" x14ac:dyDescent="0.45">
      <c r="A439" t="s">
        <v>168</v>
      </c>
      <c r="B439" t="s">
        <v>129</v>
      </c>
      <c r="C439">
        <v>0.14000000000000001</v>
      </c>
      <c r="D439">
        <v>0</v>
      </c>
      <c r="E439">
        <v>0.83</v>
      </c>
      <c r="F439">
        <v>19.850000000000001</v>
      </c>
      <c r="G439">
        <v>0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3.54</v>
      </c>
      <c r="T439">
        <v>0.16</v>
      </c>
      <c r="U439">
        <v>0.21</v>
      </c>
      <c r="V439">
        <v>1.38</v>
      </c>
      <c r="W439">
        <v>1.33</v>
      </c>
      <c r="X439">
        <v>0.02</v>
      </c>
      <c r="Y439">
        <v>1.34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53.03</v>
      </c>
      <c r="AJ439">
        <v>13.04</v>
      </c>
    </row>
    <row r="440" spans="1:36" x14ac:dyDescent="0.45">
      <c r="A440" t="s">
        <v>168</v>
      </c>
      <c r="B440" t="s">
        <v>130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45">
      <c r="A441" t="s">
        <v>168</v>
      </c>
      <c r="B441" t="s">
        <v>131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45">
      <c r="A442" t="s">
        <v>168</v>
      </c>
      <c r="B442" t="s">
        <v>132</v>
      </c>
      <c r="C442">
        <v>0.28999999999999998</v>
      </c>
      <c r="D442">
        <v>0</v>
      </c>
      <c r="E442">
        <v>0</v>
      </c>
      <c r="F442">
        <v>5.16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45">
      <c r="A443" t="s">
        <v>168</v>
      </c>
      <c r="B443" t="s">
        <v>133</v>
      </c>
      <c r="C443">
        <v>0</v>
      </c>
      <c r="D443">
        <v>0</v>
      </c>
      <c r="E443">
        <v>0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45">
      <c r="A444" t="s">
        <v>168</v>
      </c>
      <c r="B444" t="s">
        <v>134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45">
      <c r="A445" t="s">
        <v>168</v>
      </c>
      <c r="B445" t="s">
        <v>135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45">
      <c r="A446" t="s">
        <v>168</v>
      </c>
      <c r="B446" t="s">
        <v>136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45">
      <c r="A447" t="s">
        <v>168</v>
      </c>
      <c r="B447" t="s">
        <v>137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45">
      <c r="A448" t="s">
        <v>168</v>
      </c>
      <c r="B448" t="s">
        <v>138</v>
      </c>
      <c r="C448">
        <v>0.24</v>
      </c>
      <c r="D448">
        <v>0</v>
      </c>
      <c r="E448">
        <v>0</v>
      </c>
      <c r="F448">
        <v>6.08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1.66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45">
      <c r="A449" t="s">
        <v>168</v>
      </c>
      <c r="B449" t="s">
        <v>139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45">
      <c r="A450" t="s">
        <v>168</v>
      </c>
      <c r="B450" t="s">
        <v>140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7.0000000000000007E-2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45">
      <c r="A451" t="s">
        <v>168</v>
      </c>
      <c r="B451" t="s">
        <v>141</v>
      </c>
      <c r="C451">
        <v>0.45</v>
      </c>
      <c r="D451">
        <v>0</v>
      </c>
      <c r="E451">
        <v>0</v>
      </c>
      <c r="F451">
        <v>17.190000000000001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45">
      <c r="A452" t="s">
        <v>168</v>
      </c>
      <c r="B452" t="s">
        <v>142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</v>
      </c>
      <c r="AH452">
        <v>1.89</v>
      </c>
      <c r="AI452">
        <v>-38.42</v>
      </c>
      <c r="AJ452">
        <v>0</v>
      </c>
    </row>
    <row r="453" spans="1:36" x14ac:dyDescent="0.45">
      <c r="A453" t="s">
        <v>168</v>
      </c>
      <c r="B453" t="s">
        <v>143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45">
      <c r="A454" t="s">
        <v>168</v>
      </c>
      <c r="B454" t="s">
        <v>144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45">
      <c r="A455" t="s">
        <v>168</v>
      </c>
      <c r="B455" t="s">
        <v>145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45">
      <c r="A456" t="s">
        <v>168</v>
      </c>
      <c r="B456" t="s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45">
      <c r="A457" t="s">
        <v>168</v>
      </c>
      <c r="B457" t="s">
        <v>146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45">
      <c r="A458" t="s">
        <v>168</v>
      </c>
      <c r="B458" t="s">
        <v>147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1.52</v>
      </c>
      <c r="W458">
        <v>0.01</v>
      </c>
      <c r="X458">
        <v>0.01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45">
      <c r="A459" t="s">
        <v>168</v>
      </c>
      <c r="B459" t="s">
        <v>148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45">
      <c r="A460" t="s">
        <v>168</v>
      </c>
      <c r="B460" t="s">
        <v>149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45">
      <c r="A461" t="s">
        <v>168</v>
      </c>
      <c r="B461" t="s">
        <v>150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45">
      <c r="A462" t="s">
        <v>168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45">
      <c r="A463" t="s">
        <v>168</v>
      </c>
      <c r="B463" t="s">
        <v>151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45">
      <c r="A464" t="s">
        <v>168</v>
      </c>
      <c r="B464" t="s">
        <v>152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45">
      <c r="A465" t="s">
        <v>168</v>
      </c>
      <c r="B465" t="s">
        <v>153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45">
      <c r="A466" t="s">
        <v>168</v>
      </c>
      <c r="B466" t="s">
        <v>154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45">
      <c r="A467" t="s">
        <v>168</v>
      </c>
      <c r="B467" t="s">
        <v>155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1.39</v>
      </c>
      <c r="W467">
        <v>2.4700000000000002</v>
      </c>
      <c r="X467">
        <v>0.08</v>
      </c>
      <c r="Y467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0.03</v>
      </c>
      <c r="AJ467">
        <v>0</v>
      </c>
    </row>
    <row r="468" spans="1:36" x14ac:dyDescent="0.45">
      <c r="A468" t="s">
        <v>168</v>
      </c>
      <c r="B468" t="s">
        <v>156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1.01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45">
      <c r="A469" t="s">
        <v>168</v>
      </c>
      <c r="B469" t="s">
        <v>157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45">
      <c r="A470" t="s">
        <v>169</v>
      </c>
      <c r="B470" t="s">
        <v>121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45">
      <c r="A471" t="s">
        <v>169</v>
      </c>
      <c r="B471" t="s">
        <v>122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56.43</v>
      </c>
      <c r="AJ471">
        <v>3.54</v>
      </c>
    </row>
    <row r="472" spans="1:36" x14ac:dyDescent="0.45">
      <c r="A472" t="s">
        <v>169</v>
      </c>
      <c r="B472" t="s">
        <v>123</v>
      </c>
      <c r="C472">
        <v>0.28999999999999998</v>
      </c>
      <c r="D472">
        <v>0</v>
      </c>
      <c r="E472">
        <v>0</v>
      </c>
      <c r="F472">
        <v>2.25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-3.64</v>
      </c>
    </row>
    <row r="473" spans="1:36" x14ac:dyDescent="0.45">
      <c r="A473" t="s">
        <v>169</v>
      </c>
      <c r="B473" t="s">
        <v>124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2.5099999999999998</v>
      </c>
      <c r="V473">
        <v>0</v>
      </c>
      <c r="W473">
        <v>0</v>
      </c>
      <c r="X473">
        <v>1.22</v>
      </c>
      <c r="Y473">
        <v>0.44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-3.54</v>
      </c>
    </row>
    <row r="474" spans="1:36" x14ac:dyDescent="0.45">
      <c r="A474" t="s">
        <v>169</v>
      </c>
      <c r="B474" t="s">
        <v>125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88.5</v>
      </c>
      <c r="T474">
        <v>0</v>
      </c>
      <c r="U474">
        <v>16.48</v>
      </c>
      <c r="V474">
        <v>0</v>
      </c>
      <c r="W474">
        <v>0</v>
      </c>
      <c r="X474">
        <v>0</v>
      </c>
      <c r="Y474">
        <v>7.04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-96.04</v>
      </c>
    </row>
    <row r="475" spans="1:36" x14ac:dyDescent="0.45">
      <c r="A475" t="s">
        <v>169</v>
      </c>
      <c r="B475" t="s">
        <v>126</v>
      </c>
      <c r="C475">
        <v>0.02</v>
      </c>
      <c r="D475">
        <v>0</v>
      </c>
      <c r="E475">
        <v>0</v>
      </c>
      <c r="F475">
        <v>0.98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-0.85</v>
      </c>
    </row>
    <row r="476" spans="1:36" x14ac:dyDescent="0.45">
      <c r="A476" t="s">
        <v>169</v>
      </c>
      <c r="B476" t="s">
        <v>127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45">
      <c r="A477" t="s">
        <v>169</v>
      </c>
      <c r="B477" t="s">
        <v>128</v>
      </c>
      <c r="C477">
        <v>0</v>
      </c>
      <c r="D477">
        <v>0</v>
      </c>
      <c r="E477">
        <v>5.53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-4.7</v>
      </c>
    </row>
    <row r="478" spans="1:36" x14ac:dyDescent="0.45">
      <c r="A478" t="s">
        <v>169</v>
      </c>
      <c r="B478" t="s">
        <v>129</v>
      </c>
      <c r="C478">
        <v>0.66</v>
      </c>
      <c r="D478">
        <v>0</v>
      </c>
      <c r="E478">
        <v>1.95</v>
      </c>
      <c r="F478">
        <v>223.29</v>
      </c>
      <c r="G478">
        <v>0</v>
      </c>
      <c r="H478">
        <v>0.74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7.19</v>
      </c>
      <c r="V478">
        <v>14.32</v>
      </c>
      <c r="W478">
        <v>11.99</v>
      </c>
      <c r="X478">
        <v>0.71</v>
      </c>
      <c r="Y478">
        <v>17.53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86.17</v>
      </c>
      <c r="AJ478">
        <v>105.22</v>
      </c>
    </row>
    <row r="479" spans="1:36" x14ac:dyDescent="0.45">
      <c r="A479" t="s">
        <v>169</v>
      </c>
      <c r="B479" t="s">
        <v>130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</v>
      </c>
      <c r="Y479">
        <v>11.38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45">
      <c r="A480" t="s">
        <v>169</v>
      </c>
      <c r="B480" t="s">
        <v>131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</v>
      </c>
      <c r="V480">
        <v>9.85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45">
      <c r="A481" t="s">
        <v>169</v>
      </c>
      <c r="B481" t="s">
        <v>132</v>
      </c>
      <c r="C481">
        <v>6.87</v>
      </c>
      <c r="D481">
        <v>0</v>
      </c>
      <c r="E481">
        <v>0</v>
      </c>
      <c r="F481">
        <v>123.89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45">
      <c r="A482" t="s">
        <v>169</v>
      </c>
      <c r="B482" t="s">
        <v>133</v>
      </c>
      <c r="C482">
        <v>0.1</v>
      </c>
      <c r="D482">
        <v>0</v>
      </c>
      <c r="E482">
        <v>0</v>
      </c>
      <c r="F482">
        <v>1.91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45">
      <c r="A483" t="s">
        <v>169</v>
      </c>
      <c r="B483" t="s">
        <v>134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45">
      <c r="A484" t="s">
        <v>169</v>
      </c>
      <c r="B484" t="s">
        <v>135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45">
      <c r="A485" t="s">
        <v>169</v>
      </c>
      <c r="B485" t="s">
        <v>136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45">
      <c r="A486" t="s">
        <v>169</v>
      </c>
      <c r="B486" t="s">
        <v>137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45">
      <c r="A487" t="s">
        <v>169</v>
      </c>
      <c r="B487" t="s">
        <v>138</v>
      </c>
      <c r="C487">
        <v>5.64</v>
      </c>
      <c r="D487">
        <v>0</v>
      </c>
      <c r="E487">
        <v>0</v>
      </c>
      <c r="F487">
        <v>146.1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45">
      <c r="A488" t="s">
        <v>169</v>
      </c>
      <c r="B488" t="s">
        <v>139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45">
      <c r="A489" t="s">
        <v>169</v>
      </c>
      <c r="B489" t="s">
        <v>140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</v>
      </c>
      <c r="T489">
        <v>0</v>
      </c>
      <c r="U489">
        <v>0</v>
      </c>
      <c r="V489">
        <v>0.06</v>
      </c>
      <c r="W489">
        <v>0.16</v>
      </c>
      <c r="X489">
        <v>0</v>
      </c>
      <c r="Y489">
        <v>0.71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45">
      <c r="A490" t="s">
        <v>169</v>
      </c>
      <c r="B490" t="s">
        <v>141</v>
      </c>
      <c r="C490">
        <v>10.71</v>
      </c>
      <c r="D490">
        <v>0</v>
      </c>
      <c r="E490">
        <v>0</v>
      </c>
      <c r="F490">
        <v>412.75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45">
      <c r="A491" t="s">
        <v>169</v>
      </c>
      <c r="B491" t="s">
        <v>142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16.829999999999998</v>
      </c>
      <c r="AH491">
        <v>0</v>
      </c>
      <c r="AI491">
        <v>-234.77</v>
      </c>
      <c r="AJ491">
        <v>0</v>
      </c>
    </row>
    <row r="492" spans="1:36" x14ac:dyDescent="0.45">
      <c r="A492" t="s">
        <v>169</v>
      </c>
      <c r="B492" t="s">
        <v>143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45">
      <c r="A493" t="s">
        <v>169</v>
      </c>
      <c r="B493" t="s">
        <v>144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45">
      <c r="A494" t="s">
        <v>169</v>
      </c>
      <c r="B494" t="s">
        <v>145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45">
      <c r="A495" t="s">
        <v>169</v>
      </c>
      <c r="B495" t="s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45">
      <c r="A496" t="s">
        <v>169</v>
      </c>
      <c r="B496" t="s">
        <v>146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45">
      <c r="A497" t="s">
        <v>169</v>
      </c>
      <c r="B497" t="s">
        <v>147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13.77</v>
      </c>
      <c r="W497">
        <v>0.11</v>
      </c>
      <c r="X497">
        <v>0.05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45">
      <c r="A498" t="s">
        <v>169</v>
      </c>
      <c r="B498" t="s">
        <v>148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45">
      <c r="A499" t="s">
        <v>169</v>
      </c>
      <c r="B499" t="s">
        <v>149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45">
      <c r="A500" t="s">
        <v>169</v>
      </c>
      <c r="B500" t="s">
        <v>150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45">
      <c r="A501" t="s">
        <v>169</v>
      </c>
      <c r="B501" t="s">
        <v>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8.4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5.74</v>
      </c>
      <c r="AJ501">
        <v>0</v>
      </c>
    </row>
    <row r="502" spans="1:36" x14ac:dyDescent="0.45">
      <c r="A502" t="s">
        <v>169</v>
      </c>
      <c r="B502" t="s">
        <v>151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45">
      <c r="A503" t="s">
        <v>169</v>
      </c>
      <c r="B503" t="s">
        <v>152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15.15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45">
      <c r="A504" t="s">
        <v>169</v>
      </c>
      <c r="B504" t="s">
        <v>153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46.4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45">
      <c r="A505" t="s">
        <v>169</v>
      </c>
      <c r="B505" t="s">
        <v>154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45">
      <c r="A506" t="s">
        <v>169</v>
      </c>
      <c r="B506" t="s">
        <v>155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12.43</v>
      </c>
      <c r="W506">
        <v>13.73</v>
      </c>
      <c r="X506">
        <v>0.74</v>
      </c>
      <c r="Y506">
        <v>0.14000000000000001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0.28999999999999998</v>
      </c>
      <c r="AJ506">
        <v>0</v>
      </c>
    </row>
    <row r="507" spans="1:36" x14ac:dyDescent="0.45">
      <c r="A507" t="s">
        <v>169</v>
      </c>
      <c r="B507" t="s">
        <v>156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3.62</v>
      </c>
      <c r="W507">
        <v>5.62</v>
      </c>
      <c r="X507">
        <v>0</v>
      </c>
      <c r="Y507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45">
      <c r="A508" t="s">
        <v>169</v>
      </c>
      <c r="B508" t="s">
        <v>157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45">
      <c r="A509" t="s">
        <v>170</v>
      </c>
      <c r="B509" t="s">
        <v>121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16.77</v>
      </c>
      <c r="Y509">
        <v>6.87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45">
      <c r="A510" t="s">
        <v>170</v>
      </c>
      <c r="B510" t="s">
        <v>122</v>
      </c>
      <c r="C510">
        <v>6.54</v>
      </c>
      <c r="D510">
        <v>0</v>
      </c>
      <c r="E510">
        <v>0</v>
      </c>
      <c r="F510">
        <v>364.63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7.28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101.62</v>
      </c>
      <c r="AJ510">
        <v>19.3</v>
      </c>
    </row>
    <row r="511" spans="1:36" x14ac:dyDescent="0.45">
      <c r="A511" t="s">
        <v>170</v>
      </c>
      <c r="B511" t="s">
        <v>123</v>
      </c>
      <c r="C511">
        <v>0.97</v>
      </c>
      <c r="D511">
        <v>0</v>
      </c>
      <c r="E511">
        <v>0</v>
      </c>
      <c r="F511">
        <v>7.57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18.510000000000002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-23</v>
      </c>
    </row>
    <row r="512" spans="1:36" x14ac:dyDescent="0.45">
      <c r="A512" t="s">
        <v>170</v>
      </c>
      <c r="B512" t="s">
        <v>124</v>
      </c>
      <c r="C512">
        <v>0</v>
      </c>
      <c r="D512">
        <v>0</v>
      </c>
      <c r="E512">
        <v>7.16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7.56</v>
      </c>
      <c r="V512">
        <v>0</v>
      </c>
      <c r="W512">
        <v>0</v>
      </c>
      <c r="X512">
        <v>0</v>
      </c>
      <c r="Y512">
        <v>7.99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-19.3</v>
      </c>
    </row>
    <row r="513" spans="1:36" x14ac:dyDescent="0.45">
      <c r="A513" t="s">
        <v>170</v>
      </c>
      <c r="B513" t="s">
        <v>125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82</v>
      </c>
      <c r="T513">
        <v>0</v>
      </c>
      <c r="U513">
        <v>15.32</v>
      </c>
      <c r="V513">
        <v>0</v>
      </c>
      <c r="W513">
        <v>0</v>
      </c>
      <c r="X513">
        <v>0</v>
      </c>
      <c r="Y513">
        <v>6.53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-88.99</v>
      </c>
    </row>
    <row r="514" spans="1:36" x14ac:dyDescent="0.45">
      <c r="A514" t="s">
        <v>170</v>
      </c>
      <c r="B514" t="s">
        <v>126</v>
      </c>
      <c r="C514">
        <v>0.02</v>
      </c>
      <c r="D514">
        <v>0</v>
      </c>
      <c r="E514">
        <v>0</v>
      </c>
      <c r="F514">
        <v>0.91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-0.79</v>
      </c>
    </row>
    <row r="515" spans="1:36" x14ac:dyDescent="0.45">
      <c r="A515" t="s">
        <v>170</v>
      </c>
      <c r="B515" t="s">
        <v>127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45">
      <c r="A516" t="s">
        <v>170</v>
      </c>
      <c r="B516" t="s">
        <v>128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0.48</v>
      </c>
      <c r="T516">
        <v>1.04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-1.29</v>
      </c>
    </row>
    <row r="517" spans="1:36" x14ac:dyDescent="0.45">
      <c r="A517" t="s">
        <v>170</v>
      </c>
      <c r="B517" t="s">
        <v>129</v>
      </c>
      <c r="C517">
        <v>0.71</v>
      </c>
      <c r="D517">
        <v>0</v>
      </c>
      <c r="E517">
        <v>0</v>
      </c>
      <c r="F517">
        <v>198.98</v>
      </c>
      <c r="G517">
        <v>0</v>
      </c>
      <c r="H517">
        <v>0.61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11.6</v>
      </c>
      <c r="T517">
        <v>0.53</v>
      </c>
      <c r="U517">
        <v>12.23</v>
      </c>
      <c r="V517">
        <v>13.18</v>
      </c>
      <c r="W517">
        <v>11.14</v>
      </c>
      <c r="X517">
        <v>0.15</v>
      </c>
      <c r="Y517">
        <v>26.35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121.78</v>
      </c>
      <c r="AJ517">
        <v>114.07</v>
      </c>
    </row>
    <row r="518" spans="1:36" x14ac:dyDescent="0.45">
      <c r="A518" t="s">
        <v>170</v>
      </c>
      <c r="B518" t="s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119.89</v>
      </c>
      <c r="V518">
        <v>0</v>
      </c>
      <c r="W518">
        <v>33.99</v>
      </c>
      <c r="X518">
        <v>0</v>
      </c>
      <c r="Y518">
        <v>38.24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45">
      <c r="A519" t="s">
        <v>170</v>
      </c>
      <c r="B519" t="s">
        <v>131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13.29</v>
      </c>
      <c r="W519">
        <v>0</v>
      </c>
      <c r="X519">
        <v>0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45">
      <c r="A520" t="s">
        <v>170</v>
      </c>
      <c r="B520" t="s">
        <v>132</v>
      </c>
      <c r="C520">
        <v>8.15</v>
      </c>
      <c r="D520">
        <v>0</v>
      </c>
      <c r="E520">
        <v>0</v>
      </c>
      <c r="F520">
        <v>147.07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45">
      <c r="A521" t="s">
        <v>170</v>
      </c>
      <c r="B521" t="s">
        <v>133</v>
      </c>
      <c r="C521">
        <v>0.12</v>
      </c>
      <c r="D521">
        <v>0</v>
      </c>
      <c r="E521">
        <v>0</v>
      </c>
      <c r="F521">
        <v>2.27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45">
      <c r="A522" t="s">
        <v>170</v>
      </c>
      <c r="B522" t="s">
        <v>134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1.33</v>
      </c>
      <c r="V522">
        <v>0</v>
      </c>
      <c r="W522">
        <v>0</v>
      </c>
      <c r="X522">
        <v>0</v>
      </c>
      <c r="Y522">
        <v>20.55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45">
      <c r="A523" t="s">
        <v>170</v>
      </c>
      <c r="B523" t="s">
        <v>135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45">
      <c r="A524" t="s">
        <v>170</v>
      </c>
      <c r="B524" t="s">
        <v>136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45">
      <c r="A525" t="s">
        <v>170</v>
      </c>
      <c r="B525" t="s">
        <v>137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45">
      <c r="A526" t="s">
        <v>170</v>
      </c>
      <c r="B526" t="s">
        <v>138</v>
      </c>
      <c r="C526">
        <v>6.7</v>
      </c>
      <c r="D526">
        <v>0</v>
      </c>
      <c r="E526">
        <v>0</v>
      </c>
      <c r="F526">
        <v>173.45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80.77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45">
      <c r="A527" t="s">
        <v>170</v>
      </c>
      <c r="B527" t="s">
        <v>139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45">
      <c r="A528" t="s">
        <v>170</v>
      </c>
      <c r="B528" t="s">
        <v>140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3.12</v>
      </c>
      <c r="T528">
        <v>0</v>
      </c>
      <c r="U528">
        <v>0</v>
      </c>
      <c r="V528">
        <v>0.18</v>
      </c>
      <c r="W528">
        <v>0.48</v>
      </c>
      <c r="X528">
        <v>0</v>
      </c>
      <c r="Y528">
        <v>23.76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45">
      <c r="A529" t="s">
        <v>170</v>
      </c>
      <c r="B529" t="s">
        <v>141</v>
      </c>
      <c r="C529">
        <v>12.71</v>
      </c>
      <c r="D529">
        <v>0</v>
      </c>
      <c r="E529">
        <v>0</v>
      </c>
      <c r="F529">
        <v>490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45">
      <c r="A530" t="s">
        <v>170</v>
      </c>
      <c r="B530" t="s">
        <v>142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4.7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49.39</v>
      </c>
      <c r="AH530">
        <v>23.35</v>
      </c>
      <c r="AI530">
        <v>-382.4</v>
      </c>
      <c r="AJ530">
        <v>0</v>
      </c>
    </row>
    <row r="531" spans="1:36" x14ac:dyDescent="0.45">
      <c r="A531" t="s">
        <v>170</v>
      </c>
      <c r="B531" t="s">
        <v>143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45">
      <c r="A532" t="s">
        <v>170</v>
      </c>
      <c r="B532" t="s">
        <v>144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45">
      <c r="A533" t="s">
        <v>170</v>
      </c>
      <c r="B533" t="s">
        <v>145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45">
      <c r="A534" t="s">
        <v>170</v>
      </c>
      <c r="B534" t="s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45">
      <c r="A535" t="s">
        <v>170</v>
      </c>
      <c r="B535" t="s">
        <v>146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45">
      <c r="A536" t="s">
        <v>170</v>
      </c>
      <c r="B536" t="s">
        <v>147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13.04</v>
      </c>
      <c r="W536">
        <v>0.1</v>
      </c>
      <c r="X536">
        <v>0.05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45">
      <c r="A537" t="s">
        <v>170</v>
      </c>
      <c r="B537" t="s">
        <v>148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45">
      <c r="A538" t="s">
        <v>170</v>
      </c>
      <c r="B538" t="s">
        <v>149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45">
      <c r="A539" t="s">
        <v>170</v>
      </c>
      <c r="B539" t="s">
        <v>150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45">
      <c r="A540" t="s">
        <v>170</v>
      </c>
      <c r="B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8.0299999999999994</v>
      </c>
      <c r="AJ540">
        <v>0</v>
      </c>
    </row>
    <row r="541" spans="1:36" x14ac:dyDescent="0.45">
      <c r="A541" t="s">
        <v>170</v>
      </c>
      <c r="B541" t="s">
        <v>151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45">
      <c r="A542" t="s">
        <v>170</v>
      </c>
      <c r="B542" t="s">
        <v>152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18.72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45">
      <c r="A543" t="s">
        <v>170</v>
      </c>
      <c r="B543" t="s">
        <v>153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57.33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45">
      <c r="A544" t="s">
        <v>170</v>
      </c>
      <c r="B544" t="s">
        <v>154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3.48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45">
      <c r="A545" t="s">
        <v>170</v>
      </c>
      <c r="B545" t="s">
        <v>155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15.36</v>
      </c>
      <c r="W545">
        <v>25.53</v>
      </c>
      <c r="X545">
        <v>0.7</v>
      </c>
      <c r="Y545">
        <v>0.13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45">
      <c r="A546" t="s">
        <v>170</v>
      </c>
      <c r="B546" t="s">
        <v>156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4.4800000000000004</v>
      </c>
      <c r="W546">
        <v>10.44</v>
      </c>
      <c r="X546">
        <v>0</v>
      </c>
      <c r="Y546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45">
      <c r="A547" t="s">
        <v>170</v>
      </c>
      <c r="B547" t="s">
        <v>157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18.559999999999999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45">
      <c r="A548" t="s">
        <v>171</v>
      </c>
      <c r="B548" t="s">
        <v>121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8.7899999999999991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45">
      <c r="A549" t="s">
        <v>171</v>
      </c>
      <c r="B549" t="s">
        <v>122</v>
      </c>
      <c r="C549">
        <v>0.84</v>
      </c>
      <c r="D549">
        <v>0</v>
      </c>
      <c r="E549">
        <v>0</v>
      </c>
      <c r="F549">
        <v>46.83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6.02</v>
      </c>
      <c r="AJ549">
        <v>7.18</v>
      </c>
    </row>
    <row r="550" spans="1:36" x14ac:dyDescent="0.45">
      <c r="A550" t="s">
        <v>171</v>
      </c>
      <c r="B550" t="s">
        <v>123</v>
      </c>
      <c r="C550">
        <v>0.14000000000000001</v>
      </c>
      <c r="D550">
        <v>0</v>
      </c>
      <c r="E550">
        <v>0</v>
      </c>
      <c r="F550">
        <v>1.1299999999999999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1.39</v>
      </c>
      <c r="V550">
        <v>0</v>
      </c>
      <c r="W550">
        <v>0</v>
      </c>
      <c r="X550">
        <v>0</v>
      </c>
      <c r="Y550">
        <v>0.12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-2.37</v>
      </c>
    </row>
    <row r="551" spans="1:36" x14ac:dyDescent="0.45">
      <c r="A551" t="s">
        <v>171</v>
      </c>
      <c r="B551" t="s">
        <v>124</v>
      </c>
      <c r="C551">
        <v>0</v>
      </c>
      <c r="D551">
        <v>0</v>
      </c>
      <c r="E551">
        <v>0.92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4.25</v>
      </c>
      <c r="V551">
        <v>0</v>
      </c>
      <c r="W551">
        <v>0</v>
      </c>
      <c r="X551">
        <v>0.64</v>
      </c>
      <c r="Y551">
        <v>2.64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-7.18</v>
      </c>
    </row>
    <row r="552" spans="1:36" x14ac:dyDescent="0.45">
      <c r="A552" t="s">
        <v>171</v>
      </c>
      <c r="B552" t="s">
        <v>125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30.25</v>
      </c>
      <c r="T552">
        <v>0</v>
      </c>
      <c r="U552">
        <v>5.63</v>
      </c>
      <c r="V552">
        <v>0</v>
      </c>
      <c r="W552">
        <v>0</v>
      </c>
      <c r="X552">
        <v>0</v>
      </c>
      <c r="Y552">
        <v>2.41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-32.83</v>
      </c>
    </row>
    <row r="553" spans="1:36" x14ac:dyDescent="0.45">
      <c r="A553" t="s">
        <v>171</v>
      </c>
      <c r="B553" t="s">
        <v>126</v>
      </c>
      <c r="C553">
        <v>0.01</v>
      </c>
      <c r="D553">
        <v>0</v>
      </c>
      <c r="E553">
        <v>0</v>
      </c>
      <c r="F553">
        <v>0.33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-0.28999999999999998</v>
      </c>
    </row>
    <row r="554" spans="1:36" x14ac:dyDescent="0.45">
      <c r="A554" t="s">
        <v>171</v>
      </c>
      <c r="B554" t="s">
        <v>127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45">
      <c r="A555" t="s">
        <v>171</v>
      </c>
      <c r="B555" t="s">
        <v>128</v>
      </c>
      <c r="C555">
        <v>0</v>
      </c>
      <c r="D555">
        <v>0</v>
      </c>
      <c r="E555">
        <v>1.49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0.75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-2.54</v>
      </c>
    </row>
    <row r="556" spans="1:36" x14ac:dyDescent="0.45">
      <c r="A556" t="s">
        <v>171</v>
      </c>
      <c r="B556" t="s">
        <v>129</v>
      </c>
      <c r="C556">
        <v>0.03</v>
      </c>
      <c r="D556">
        <v>0</v>
      </c>
      <c r="E556">
        <v>1.07</v>
      </c>
      <c r="F556">
        <v>4.95</v>
      </c>
      <c r="G556">
        <v>0</v>
      </c>
      <c r="H556">
        <v>0.01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0.04</v>
      </c>
      <c r="T556">
        <v>0</v>
      </c>
      <c r="U556">
        <v>0.01</v>
      </c>
      <c r="V556">
        <v>4.3499999999999996</v>
      </c>
      <c r="W556">
        <v>4.0999999999999996</v>
      </c>
      <c r="X556">
        <v>0.05</v>
      </c>
      <c r="Y556">
        <v>7.6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31.85</v>
      </c>
      <c r="AJ556">
        <v>38.03</v>
      </c>
    </row>
    <row r="557" spans="1:36" x14ac:dyDescent="0.45">
      <c r="A557" t="s">
        <v>171</v>
      </c>
      <c r="B557" t="s">
        <v>130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6.11</v>
      </c>
      <c r="V557">
        <v>0</v>
      </c>
      <c r="W557">
        <v>1.73</v>
      </c>
      <c r="X557">
        <v>0</v>
      </c>
      <c r="Y557">
        <v>5.69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45">
      <c r="A558" t="s">
        <v>171</v>
      </c>
      <c r="B558" t="s">
        <v>131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2.76</v>
      </c>
      <c r="W558">
        <v>0</v>
      </c>
      <c r="X558">
        <v>0</v>
      </c>
      <c r="Y558">
        <v>0.08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45">
      <c r="A559" t="s">
        <v>171</v>
      </c>
      <c r="B559" t="s">
        <v>132</v>
      </c>
      <c r="C559">
        <v>0.06</v>
      </c>
      <c r="D559">
        <v>0</v>
      </c>
      <c r="E559">
        <v>0</v>
      </c>
      <c r="F559">
        <v>1.03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45">
      <c r="A560" t="s">
        <v>171</v>
      </c>
      <c r="B560" t="s">
        <v>133</v>
      </c>
      <c r="C560">
        <v>0</v>
      </c>
      <c r="D560">
        <v>0</v>
      </c>
      <c r="E560">
        <v>0</v>
      </c>
      <c r="F560">
        <v>0.02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45">
      <c r="A561" t="s">
        <v>171</v>
      </c>
      <c r="B561" t="s">
        <v>134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0.75</v>
      </c>
      <c r="V561">
        <v>0</v>
      </c>
      <c r="W561">
        <v>0</v>
      </c>
      <c r="X561">
        <v>0</v>
      </c>
      <c r="Y561">
        <v>3.65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45">
      <c r="A562" t="s">
        <v>171</v>
      </c>
      <c r="B562" t="s">
        <v>135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45">
      <c r="A563" t="s">
        <v>171</v>
      </c>
      <c r="B563" t="s">
        <v>136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45">
      <c r="A564" t="s">
        <v>171</v>
      </c>
      <c r="B564" t="s">
        <v>137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45">
      <c r="A565" t="s">
        <v>171</v>
      </c>
      <c r="B565" t="s">
        <v>138</v>
      </c>
      <c r="C565">
        <v>0.05</v>
      </c>
      <c r="D565">
        <v>0</v>
      </c>
      <c r="E565">
        <v>0</v>
      </c>
      <c r="F565">
        <v>1.21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14.34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45">
      <c r="A566" t="s">
        <v>171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45">
      <c r="A567" t="s">
        <v>171</v>
      </c>
      <c r="B567" t="s">
        <v>140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0.1</v>
      </c>
      <c r="W567">
        <v>0.27</v>
      </c>
      <c r="X567">
        <v>0</v>
      </c>
      <c r="Y567">
        <v>4.22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45">
      <c r="A568" t="s">
        <v>171</v>
      </c>
      <c r="B568" t="s">
        <v>141</v>
      </c>
      <c r="C568">
        <v>0.09</v>
      </c>
      <c r="D568">
        <v>0</v>
      </c>
      <c r="E568">
        <v>0</v>
      </c>
      <c r="F568">
        <v>3.43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45">
      <c r="A569" t="s">
        <v>171</v>
      </c>
      <c r="B569" t="s">
        <v>142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5.76</v>
      </c>
      <c r="AH569">
        <v>0</v>
      </c>
      <c r="AI569">
        <v>-19.809999999999999</v>
      </c>
      <c r="AJ569">
        <v>0</v>
      </c>
    </row>
    <row r="570" spans="1:36" x14ac:dyDescent="0.45">
      <c r="A570" t="s">
        <v>171</v>
      </c>
      <c r="B570" t="s">
        <v>143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45">
      <c r="A571" t="s">
        <v>171</v>
      </c>
      <c r="B571" t="s">
        <v>144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45">
      <c r="A572" t="s">
        <v>171</v>
      </c>
      <c r="B572" t="s">
        <v>145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45">
      <c r="A573" t="s">
        <v>171</v>
      </c>
      <c r="B573" t="s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45">
      <c r="A574" t="s">
        <v>171</v>
      </c>
      <c r="B574" t="s">
        <v>146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10.029999999999999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45">
      <c r="A575" t="s">
        <v>171</v>
      </c>
      <c r="B575" t="s">
        <v>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4.6900000000000004</v>
      </c>
      <c r="W575">
        <v>0.04</v>
      </c>
      <c r="X575">
        <v>0.02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45">
      <c r="A576" t="s">
        <v>171</v>
      </c>
      <c r="B576" t="s">
        <v>148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45">
      <c r="A577" t="s">
        <v>171</v>
      </c>
      <c r="B577" t="s">
        <v>149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45">
      <c r="A578" t="s">
        <v>171</v>
      </c>
      <c r="B578" t="s">
        <v>150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45">
      <c r="A579" t="s">
        <v>171</v>
      </c>
      <c r="B579" t="s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7.25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45">
      <c r="A580" t="s">
        <v>171</v>
      </c>
      <c r="B580" t="s">
        <v>151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45">
      <c r="A581" t="s">
        <v>171</v>
      </c>
      <c r="B581" t="s">
        <v>152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5.76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45">
      <c r="A582" t="s">
        <v>171</v>
      </c>
      <c r="B582" t="s">
        <v>153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45">
      <c r="A583" t="s">
        <v>171</v>
      </c>
      <c r="B583" t="s">
        <v>154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45">
      <c r="A584" t="s">
        <v>171</v>
      </c>
      <c r="B584" t="s">
        <v>155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4.72</v>
      </c>
      <c r="W584">
        <v>3.46</v>
      </c>
      <c r="X584">
        <v>0.25</v>
      </c>
      <c r="Y584">
        <v>0.02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</row>
    <row r="585" spans="1:36" x14ac:dyDescent="0.45">
      <c r="A585" t="s">
        <v>171</v>
      </c>
      <c r="B585" t="s">
        <v>156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1.38</v>
      </c>
      <c r="W585">
        <v>1.42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45">
      <c r="A586" t="s">
        <v>171</v>
      </c>
      <c r="B586" t="s">
        <v>157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45">
      <c r="A587" t="s">
        <v>172</v>
      </c>
      <c r="B587" t="s">
        <v>121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7.36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45">
      <c r="A588" t="s">
        <v>172</v>
      </c>
      <c r="B588" t="s">
        <v>122</v>
      </c>
      <c r="C588">
        <v>4.67</v>
      </c>
      <c r="D588">
        <v>0</v>
      </c>
      <c r="E588">
        <v>0</v>
      </c>
      <c r="F588">
        <v>260.35000000000002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50.76</v>
      </c>
      <c r="AJ588">
        <v>6.01</v>
      </c>
    </row>
    <row r="589" spans="1:36" x14ac:dyDescent="0.45">
      <c r="A589" t="s">
        <v>172</v>
      </c>
      <c r="B589" t="s">
        <v>123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-0.02</v>
      </c>
    </row>
    <row r="590" spans="1:36" x14ac:dyDescent="0.45">
      <c r="A590" t="s">
        <v>172</v>
      </c>
      <c r="B590" t="s">
        <v>124</v>
      </c>
      <c r="C590">
        <v>0</v>
      </c>
      <c r="D590">
        <v>0</v>
      </c>
      <c r="E590">
        <v>5.1100000000000003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-6.01</v>
      </c>
    </row>
    <row r="591" spans="1:36" x14ac:dyDescent="0.45">
      <c r="A591" t="s">
        <v>172</v>
      </c>
      <c r="B591" t="s">
        <v>125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16.28</v>
      </c>
      <c r="T591">
        <v>0</v>
      </c>
      <c r="U591">
        <v>3.01</v>
      </c>
      <c r="V591">
        <v>0</v>
      </c>
      <c r="W591">
        <v>0</v>
      </c>
      <c r="X591">
        <v>0</v>
      </c>
      <c r="Y591">
        <v>1.3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-17.66</v>
      </c>
    </row>
    <row r="592" spans="1:36" x14ac:dyDescent="0.45">
      <c r="A592" t="s">
        <v>172</v>
      </c>
      <c r="B592" t="s">
        <v>126</v>
      </c>
      <c r="C592">
        <v>0</v>
      </c>
      <c r="D592">
        <v>0</v>
      </c>
      <c r="E592">
        <v>0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-0.16</v>
      </c>
    </row>
    <row r="593" spans="1:36" x14ac:dyDescent="0.45">
      <c r="A593" t="s">
        <v>172</v>
      </c>
      <c r="B593" t="s">
        <v>127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45">
      <c r="A594" t="s">
        <v>172</v>
      </c>
      <c r="B594" t="s">
        <v>128</v>
      </c>
      <c r="C594">
        <v>0</v>
      </c>
      <c r="D594">
        <v>0</v>
      </c>
      <c r="E594">
        <v>1.01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-0.88</v>
      </c>
    </row>
    <row r="595" spans="1:36" x14ac:dyDescent="0.45">
      <c r="A595" t="s">
        <v>172</v>
      </c>
      <c r="B595" t="s">
        <v>129</v>
      </c>
      <c r="C595">
        <v>0.05</v>
      </c>
      <c r="D595">
        <v>0</v>
      </c>
      <c r="E595">
        <v>0.36</v>
      </c>
      <c r="F595">
        <v>4.83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5.3</v>
      </c>
      <c r="T595">
        <v>0.26</v>
      </c>
      <c r="U595">
        <v>0.01</v>
      </c>
      <c r="V595">
        <v>2.2799999999999998</v>
      </c>
      <c r="W595">
        <v>2.19</v>
      </c>
      <c r="X595">
        <v>0.03</v>
      </c>
      <c r="Y595">
        <v>2.2200000000000002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67.61</v>
      </c>
      <c r="AJ595">
        <v>18.71</v>
      </c>
    </row>
    <row r="596" spans="1:36" x14ac:dyDescent="0.45">
      <c r="A596" t="s">
        <v>172</v>
      </c>
      <c r="B596" t="s">
        <v>130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45">
      <c r="A597" t="s">
        <v>172</v>
      </c>
      <c r="B597" t="s">
        <v>131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0.02</v>
      </c>
      <c r="V597">
        <v>5.83</v>
      </c>
      <c r="W597">
        <v>0</v>
      </c>
      <c r="X597">
        <v>0</v>
      </c>
      <c r="Y597">
        <v>0.05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45">
      <c r="A598" t="s">
        <v>172</v>
      </c>
      <c r="B598" t="s">
        <v>132</v>
      </c>
      <c r="C598">
        <v>4.33</v>
      </c>
      <c r="D598">
        <v>0</v>
      </c>
      <c r="E598">
        <v>0</v>
      </c>
      <c r="F598">
        <v>78.22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45">
      <c r="A599" t="s">
        <v>172</v>
      </c>
      <c r="B599" t="s">
        <v>133</v>
      </c>
      <c r="C599">
        <v>0.06</v>
      </c>
      <c r="D599">
        <v>0</v>
      </c>
      <c r="E599">
        <v>0</v>
      </c>
      <c r="F599">
        <v>1.21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45">
      <c r="A600" t="s">
        <v>172</v>
      </c>
      <c r="B600" t="s">
        <v>134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45">
      <c r="A601" t="s">
        <v>172</v>
      </c>
      <c r="B601" t="s">
        <v>135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45">
      <c r="A602" t="s">
        <v>172</v>
      </c>
      <c r="B602" t="s">
        <v>136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45">
      <c r="A603" t="s">
        <v>172</v>
      </c>
      <c r="B603" t="s">
        <v>137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45">
      <c r="A604" t="s">
        <v>172</v>
      </c>
      <c r="B604" t="s">
        <v>138</v>
      </c>
      <c r="C604">
        <v>3.56</v>
      </c>
      <c r="D604">
        <v>0</v>
      </c>
      <c r="E604">
        <v>0</v>
      </c>
      <c r="F604">
        <v>92.24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50.71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45">
      <c r="A605" t="s">
        <v>172</v>
      </c>
      <c r="B605" t="s">
        <v>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45">
      <c r="A606" t="s">
        <v>172</v>
      </c>
      <c r="B606" t="s">
        <v>140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7.0000000000000007E-2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45">
      <c r="A607" t="s">
        <v>172</v>
      </c>
      <c r="B607" t="s">
        <v>141</v>
      </c>
      <c r="C607">
        <v>6.76</v>
      </c>
      <c r="D607">
        <v>0</v>
      </c>
      <c r="E607">
        <v>0</v>
      </c>
      <c r="F607">
        <v>260.58999999999997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45">
      <c r="A608" t="s">
        <v>172</v>
      </c>
      <c r="B608" t="s">
        <v>142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8.6300000000000008</v>
      </c>
      <c r="AH608">
        <v>10.34</v>
      </c>
      <c r="AI608">
        <v>-186.28</v>
      </c>
      <c r="AJ608">
        <v>0</v>
      </c>
    </row>
    <row r="609" spans="1:36" x14ac:dyDescent="0.45">
      <c r="A609" t="s">
        <v>172</v>
      </c>
      <c r="B609" t="s">
        <v>143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45">
      <c r="A610" t="s">
        <v>172</v>
      </c>
      <c r="B610" t="s">
        <v>144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45">
      <c r="A611" t="s">
        <v>172</v>
      </c>
      <c r="B611" t="s">
        <v>145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45">
      <c r="A612" t="s">
        <v>172</v>
      </c>
      <c r="B612" t="s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45">
      <c r="A613" t="s">
        <v>172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23.93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45">
      <c r="A614" t="s">
        <v>172</v>
      </c>
      <c r="B614" t="s">
        <v>147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2.79</v>
      </c>
      <c r="W614">
        <v>0.02</v>
      </c>
      <c r="X614">
        <v>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45">
      <c r="A615" t="s">
        <v>172</v>
      </c>
      <c r="B615" t="s">
        <v>148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45">
      <c r="A616" t="s">
        <v>172</v>
      </c>
      <c r="B616" t="s">
        <v>149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45">
      <c r="A617" t="s">
        <v>172</v>
      </c>
      <c r="B617" t="s">
        <v>150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45">
      <c r="A618" t="s">
        <v>172</v>
      </c>
      <c r="B618" t="s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0.86</v>
      </c>
      <c r="AJ618">
        <v>0</v>
      </c>
    </row>
    <row r="619" spans="1:36" x14ac:dyDescent="0.45">
      <c r="A619" t="s">
        <v>172</v>
      </c>
      <c r="B619" t="s">
        <v>151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45">
      <c r="A620" t="s">
        <v>172</v>
      </c>
      <c r="B620" t="s">
        <v>152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0</v>
      </c>
      <c r="Y620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45">
      <c r="A621" t="s">
        <v>172</v>
      </c>
      <c r="B621" t="s">
        <v>153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45">
      <c r="A622" t="s">
        <v>172</v>
      </c>
      <c r="B622" t="s">
        <v>154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45">
      <c r="A623" t="s">
        <v>172</v>
      </c>
      <c r="B623" t="s">
        <v>155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10.7</v>
      </c>
      <c r="W623">
        <v>24.32</v>
      </c>
      <c r="X623">
        <v>0.15</v>
      </c>
      <c r="Y623">
        <v>16.809999999999999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0.05</v>
      </c>
      <c r="AJ623">
        <v>0</v>
      </c>
    </row>
    <row r="624" spans="1:36" x14ac:dyDescent="0.45">
      <c r="A624" t="s">
        <v>172</v>
      </c>
      <c r="B624" t="s">
        <v>156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3.12</v>
      </c>
      <c r="W624">
        <v>9.9499999999999993</v>
      </c>
      <c r="X624">
        <v>0</v>
      </c>
      <c r="Y624">
        <v>1.51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45">
      <c r="A625" t="s">
        <v>172</v>
      </c>
      <c r="B625" t="s">
        <v>157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17.690000000000001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45">
      <c r="A626" t="s">
        <v>173</v>
      </c>
      <c r="B626" t="s">
        <v>121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0.11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45">
      <c r="A627" t="s">
        <v>173</v>
      </c>
      <c r="B627" t="s">
        <v>122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1.44</v>
      </c>
      <c r="AJ627">
        <v>0.09</v>
      </c>
    </row>
    <row r="628" spans="1:36" x14ac:dyDescent="0.45">
      <c r="A628" t="s">
        <v>173</v>
      </c>
      <c r="B628" t="s">
        <v>123</v>
      </c>
      <c r="C628">
        <v>0.54</v>
      </c>
      <c r="D628">
        <v>0</v>
      </c>
      <c r="E628">
        <v>0</v>
      </c>
      <c r="F628">
        <v>4.1900000000000004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1.7</v>
      </c>
      <c r="V628">
        <v>0</v>
      </c>
      <c r="W628">
        <v>0</v>
      </c>
      <c r="X628">
        <v>0</v>
      </c>
      <c r="Y628">
        <v>2.31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-7.42</v>
      </c>
    </row>
    <row r="629" spans="1:36" x14ac:dyDescent="0.45">
      <c r="A629" t="s">
        <v>173</v>
      </c>
      <c r="B629" t="s">
        <v>124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-0.09</v>
      </c>
    </row>
    <row r="630" spans="1:36" x14ac:dyDescent="0.45">
      <c r="A630" t="s">
        <v>173</v>
      </c>
      <c r="B630" t="s">
        <v>125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1.41</v>
      </c>
      <c r="T630">
        <v>0</v>
      </c>
      <c r="U630">
        <v>0.26</v>
      </c>
      <c r="V630">
        <v>0</v>
      </c>
      <c r="W630">
        <v>0</v>
      </c>
      <c r="X630">
        <v>0</v>
      </c>
      <c r="Y630">
        <v>0.11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-1.53</v>
      </c>
    </row>
    <row r="631" spans="1:36" x14ac:dyDescent="0.45">
      <c r="A631" t="s">
        <v>173</v>
      </c>
      <c r="B631" t="s">
        <v>126</v>
      </c>
      <c r="C631">
        <v>0</v>
      </c>
      <c r="D631">
        <v>0</v>
      </c>
      <c r="E631">
        <v>0</v>
      </c>
      <c r="F631">
        <v>0.02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</row>
    <row r="632" spans="1:36" x14ac:dyDescent="0.45">
      <c r="A632" t="s">
        <v>173</v>
      </c>
      <c r="B632" t="s">
        <v>127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45">
      <c r="A633" t="s">
        <v>173</v>
      </c>
      <c r="B633" t="s">
        <v>128</v>
      </c>
      <c r="C633">
        <v>0</v>
      </c>
      <c r="D633">
        <v>0</v>
      </c>
      <c r="E633">
        <v>0.09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-0.08</v>
      </c>
    </row>
    <row r="634" spans="1:36" x14ac:dyDescent="0.45">
      <c r="A634" t="s">
        <v>173</v>
      </c>
      <c r="B634" t="s">
        <v>129</v>
      </c>
      <c r="C634">
        <v>0</v>
      </c>
      <c r="D634">
        <v>0</v>
      </c>
      <c r="E634">
        <v>0.03</v>
      </c>
      <c r="F634">
        <v>13.45</v>
      </c>
      <c r="G634">
        <v>0</v>
      </c>
      <c r="H634">
        <v>0.06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</v>
      </c>
      <c r="T634">
        <v>0</v>
      </c>
      <c r="U634">
        <v>0</v>
      </c>
      <c r="V634">
        <v>0.28999999999999998</v>
      </c>
      <c r="W634">
        <v>0.19</v>
      </c>
      <c r="X634">
        <v>0</v>
      </c>
      <c r="Y634">
        <v>11.21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</v>
      </c>
      <c r="AJ634">
        <v>9.0500000000000007</v>
      </c>
    </row>
    <row r="635" spans="1:36" x14ac:dyDescent="0.45">
      <c r="A635" t="s">
        <v>173</v>
      </c>
      <c r="B635" t="s">
        <v>130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7.47</v>
      </c>
      <c r="V635">
        <v>0</v>
      </c>
      <c r="W635">
        <v>2.12</v>
      </c>
      <c r="X635">
        <v>0</v>
      </c>
      <c r="Y635">
        <v>21.14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45">
      <c r="A636" t="s">
        <v>173</v>
      </c>
      <c r="B636" t="s">
        <v>131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1.0900000000000001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45">
      <c r="A637" t="s">
        <v>173</v>
      </c>
      <c r="B637" t="s">
        <v>132</v>
      </c>
      <c r="C637">
        <v>0.31</v>
      </c>
      <c r="D637">
        <v>0</v>
      </c>
      <c r="E637">
        <v>0</v>
      </c>
      <c r="F637">
        <v>5.6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45">
      <c r="A638" t="s">
        <v>173</v>
      </c>
      <c r="B638" t="s">
        <v>133</v>
      </c>
      <c r="C638">
        <v>0</v>
      </c>
      <c r="D638">
        <v>0</v>
      </c>
      <c r="E638">
        <v>0</v>
      </c>
      <c r="F638">
        <v>0.09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45">
      <c r="A639" t="s">
        <v>173</v>
      </c>
      <c r="B639" t="s">
        <v>134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0.28999999999999998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45">
      <c r="A640" t="s">
        <v>173</v>
      </c>
      <c r="B640" t="s">
        <v>135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45">
      <c r="A641" t="s">
        <v>173</v>
      </c>
      <c r="B641" t="s">
        <v>136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45">
      <c r="A642" t="s">
        <v>173</v>
      </c>
      <c r="B642" t="s">
        <v>137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45">
      <c r="A643" t="s">
        <v>173</v>
      </c>
      <c r="B643" t="s">
        <v>138</v>
      </c>
      <c r="C643">
        <v>0.26</v>
      </c>
      <c r="D643">
        <v>0</v>
      </c>
      <c r="E643">
        <v>0</v>
      </c>
      <c r="F643">
        <v>6.6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1.1499999999999999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45">
      <c r="A644" t="s">
        <v>173</v>
      </c>
      <c r="B644" t="s">
        <v>139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45">
      <c r="A645" t="s">
        <v>173</v>
      </c>
      <c r="B645" t="s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45">
      <c r="A646" t="s">
        <v>173</v>
      </c>
      <c r="B646" t="s">
        <v>141</v>
      </c>
      <c r="C646">
        <v>0.48</v>
      </c>
      <c r="D646">
        <v>0</v>
      </c>
      <c r="E646">
        <v>0</v>
      </c>
      <c r="F646">
        <v>18.649999999999999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45">
      <c r="A647" t="s">
        <v>173</v>
      </c>
      <c r="B647" t="s">
        <v>142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2.1800000000000002</v>
      </c>
      <c r="AI647">
        <v>-11.59</v>
      </c>
      <c r="AJ647">
        <v>0</v>
      </c>
    </row>
    <row r="648" spans="1:36" x14ac:dyDescent="0.45">
      <c r="A648" t="s">
        <v>173</v>
      </c>
      <c r="B648" t="s">
        <v>143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45">
      <c r="A649" t="s">
        <v>173</v>
      </c>
      <c r="B649" t="s">
        <v>144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45">
      <c r="A650" t="s">
        <v>173</v>
      </c>
      <c r="B650" t="s">
        <v>145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45">
      <c r="A651" t="s">
        <v>173</v>
      </c>
      <c r="B651" t="s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45">
      <c r="A652" t="s">
        <v>173</v>
      </c>
      <c r="B652" t="s">
        <v>146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45">
      <c r="A653" t="s">
        <v>173</v>
      </c>
      <c r="B653" t="s">
        <v>147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45">
      <c r="A654" t="s">
        <v>173</v>
      </c>
      <c r="B654" t="s">
        <v>148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45">
      <c r="A655" t="s">
        <v>173</v>
      </c>
      <c r="B655" t="s">
        <v>149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45">
      <c r="A656" t="s">
        <v>173</v>
      </c>
      <c r="B656" t="s">
        <v>150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45">
      <c r="A657" t="s">
        <v>173</v>
      </c>
      <c r="B657" t="s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5.13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45">
      <c r="A658" t="s">
        <v>173</v>
      </c>
      <c r="B658" t="s">
        <v>151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45">
      <c r="A659" t="s">
        <v>173</v>
      </c>
      <c r="B659" t="s">
        <v>152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45">
      <c r="A660" t="s">
        <v>173</v>
      </c>
      <c r="B660" t="s">
        <v>153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45">
      <c r="A661" t="s">
        <v>173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45">
      <c r="A662" t="s">
        <v>173</v>
      </c>
      <c r="B662" t="s">
        <v>155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1.81</v>
      </c>
      <c r="W662">
        <v>2.27</v>
      </c>
      <c r="X662">
        <v>0.01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45">
      <c r="A663" t="s">
        <v>173</v>
      </c>
      <c r="B663" t="s">
        <v>156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0.53</v>
      </c>
      <c r="W663">
        <v>0.93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45">
      <c r="A664" t="s">
        <v>173</v>
      </c>
      <c r="B664" t="s">
        <v>157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45">
      <c r="A665" t="s">
        <v>174</v>
      </c>
      <c r="B665" t="s">
        <v>121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7.97</v>
      </c>
      <c r="Y665">
        <v>9.1199999999999992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45">
      <c r="A666" t="s">
        <v>174</v>
      </c>
      <c r="B666" t="s">
        <v>122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140.91999999999999</v>
      </c>
      <c r="AJ666">
        <v>13.95</v>
      </c>
    </row>
    <row r="667" spans="1:36" x14ac:dyDescent="0.45">
      <c r="A667" t="s">
        <v>174</v>
      </c>
      <c r="B667" t="s">
        <v>123</v>
      </c>
      <c r="C667">
        <v>9.7899999999999991</v>
      </c>
      <c r="D667">
        <v>0</v>
      </c>
      <c r="E667">
        <v>0</v>
      </c>
      <c r="F667">
        <v>54.06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-54.28</v>
      </c>
    </row>
    <row r="668" spans="1:36" x14ac:dyDescent="0.45">
      <c r="A668" t="s">
        <v>174</v>
      </c>
      <c r="B668" t="s">
        <v>124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3.59</v>
      </c>
      <c r="V668">
        <v>0</v>
      </c>
      <c r="W668">
        <v>0</v>
      </c>
      <c r="X668">
        <v>0</v>
      </c>
      <c r="Y668">
        <v>12.83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-13.95</v>
      </c>
    </row>
    <row r="669" spans="1:36" x14ac:dyDescent="0.45">
      <c r="A669" t="s">
        <v>174</v>
      </c>
      <c r="B669" t="s">
        <v>125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58.6</v>
      </c>
      <c r="T669">
        <v>0</v>
      </c>
      <c r="U669">
        <v>10.95</v>
      </c>
      <c r="V669">
        <v>0</v>
      </c>
      <c r="W669">
        <v>0</v>
      </c>
      <c r="X669">
        <v>0</v>
      </c>
      <c r="Y669">
        <v>4.66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-63.59</v>
      </c>
    </row>
    <row r="670" spans="1:36" x14ac:dyDescent="0.45">
      <c r="A670" t="s">
        <v>174</v>
      </c>
      <c r="B670" t="s">
        <v>126</v>
      </c>
      <c r="C670">
        <v>0.01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-0.56000000000000005</v>
      </c>
    </row>
    <row r="671" spans="1:36" x14ac:dyDescent="0.45">
      <c r="A671" t="s">
        <v>174</v>
      </c>
      <c r="B671" t="s">
        <v>127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45">
      <c r="A672" t="s">
        <v>174</v>
      </c>
      <c r="B672" t="s">
        <v>128</v>
      </c>
      <c r="C672">
        <v>0</v>
      </c>
      <c r="D672">
        <v>0</v>
      </c>
      <c r="E672">
        <v>3.66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-3.11</v>
      </c>
    </row>
    <row r="673" spans="1:36" x14ac:dyDescent="0.45">
      <c r="A673" t="s">
        <v>174</v>
      </c>
      <c r="B673" t="s">
        <v>129</v>
      </c>
      <c r="C673">
        <v>0.75</v>
      </c>
      <c r="D673">
        <v>0</v>
      </c>
      <c r="E673">
        <v>1.29</v>
      </c>
      <c r="F673">
        <v>112.31</v>
      </c>
      <c r="G673">
        <v>0</v>
      </c>
      <c r="H673">
        <v>0.14000000000000001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13.39</v>
      </c>
      <c r="V673">
        <v>8.9499999999999993</v>
      </c>
      <c r="W673">
        <v>7.97</v>
      </c>
      <c r="X673">
        <v>0.1</v>
      </c>
      <c r="Y673">
        <v>72.22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57.8</v>
      </c>
      <c r="AJ673">
        <v>121.54</v>
      </c>
    </row>
    <row r="674" spans="1:36" x14ac:dyDescent="0.45">
      <c r="A674" t="s">
        <v>174</v>
      </c>
      <c r="B674" t="s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50.54</v>
      </c>
      <c r="V674">
        <v>0</v>
      </c>
      <c r="W674">
        <v>14.33</v>
      </c>
      <c r="X674">
        <v>0</v>
      </c>
      <c r="Y674">
        <v>73.989999999999995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45">
      <c r="A675" t="s">
        <v>174</v>
      </c>
      <c r="B675" t="s">
        <v>131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2.9</v>
      </c>
      <c r="V675">
        <v>13.48</v>
      </c>
      <c r="W675">
        <v>0</v>
      </c>
      <c r="X675">
        <v>0</v>
      </c>
      <c r="Y675">
        <v>0.4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45">
      <c r="A676" t="s">
        <v>174</v>
      </c>
      <c r="B676" t="s">
        <v>132</v>
      </c>
      <c r="C676">
        <v>14.97</v>
      </c>
      <c r="D676">
        <v>0</v>
      </c>
      <c r="E676">
        <v>0</v>
      </c>
      <c r="F676">
        <v>270.17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45">
      <c r="A677" t="s">
        <v>174</v>
      </c>
      <c r="B677" t="s">
        <v>133</v>
      </c>
      <c r="C677">
        <v>0.22</v>
      </c>
      <c r="D677">
        <v>0</v>
      </c>
      <c r="E677">
        <v>0</v>
      </c>
      <c r="F677">
        <v>4.17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45">
      <c r="A678" t="s">
        <v>174</v>
      </c>
      <c r="B678" t="s">
        <v>134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</v>
      </c>
      <c r="V678">
        <v>0</v>
      </c>
      <c r="W678">
        <v>0</v>
      </c>
      <c r="X678">
        <v>0</v>
      </c>
      <c r="Y678">
        <v>30.36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45">
      <c r="A679" t="s">
        <v>174</v>
      </c>
      <c r="B679" t="s">
        <v>135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45">
      <c r="A680" t="s">
        <v>174</v>
      </c>
      <c r="B680" t="s">
        <v>136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45">
      <c r="A681" t="s">
        <v>174</v>
      </c>
      <c r="B681" t="s">
        <v>137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45">
      <c r="A682" t="s">
        <v>174</v>
      </c>
      <c r="B682" t="s">
        <v>138</v>
      </c>
      <c r="C682">
        <v>12.31</v>
      </c>
      <c r="D682">
        <v>0</v>
      </c>
      <c r="E682">
        <v>0</v>
      </c>
      <c r="F682">
        <v>318.61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119.33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45">
      <c r="A683" t="s">
        <v>174</v>
      </c>
      <c r="B683" t="s">
        <v>139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45">
      <c r="A684" t="s">
        <v>174</v>
      </c>
      <c r="B684" t="s">
        <v>140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1.37</v>
      </c>
      <c r="T684">
        <v>0</v>
      </c>
      <c r="U684">
        <v>0</v>
      </c>
      <c r="V684">
        <v>0.08</v>
      </c>
      <c r="W684">
        <v>0.23</v>
      </c>
      <c r="X684">
        <v>0</v>
      </c>
      <c r="Y684">
        <v>35.1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45">
      <c r="A685" t="s">
        <v>174</v>
      </c>
      <c r="B685" t="s">
        <v>141</v>
      </c>
      <c r="C685">
        <v>23.35</v>
      </c>
      <c r="D685">
        <v>0</v>
      </c>
      <c r="E685">
        <v>0</v>
      </c>
      <c r="F685">
        <v>900.11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45">
      <c r="A686" t="s">
        <v>174</v>
      </c>
      <c r="B686" t="s">
        <v>142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40.229999999999997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9.84</v>
      </c>
      <c r="AH686">
        <v>47.36</v>
      </c>
      <c r="AI686">
        <v>-625.36</v>
      </c>
      <c r="AJ686">
        <v>0</v>
      </c>
    </row>
    <row r="687" spans="1:36" x14ac:dyDescent="0.45">
      <c r="A687" t="s">
        <v>174</v>
      </c>
      <c r="B687" t="s">
        <v>143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45">
      <c r="A688" t="s">
        <v>174</v>
      </c>
      <c r="B688" t="s">
        <v>144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45">
      <c r="A689" t="s">
        <v>174</v>
      </c>
      <c r="B689" t="s">
        <v>145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45">
      <c r="A690" t="s">
        <v>174</v>
      </c>
      <c r="B690" t="s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12.62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45">
      <c r="A691" t="s">
        <v>174</v>
      </c>
      <c r="B691" t="s">
        <v>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45">
      <c r="A692" t="s">
        <v>174</v>
      </c>
      <c r="B692" t="s">
        <v>147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9.0500000000000007</v>
      </c>
      <c r="W692">
        <v>7.0000000000000007E-2</v>
      </c>
      <c r="X692">
        <v>0.04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45">
      <c r="A693" t="s">
        <v>174</v>
      </c>
      <c r="B693" t="s">
        <v>148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45">
      <c r="A694" t="s">
        <v>174</v>
      </c>
      <c r="B694" t="s">
        <v>149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45">
      <c r="A695" t="s">
        <v>174</v>
      </c>
      <c r="B695" t="s">
        <v>150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45">
      <c r="A696" t="s">
        <v>174</v>
      </c>
      <c r="B696" t="s">
        <v>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17.09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3.3</v>
      </c>
      <c r="AJ696">
        <v>0</v>
      </c>
    </row>
    <row r="697" spans="1:36" x14ac:dyDescent="0.45">
      <c r="A697" t="s">
        <v>174</v>
      </c>
      <c r="B697" t="s">
        <v>151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45">
      <c r="A698" t="s">
        <v>174</v>
      </c>
      <c r="B698" t="s">
        <v>152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23.23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45">
      <c r="A699" t="s">
        <v>174</v>
      </c>
      <c r="B699" t="s">
        <v>153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71.11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45">
      <c r="A700" t="s">
        <v>174</v>
      </c>
      <c r="B700" t="s">
        <v>154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45">
      <c r="A701" t="s">
        <v>174</v>
      </c>
      <c r="B701" t="s">
        <v>155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19.05</v>
      </c>
      <c r="W701">
        <v>28.77</v>
      </c>
      <c r="X701">
        <v>0.49</v>
      </c>
      <c r="Y701">
        <v>0.3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0.19</v>
      </c>
      <c r="AJ701">
        <v>0</v>
      </c>
    </row>
    <row r="702" spans="1:36" x14ac:dyDescent="0.45">
      <c r="A702" t="s">
        <v>174</v>
      </c>
      <c r="B702" t="s">
        <v>156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5.56</v>
      </c>
      <c r="W702">
        <v>11.77</v>
      </c>
      <c r="X702">
        <v>0</v>
      </c>
      <c r="Y702">
        <v>0.03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45">
      <c r="A703" t="s">
        <v>174</v>
      </c>
      <c r="B703" t="s">
        <v>157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45">
      <c r="A704" t="s">
        <v>175</v>
      </c>
      <c r="B704" t="s">
        <v>121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1.79</v>
      </c>
      <c r="Y704">
        <v>0.79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45">
      <c r="A705" t="s">
        <v>175</v>
      </c>
      <c r="B705" t="s">
        <v>122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53.04</v>
      </c>
      <c r="AJ705">
        <v>2.11</v>
      </c>
    </row>
    <row r="706" spans="1:36" x14ac:dyDescent="0.45">
      <c r="A706" t="s">
        <v>175</v>
      </c>
      <c r="B706" t="s">
        <v>123</v>
      </c>
      <c r="C706">
        <v>0.26</v>
      </c>
      <c r="D706">
        <v>0</v>
      </c>
      <c r="E706">
        <v>0</v>
      </c>
      <c r="F706">
        <v>2.06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2.88</v>
      </c>
      <c r="V706">
        <v>0</v>
      </c>
      <c r="W706">
        <v>0</v>
      </c>
      <c r="X706">
        <v>0</v>
      </c>
      <c r="Y706">
        <v>0.04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-4.46</v>
      </c>
    </row>
    <row r="707" spans="1:36" x14ac:dyDescent="0.45">
      <c r="A707" t="s">
        <v>175</v>
      </c>
      <c r="B707" t="s">
        <v>124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0.81</v>
      </c>
      <c r="V707">
        <v>0</v>
      </c>
      <c r="W707">
        <v>0</v>
      </c>
      <c r="X707">
        <v>0</v>
      </c>
      <c r="Y707">
        <v>1.67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-2.11</v>
      </c>
    </row>
    <row r="708" spans="1:36" x14ac:dyDescent="0.45">
      <c r="A708" t="s">
        <v>175</v>
      </c>
      <c r="B708" t="s">
        <v>125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24.58</v>
      </c>
      <c r="T708">
        <v>0</v>
      </c>
      <c r="U708">
        <v>4.58</v>
      </c>
      <c r="V708">
        <v>0</v>
      </c>
      <c r="W708">
        <v>0</v>
      </c>
      <c r="X708">
        <v>0</v>
      </c>
      <c r="Y708">
        <v>1.96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-26.67</v>
      </c>
    </row>
    <row r="709" spans="1:36" x14ac:dyDescent="0.45">
      <c r="A709" t="s">
        <v>175</v>
      </c>
      <c r="B709" t="s">
        <v>126</v>
      </c>
      <c r="C709">
        <v>0.01</v>
      </c>
      <c r="D709">
        <v>0</v>
      </c>
      <c r="E709">
        <v>0</v>
      </c>
      <c r="F709">
        <v>0.27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-0.24</v>
      </c>
    </row>
    <row r="710" spans="1:36" x14ac:dyDescent="0.45">
      <c r="A710" t="s">
        <v>175</v>
      </c>
      <c r="B710" t="s">
        <v>127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45">
      <c r="A711" t="s">
        <v>175</v>
      </c>
      <c r="B711" t="s">
        <v>128</v>
      </c>
      <c r="C711">
        <v>0</v>
      </c>
      <c r="D711">
        <v>0</v>
      </c>
      <c r="E711">
        <v>1.54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-1.31</v>
      </c>
    </row>
    <row r="712" spans="1:36" x14ac:dyDescent="0.45">
      <c r="A712" t="s">
        <v>175</v>
      </c>
      <c r="B712" t="s">
        <v>129</v>
      </c>
      <c r="C712">
        <v>0.42</v>
      </c>
      <c r="D712">
        <v>0</v>
      </c>
      <c r="E712">
        <v>0.54</v>
      </c>
      <c r="F712">
        <v>42.03</v>
      </c>
      <c r="G712">
        <v>0</v>
      </c>
      <c r="H712">
        <v>0.04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0.21</v>
      </c>
      <c r="V712">
        <v>3.63</v>
      </c>
      <c r="W712">
        <v>3.33</v>
      </c>
      <c r="X712">
        <v>0.04</v>
      </c>
      <c r="Y712">
        <v>9.8699999999999992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28.87</v>
      </c>
      <c r="AJ712">
        <v>32.67</v>
      </c>
    </row>
    <row r="713" spans="1:36" x14ac:dyDescent="0.45">
      <c r="A713" t="s">
        <v>175</v>
      </c>
      <c r="B713" t="s">
        <v>130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12.65</v>
      </c>
      <c r="V713">
        <v>0</v>
      </c>
      <c r="W713">
        <v>3.58</v>
      </c>
      <c r="X713">
        <v>0</v>
      </c>
      <c r="Y713">
        <v>10.4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45">
      <c r="A714" t="s">
        <v>175</v>
      </c>
      <c r="B714" t="s">
        <v>131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10.96</v>
      </c>
      <c r="W714">
        <v>0</v>
      </c>
      <c r="X714">
        <v>0</v>
      </c>
      <c r="Y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45">
      <c r="A715" t="s">
        <v>175</v>
      </c>
      <c r="B715" t="s">
        <v>132</v>
      </c>
      <c r="C715">
        <v>5.79</v>
      </c>
      <c r="D715">
        <v>0</v>
      </c>
      <c r="E715">
        <v>0</v>
      </c>
      <c r="F715">
        <v>104.41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45">
      <c r="A716" t="s">
        <v>175</v>
      </c>
      <c r="B716" t="s">
        <v>133</v>
      </c>
      <c r="C716">
        <v>0.08</v>
      </c>
      <c r="D716">
        <v>0</v>
      </c>
      <c r="E716">
        <v>0</v>
      </c>
      <c r="F716">
        <v>1.61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45">
      <c r="A717" t="s">
        <v>175</v>
      </c>
      <c r="B717" t="s">
        <v>134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0.14000000000000001</v>
      </c>
      <c r="V717">
        <v>0</v>
      </c>
      <c r="W717">
        <v>0</v>
      </c>
      <c r="X717">
        <v>0</v>
      </c>
      <c r="Y717">
        <v>3.42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45">
      <c r="A718" t="s">
        <v>175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45">
      <c r="A719" t="s">
        <v>175</v>
      </c>
      <c r="B719" t="s">
        <v>136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45">
      <c r="A720" t="s">
        <v>175</v>
      </c>
      <c r="B720" t="s">
        <v>137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45">
      <c r="A721" t="s">
        <v>175</v>
      </c>
      <c r="B721" t="s">
        <v>138</v>
      </c>
      <c r="C721">
        <v>4.76</v>
      </c>
      <c r="D721">
        <v>0</v>
      </c>
      <c r="E721">
        <v>0</v>
      </c>
      <c r="F721">
        <v>123.13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13.43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45">
      <c r="A722" t="s">
        <v>175</v>
      </c>
      <c r="B722" t="s">
        <v>139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45">
      <c r="A723" t="s">
        <v>175</v>
      </c>
      <c r="B723" t="s">
        <v>140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0.23</v>
      </c>
      <c r="T723">
        <v>0</v>
      </c>
      <c r="U723">
        <v>0</v>
      </c>
      <c r="V723">
        <v>0.02</v>
      </c>
      <c r="W723">
        <v>0.05</v>
      </c>
      <c r="X723">
        <v>0</v>
      </c>
      <c r="Y723">
        <v>3.95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45">
      <c r="A724" t="s">
        <v>175</v>
      </c>
      <c r="B724" t="s">
        <v>141</v>
      </c>
      <c r="C724">
        <v>9.02</v>
      </c>
      <c r="D724">
        <v>0</v>
      </c>
      <c r="E724">
        <v>0</v>
      </c>
      <c r="F724">
        <v>347.85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45">
      <c r="A725" t="s">
        <v>175</v>
      </c>
      <c r="B725" t="s">
        <v>142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18.04</v>
      </c>
      <c r="AH725">
        <v>9.24</v>
      </c>
      <c r="AI725">
        <v>-213.97</v>
      </c>
      <c r="AJ725">
        <v>0</v>
      </c>
    </row>
    <row r="726" spans="1:36" x14ac:dyDescent="0.45">
      <c r="A726" t="s">
        <v>175</v>
      </c>
      <c r="B726" t="s">
        <v>143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45">
      <c r="A727" t="s">
        <v>175</v>
      </c>
      <c r="B727" t="s">
        <v>144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45">
      <c r="A728" t="s">
        <v>175</v>
      </c>
      <c r="B728" t="s">
        <v>145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45">
      <c r="A729" t="s">
        <v>175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20.11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45">
      <c r="A730" t="s">
        <v>175</v>
      </c>
      <c r="B730" t="s">
        <v>146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45">
      <c r="A731" t="s">
        <v>175</v>
      </c>
      <c r="B731" t="s">
        <v>147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3.89</v>
      </c>
      <c r="W731">
        <v>0.03</v>
      </c>
      <c r="X731">
        <v>0.02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45">
      <c r="A732" t="s">
        <v>175</v>
      </c>
      <c r="B732" t="s">
        <v>148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45">
      <c r="A733" t="s">
        <v>175</v>
      </c>
      <c r="B733" t="s">
        <v>149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45">
      <c r="A734" t="s">
        <v>175</v>
      </c>
      <c r="B734" t="s">
        <v>150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45">
      <c r="A735" t="s">
        <v>175</v>
      </c>
      <c r="B735" t="s">
        <v>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5.14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1.44</v>
      </c>
      <c r="AJ735">
        <v>0</v>
      </c>
    </row>
    <row r="736" spans="1:36" x14ac:dyDescent="0.45">
      <c r="A736" t="s">
        <v>175</v>
      </c>
      <c r="B736" t="s">
        <v>151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45">
      <c r="A737" t="s">
        <v>175</v>
      </c>
      <c r="B737" t="s">
        <v>152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20.22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45">
      <c r="A738" t="s">
        <v>175</v>
      </c>
      <c r="B738" t="s">
        <v>153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61.9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45">
      <c r="A739" t="s">
        <v>175</v>
      </c>
      <c r="B739" t="s">
        <v>154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45">
      <c r="A740" t="s">
        <v>175</v>
      </c>
      <c r="B740" t="s">
        <v>155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16.579999999999998</v>
      </c>
      <c r="W740">
        <v>12.36</v>
      </c>
      <c r="X740">
        <v>0.21</v>
      </c>
      <c r="Y740">
        <v>0.04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0.08</v>
      </c>
      <c r="AJ740">
        <v>0</v>
      </c>
    </row>
    <row r="741" spans="1:36" x14ac:dyDescent="0.45">
      <c r="A741" t="s">
        <v>175</v>
      </c>
      <c r="B741" t="s">
        <v>156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4.84</v>
      </c>
      <c r="W741">
        <v>5.0599999999999996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45">
      <c r="A742" t="s">
        <v>175</v>
      </c>
      <c r="B742" t="s">
        <v>157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45">
      <c r="A743" t="s">
        <v>176</v>
      </c>
      <c r="B743" t="s">
        <v>121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0.06</v>
      </c>
      <c r="Y743">
        <v>0.12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45">
      <c r="A744" t="s">
        <v>176</v>
      </c>
      <c r="B744" t="s">
        <v>122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16.61</v>
      </c>
      <c r="AJ744">
        <v>0.15</v>
      </c>
    </row>
    <row r="745" spans="1:36" x14ac:dyDescent="0.45">
      <c r="A745" t="s">
        <v>176</v>
      </c>
      <c r="B745" t="s">
        <v>123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-0.01</v>
      </c>
    </row>
    <row r="746" spans="1:36" x14ac:dyDescent="0.45">
      <c r="A746" t="s">
        <v>176</v>
      </c>
      <c r="B746" t="s">
        <v>124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0.03</v>
      </c>
      <c r="V746">
        <v>0</v>
      </c>
      <c r="W746">
        <v>0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-0.15</v>
      </c>
    </row>
    <row r="747" spans="1:36" x14ac:dyDescent="0.45">
      <c r="A747" t="s">
        <v>176</v>
      </c>
      <c r="B747" t="s">
        <v>125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6.66</v>
      </c>
      <c r="T747">
        <v>0</v>
      </c>
      <c r="U747">
        <v>1.25</v>
      </c>
      <c r="V747">
        <v>0</v>
      </c>
      <c r="W747">
        <v>0</v>
      </c>
      <c r="X747">
        <v>0</v>
      </c>
      <c r="Y747">
        <v>0.53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-7.22</v>
      </c>
    </row>
    <row r="748" spans="1:36" x14ac:dyDescent="0.45">
      <c r="A748" t="s">
        <v>176</v>
      </c>
      <c r="B748" t="s">
        <v>126</v>
      </c>
      <c r="C748">
        <v>0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-0.06</v>
      </c>
    </row>
    <row r="749" spans="1:36" x14ac:dyDescent="0.45">
      <c r="A749" t="s">
        <v>176</v>
      </c>
      <c r="B749" t="s">
        <v>127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45">
      <c r="A750" t="s">
        <v>176</v>
      </c>
      <c r="B750" t="s">
        <v>128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1.32</v>
      </c>
      <c r="T750">
        <v>1.97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-2.8</v>
      </c>
    </row>
    <row r="751" spans="1:36" x14ac:dyDescent="0.45">
      <c r="A751" t="s">
        <v>176</v>
      </c>
      <c r="B751" t="s">
        <v>129</v>
      </c>
      <c r="C751">
        <v>0.2</v>
      </c>
      <c r="D751">
        <v>0</v>
      </c>
      <c r="E751">
        <v>0.56000000000000005</v>
      </c>
      <c r="F751">
        <v>24.86</v>
      </c>
      <c r="G751">
        <v>0</v>
      </c>
      <c r="H751">
        <v>0.04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6.43</v>
      </c>
      <c r="T751">
        <v>0.28000000000000003</v>
      </c>
      <c r="U751">
        <v>0.95</v>
      </c>
      <c r="V751">
        <v>0.95</v>
      </c>
      <c r="W751">
        <v>0.91</v>
      </c>
      <c r="X751">
        <v>0.01</v>
      </c>
      <c r="Y751">
        <v>0.91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37.479999999999997</v>
      </c>
      <c r="AJ751">
        <v>10.1</v>
      </c>
    </row>
    <row r="752" spans="1:36" x14ac:dyDescent="0.45">
      <c r="A752" t="s">
        <v>176</v>
      </c>
      <c r="B752" t="s">
        <v>130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45">
      <c r="A753" t="s">
        <v>176</v>
      </c>
      <c r="B753" t="s">
        <v>131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45">
      <c r="A754" t="s">
        <v>176</v>
      </c>
      <c r="B754" t="s">
        <v>132</v>
      </c>
      <c r="C754">
        <v>0.14000000000000001</v>
      </c>
      <c r="D754">
        <v>0</v>
      </c>
      <c r="E754">
        <v>0</v>
      </c>
      <c r="F754">
        <v>2.61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45">
      <c r="A755" t="s">
        <v>176</v>
      </c>
      <c r="B755" t="s">
        <v>133</v>
      </c>
      <c r="C755">
        <v>0</v>
      </c>
      <c r="D755">
        <v>0</v>
      </c>
      <c r="E755">
        <v>0</v>
      </c>
      <c r="F755">
        <v>0.04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45">
      <c r="A756" t="s">
        <v>176</v>
      </c>
      <c r="B756" t="s">
        <v>134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45">
      <c r="A757" t="s">
        <v>176</v>
      </c>
      <c r="B757" t="s">
        <v>135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45">
      <c r="A758" t="s">
        <v>176</v>
      </c>
      <c r="B758" t="s">
        <v>136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45">
      <c r="A759" t="s">
        <v>176</v>
      </c>
      <c r="B759" t="s">
        <v>137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45">
      <c r="A760" t="s">
        <v>176</v>
      </c>
      <c r="B760" t="s">
        <v>138</v>
      </c>
      <c r="C760">
        <v>0.12</v>
      </c>
      <c r="D760">
        <v>0</v>
      </c>
      <c r="E760">
        <v>0</v>
      </c>
      <c r="F760">
        <v>3.08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45">
      <c r="A761" t="s">
        <v>176</v>
      </c>
      <c r="B761" t="s">
        <v>139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45">
      <c r="A762" t="s">
        <v>176</v>
      </c>
      <c r="B762" t="s">
        <v>140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0.44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45">
      <c r="A763" t="s">
        <v>176</v>
      </c>
      <c r="B763" t="s">
        <v>141</v>
      </c>
      <c r="C763">
        <v>0.23</v>
      </c>
      <c r="D763">
        <v>0</v>
      </c>
      <c r="E763">
        <v>0</v>
      </c>
      <c r="F763">
        <v>8.69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45">
      <c r="A764" t="s">
        <v>176</v>
      </c>
      <c r="B764" t="s">
        <v>142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43.59</v>
      </c>
      <c r="AH764">
        <v>2.89</v>
      </c>
      <c r="AI764">
        <v>-51.09</v>
      </c>
      <c r="AJ764">
        <v>0</v>
      </c>
    </row>
    <row r="765" spans="1:36" x14ac:dyDescent="0.45">
      <c r="A765" t="s">
        <v>176</v>
      </c>
      <c r="B765" t="s">
        <v>143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45">
      <c r="A766" t="s">
        <v>176</v>
      </c>
      <c r="B766" t="s">
        <v>144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45">
      <c r="A767" t="s">
        <v>176</v>
      </c>
      <c r="B767" t="s">
        <v>145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45">
      <c r="A768" t="s">
        <v>176</v>
      </c>
      <c r="B768" t="s">
        <v>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45">
      <c r="A769" t="s">
        <v>176</v>
      </c>
      <c r="B769" t="s">
        <v>146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1.1599999999999999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45">
      <c r="A770" t="s">
        <v>176</v>
      </c>
      <c r="B770" t="s">
        <v>147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1.05</v>
      </c>
      <c r="W770">
        <v>0.01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45">
      <c r="A771" t="s">
        <v>176</v>
      </c>
      <c r="B771" t="s">
        <v>148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45">
      <c r="A772" t="s">
        <v>176</v>
      </c>
      <c r="B772" t="s">
        <v>149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45">
      <c r="A773" t="s">
        <v>176</v>
      </c>
      <c r="B773" t="s">
        <v>150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45">
      <c r="A774" t="s">
        <v>176</v>
      </c>
      <c r="B774" t="s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5.14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45">
      <c r="A775" t="s">
        <v>176</v>
      </c>
      <c r="B775" t="s">
        <v>151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45">
      <c r="A776" t="s">
        <v>176</v>
      </c>
      <c r="B776" t="s">
        <v>152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45">
      <c r="A777" t="s">
        <v>176</v>
      </c>
      <c r="B777" t="s">
        <v>153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13.17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45">
      <c r="A778" t="s">
        <v>176</v>
      </c>
      <c r="B778" t="s">
        <v>154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45">
      <c r="A779" t="s">
        <v>176</v>
      </c>
      <c r="B779" t="s">
        <v>155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3.53</v>
      </c>
      <c r="W779">
        <v>1.63</v>
      </c>
      <c r="X779">
        <v>0.06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0.02</v>
      </c>
      <c r="AJ779">
        <v>0</v>
      </c>
    </row>
    <row r="780" spans="1:36" x14ac:dyDescent="0.45">
      <c r="A780" t="s">
        <v>176</v>
      </c>
      <c r="B780" t="s">
        <v>156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1.03</v>
      </c>
      <c r="W780">
        <v>0.67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45">
      <c r="A781" t="s">
        <v>176</v>
      </c>
      <c r="B781" t="s">
        <v>157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1.19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45">
      <c r="A782" t="s">
        <v>177</v>
      </c>
      <c r="B782" t="s">
        <v>121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45">
      <c r="A783" t="s">
        <v>177</v>
      </c>
      <c r="B783" t="s">
        <v>122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1.77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12.59</v>
      </c>
      <c r="AJ783">
        <v>3.02</v>
      </c>
    </row>
    <row r="784" spans="1:36" x14ac:dyDescent="0.45">
      <c r="A784" t="s">
        <v>177</v>
      </c>
      <c r="B784" t="s">
        <v>123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-0.01</v>
      </c>
    </row>
    <row r="785" spans="1:36" x14ac:dyDescent="0.45">
      <c r="A785" t="s">
        <v>177</v>
      </c>
      <c r="B785" t="s">
        <v>124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1.84</v>
      </c>
      <c r="V785">
        <v>0</v>
      </c>
      <c r="W785">
        <v>0</v>
      </c>
      <c r="X785">
        <v>0.38</v>
      </c>
      <c r="Y785">
        <v>1.34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-3.02</v>
      </c>
    </row>
    <row r="786" spans="1:36" x14ac:dyDescent="0.45">
      <c r="A786" t="s">
        <v>177</v>
      </c>
      <c r="B786" t="s">
        <v>125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8.3800000000000008</v>
      </c>
      <c r="T786">
        <v>0</v>
      </c>
      <c r="U786">
        <v>2.27</v>
      </c>
      <c r="V786">
        <v>0.48</v>
      </c>
      <c r="W786">
        <v>0</v>
      </c>
      <c r="X786">
        <v>0</v>
      </c>
      <c r="Y786">
        <v>0.89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-10.35</v>
      </c>
    </row>
    <row r="787" spans="1:36" x14ac:dyDescent="0.45">
      <c r="A787" t="s">
        <v>177</v>
      </c>
      <c r="B787" t="s">
        <v>126</v>
      </c>
      <c r="C787">
        <v>0</v>
      </c>
      <c r="D787">
        <v>0</v>
      </c>
      <c r="E787">
        <v>0</v>
      </c>
      <c r="F787">
        <v>0.13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-0.12</v>
      </c>
    </row>
    <row r="788" spans="1:36" x14ac:dyDescent="0.45">
      <c r="A788" t="s">
        <v>177</v>
      </c>
      <c r="B788" t="s">
        <v>127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45">
      <c r="A789" t="s">
        <v>177</v>
      </c>
      <c r="B789" t="s">
        <v>128</v>
      </c>
      <c r="C789">
        <v>0</v>
      </c>
      <c r="D789">
        <v>0</v>
      </c>
      <c r="E789">
        <v>0.41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0.65</v>
      </c>
      <c r="T789">
        <v>0.65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-1.45</v>
      </c>
    </row>
    <row r="790" spans="1:36" x14ac:dyDescent="0.45">
      <c r="A790" t="s">
        <v>177</v>
      </c>
      <c r="B790" t="s">
        <v>129</v>
      </c>
      <c r="C790">
        <v>0.03</v>
      </c>
      <c r="D790">
        <v>0</v>
      </c>
      <c r="E790">
        <v>0.62</v>
      </c>
      <c r="F790">
        <v>6.45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</v>
      </c>
      <c r="T790">
        <v>0.03</v>
      </c>
      <c r="U790">
        <v>0.04</v>
      </c>
      <c r="V790">
        <v>1.24</v>
      </c>
      <c r="W790">
        <v>1.65</v>
      </c>
      <c r="X790">
        <v>0.02</v>
      </c>
      <c r="Y790">
        <v>1.33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36.06</v>
      </c>
      <c r="AJ790">
        <v>11.93</v>
      </c>
    </row>
    <row r="791" spans="1:36" x14ac:dyDescent="0.45">
      <c r="A791" t="s">
        <v>177</v>
      </c>
      <c r="B791" t="s">
        <v>130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45">
      <c r="A792" t="s">
        <v>177</v>
      </c>
      <c r="B792" t="s">
        <v>131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1.51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45">
      <c r="A793" t="s">
        <v>177</v>
      </c>
      <c r="B793" t="s">
        <v>132</v>
      </c>
      <c r="C793">
        <v>0.31</v>
      </c>
      <c r="D793">
        <v>0</v>
      </c>
      <c r="E793">
        <v>0</v>
      </c>
      <c r="F793">
        <v>5.65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45">
      <c r="A794" t="s">
        <v>177</v>
      </c>
      <c r="B794" t="s">
        <v>133</v>
      </c>
      <c r="C794">
        <v>0</v>
      </c>
      <c r="D794">
        <v>0</v>
      </c>
      <c r="E794">
        <v>0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45">
      <c r="A795" t="s">
        <v>177</v>
      </c>
      <c r="B795" t="s">
        <v>134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0.32</v>
      </c>
      <c r="V795">
        <v>0</v>
      </c>
      <c r="W795">
        <v>0</v>
      </c>
      <c r="X795">
        <v>0</v>
      </c>
      <c r="Y795">
        <v>1.85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45">
      <c r="A796" t="s">
        <v>177</v>
      </c>
      <c r="B796" t="s">
        <v>135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45">
      <c r="A797" t="s">
        <v>177</v>
      </c>
      <c r="B797" t="s">
        <v>136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45">
      <c r="A798" t="s">
        <v>177</v>
      </c>
      <c r="B798" t="s">
        <v>137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45">
      <c r="A799" t="s">
        <v>177</v>
      </c>
      <c r="B799" t="s">
        <v>138</v>
      </c>
      <c r="C799">
        <v>0.26</v>
      </c>
      <c r="D799">
        <v>0</v>
      </c>
      <c r="E799">
        <v>0</v>
      </c>
      <c r="F799">
        <v>6.67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45">
      <c r="A800" t="s">
        <v>177</v>
      </c>
      <c r="B800" t="s">
        <v>139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45">
      <c r="A801" t="s">
        <v>177</v>
      </c>
      <c r="B801" t="s">
        <v>140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0.09</v>
      </c>
      <c r="T801">
        <v>0</v>
      </c>
      <c r="U801">
        <v>0</v>
      </c>
      <c r="V801">
        <v>0.04</v>
      </c>
      <c r="W801">
        <v>0.12</v>
      </c>
      <c r="X801">
        <v>0</v>
      </c>
      <c r="Y801">
        <v>2.14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45">
      <c r="A802" t="s">
        <v>177</v>
      </c>
      <c r="B802" t="s">
        <v>141</v>
      </c>
      <c r="C802">
        <v>0.49</v>
      </c>
      <c r="D802">
        <v>0</v>
      </c>
      <c r="E802">
        <v>0</v>
      </c>
      <c r="F802">
        <v>18.829999999999998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45">
      <c r="A803" t="s">
        <v>177</v>
      </c>
      <c r="B803" t="s">
        <v>142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22.35</v>
      </c>
      <c r="AH803">
        <v>6.52</v>
      </c>
      <c r="AI803">
        <v>-40.479999999999997</v>
      </c>
      <c r="AJ803">
        <v>0</v>
      </c>
    </row>
    <row r="804" spans="1:36" x14ac:dyDescent="0.45">
      <c r="A804" t="s">
        <v>177</v>
      </c>
      <c r="B804" t="s">
        <v>143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45">
      <c r="A805" t="s">
        <v>177</v>
      </c>
      <c r="B805" t="s">
        <v>144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45">
      <c r="A806" t="s">
        <v>177</v>
      </c>
      <c r="B806" t="s">
        <v>145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45">
      <c r="A807" t="s">
        <v>177</v>
      </c>
      <c r="B807" t="s">
        <v>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45">
      <c r="A808" t="s">
        <v>177</v>
      </c>
      <c r="B808" t="s">
        <v>146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45">
      <c r="A809" t="s">
        <v>177</v>
      </c>
      <c r="B809" t="s">
        <v>147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1.8</v>
      </c>
      <c r="W809">
        <v>0.01</v>
      </c>
      <c r="X809">
        <v>0.01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45">
      <c r="A810" t="s">
        <v>177</v>
      </c>
      <c r="B810" t="s">
        <v>148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45">
      <c r="A811" t="s">
        <v>177</v>
      </c>
      <c r="B811" t="s">
        <v>149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45">
      <c r="A812" t="s">
        <v>177</v>
      </c>
      <c r="B812" t="s">
        <v>150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45">
      <c r="A813" t="s">
        <v>177</v>
      </c>
      <c r="B813" t="s">
        <v>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5.14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45">
      <c r="A814" t="s">
        <v>177</v>
      </c>
      <c r="B814" t="s">
        <v>151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45">
      <c r="A815" t="s">
        <v>177</v>
      </c>
      <c r="B815" t="s">
        <v>152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3.55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45">
      <c r="A816" t="s">
        <v>177</v>
      </c>
      <c r="B816" t="s">
        <v>153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10.87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45">
      <c r="A817" t="s">
        <v>177</v>
      </c>
      <c r="B817" t="s">
        <v>154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45">
      <c r="A818" t="s">
        <v>177</v>
      </c>
      <c r="B818" t="s">
        <v>155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2.91</v>
      </c>
      <c r="W818">
        <v>2.61</v>
      </c>
      <c r="X818">
        <v>0.1</v>
      </c>
      <c r="Y818">
        <v>0.02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0.04</v>
      </c>
      <c r="AJ818">
        <v>0</v>
      </c>
    </row>
    <row r="819" spans="1:36" x14ac:dyDescent="0.45">
      <c r="A819" t="s">
        <v>177</v>
      </c>
      <c r="B819" t="s">
        <v>156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0.85</v>
      </c>
      <c r="W819">
        <v>1.07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45">
      <c r="A820" t="s">
        <v>177</v>
      </c>
      <c r="B820" t="s">
        <v>157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45">
      <c r="A821" t="s">
        <v>178</v>
      </c>
      <c r="B821" t="s">
        <v>121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45">
      <c r="A822" t="s">
        <v>178</v>
      </c>
      <c r="B822" t="s">
        <v>122</v>
      </c>
      <c r="C822">
        <v>0</v>
      </c>
      <c r="D822">
        <v>0</v>
      </c>
      <c r="E822">
        <v>0</v>
      </c>
      <c r="F822">
        <v>0.19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62.59</v>
      </c>
      <c r="AJ822">
        <v>0.17</v>
      </c>
    </row>
    <row r="823" spans="1:36" x14ac:dyDescent="0.45">
      <c r="A823" t="s">
        <v>178</v>
      </c>
      <c r="B823" t="s">
        <v>123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-0.04</v>
      </c>
    </row>
    <row r="824" spans="1:36" x14ac:dyDescent="0.45">
      <c r="A824" t="s">
        <v>178</v>
      </c>
      <c r="B824" t="s">
        <v>124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0.19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-0.17</v>
      </c>
    </row>
    <row r="825" spans="1:36" x14ac:dyDescent="0.45">
      <c r="A825" t="s">
        <v>178</v>
      </c>
      <c r="B825" t="s">
        <v>125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31.98</v>
      </c>
      <c r="T825">
        <v>0</v>
      </c>
      <c r="U825">
        <v>5.98</v>
      </c>
      <c r="V825">
        <v>0</v>
      </c>
      <c r="W825">
        <v>0</v>
      </c>
      <c r="X825">
        <v>0</v>
      </c>
      <c r="Y825">
        <v>2.5499999999999998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-34.71</v>
      </c>
    </row>
    <row r="826" spans="1:36" x14ac:dyDescent="0.45">
      <c r="A826" t="s">
        <v>178</v>
      </c>
      <c r="B826" t="s">
        <v>126</v>
      </c>
      <c r="C826">
        <v>0.01</v>
      </c>
      <c r="D826">
        <v>0</v>
      </c>
      <c r="E826">
        <v>0</v>
      </c>
      <c r="F826">
        <v>0.35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-0.31</v>
      </c>
    </row>
    <row r="827" spans="1:36" x14ac:dyDescent="0.45">
      <c r="A827" t="s">
        <v>178</v>
      </c>
      <c r="B827" t="s">
        <v>127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45">
      <c r="A828" t="s">
        <v>178</v>
      </c>
      <c r="B828" t="s">
        <v>128</v>
      </c>
      <c r="C828">
        <v>0</v>
      </c>
      <c r="D828">
        <v>0</v>
      </c>
      <c r="E828">
        <v>1.89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-1.96</v>
      </c>
    </row>
    <row r="829" spans="1:36" x14ac:dyDescent="0.45">
      <c r="A829" t="s">
        <v>178</v>
      </c>
      <c r="B829" t="s">
        <v>129</v>
      </c>
      <c r="C829">
        <v>0.41</v>
      </c>
      <c r="D829">
        <v>0</v>
      </c>
      <c r="E829">
        <v>0.82</v>
      </c>
      <c r="F829">
        <v>422.6</v>
      </c>
      <c r="G829">
        <v>0</v>
      </c>
      <c r="H829">
        <v>1.66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2.56</v>
      </c>
      <c r="T829">
        <v>0.12</v>
      </c>
      <c r="U829">
        <v>10.96</v>
      </c>
      <c r="V829">
        <v>7.37</v>
      </c>
      <c r="W829">
        <v>4.3499999999999996</v>
      </c>
      <c r="X829">
        <v>0.92</v>
      </c>
      <c r="Y829">
        <v>4.9400000000000004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36.58</v>
      </c>
      <c r="AJ829">
        <v>37.01</v>
      </c>
    </row>
    <row r="830" spans="1:36" x14ac:dyDescent="0.45">
      <c r="A830" t="s">
        <v>178</v>
      </c>
      <c r="B830" t="s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45">
      <c r="A831" t="s">
        <v>178</v>
      </c>
      <c r="B831" t="s">
        <v>131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2.94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45">
      <c r="A832" t="s">
        <v>178</v>
      </c>
      <c r="B832" t="s">
        <v>132</v>
      </c>
      <c r="C832">
        <v>8.48</v>
      </c>
      <c r="D832">
        <v>0</v>
      </c>
      <c r="E832">
        <v>0</v>
      </c>
      <c r="F832">
        <v>153.03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45">
      <c r="A833" t="s">
        <v>178</v>
      </c>
      <c r="B833" t="s">
        <v>133</v>
      </c>
      <c r="C833">
        <v>0.12</v>
      </c>
      <c r="D833">
        <v>0</v>
      </c>
      <c r="E833">
        <v>0</v>
      </c>
      <c r="F833">
        <v>2.36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45">
      <c r="A834" t="s">
        <v>178</v>
      </c>
      <c r="B834" t="s">
        <v>134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0.55000000000000004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45">
      <c r="A835" t="s">
        <v>178</v>
      </c>
      <c r="B835" t="s">
        <v>135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45">
      <c r="A836" t="s">
        <v>178</v>
      </c>
      <c r="B836" t="s">
        <v>136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45">
      <c r="A837" t="s">
        <v>178</v>
      </c>
      <c r="B837" t="s">
        <v>137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45">
      <c r="A838" t="s">
        <v>178</v>
      </c>
      <c r="B838" t="s">
        <v>138</v>
      </c>
      <c r="C838">
        <v>6.97</v>
      </c>
      <c r="D838">
        <v>0</v>
      </c>
      <c r="E838">
        <v>0</v>
      </c>
      <c r="F838">
        <v>180.47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2.16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45">
      <c r="A839" t="s">
        <v>178</v>
      </c>
      <c r="B839" t="s">
        <v>139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45">
      <c r="A840" t="s">
        <v>178</v>
      </c>
      <c r="B840" t="s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45">
      <c r="A841" t="s">
        <v>178</v>
      </c>
      <c r="B841" t="s">
        <v>141</v>
      </c>
      <c r="C841">
        <v>13.22</v>
      </c>
      <c r="D841">
        <v>0</v>
      </c>
      <c r="E841">
        <v>0</v>
      </c>
      <c r="F841">
        <v>509.84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45">
      <c r="A842" t="s">
        <v>178</v>
      </c>
      <c r="B842" t="s">
        <v>142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4.9800000000000004</v>
      </c>
      <c r="AH842">
        <v>0</v>
      </c>
      <c r="AI842">
        <v>-269.87</v>
      </c>
      <c r="AJ842">
        <v>0</v>
      </c>
    </row>
    <row r="843" spans="1:36" x14ac:dyDescent="0.45">
      <c r="A843" t="s">
        <v>178</v>
      </c>
      <c r="B843" t="s">
        <v>143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45">
      <c r="A844" t="s">
        <v>178</v>
      </c>
      <c r="B844" t="s">
        <v>144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45">
      <c r="A845" t="s">
        <v>178</v>
      </c>
      <c r="B845" t="s">
        <v>145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45">
      <c r="A846" t="s">
        <v>178</v>
      </c>
      <c r="B846" t="s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45">
      <c r="A847" t="s">
        <v>178</v>
      </c>
      <c r="B847" t="s">
        <v>146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45">
      <c r="A848" t="s">
        <v>178</v>
      </c>
      <c r="B848" t="s">
        <v>147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4.82</v>
      </c>
      <c r="W848">
        <v>0.04</v>
      </c>
      <c r="X848">
        <v>0.02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45">
      <c r="A849" t="s">
        <v>178</v>
      </c>
      <c r="B849" t="s">
        <v>148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45">
      <c r="A850" t="s">
        <v>178</v>
      </c>
      <c r="B850" t="s">
        <v>149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45">
      <c r="A851" t="s">
        <v>178</v>
      </c>
      <c r="B851" t="s">
        <v>150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45">
      <c r="A852" t="s">
        <v>178</v>
      </c>
      <c r="B852" t="s">
        <v>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45">
      <c r="A853" t="s">
        <v>178</v>
      </c>
      <c r="B853" t="s">
        <v>151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45">
      <c r="A854" t="s">
        <v>178</v>
      </c>
      <c r="B854" t="s">
        <v>152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4.41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45">
      <c r="A855" t="s">
        <v>178</v>
      </c>
      <c r="B855" t="s">
        <v>153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13.49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45">
      <c r="A856" t="s">
        <v>178</v>
      </c>
      <c r="B856" t="s">
        <v>154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45">
      <c r="A857" t="s">
        <v>178</v>
      </c>
      <c r="B857" t="s">
        <v>155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3.61</v>
      </c>
      <c r="W857">
        <v>4.53</v>
      </c>
      <c r="X857">
        <v>0.26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</v>
      </c>
      <c r="AJ857">
        <v>0</v>
      </c>
    </row>
    <row r="858" spans="1:36" x14ac:dyDescent="0.45">
      <c r="A858" t="s">
        <v>178</v>
      </c>
      <c r="B858" t="s">
        <v>156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1.05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45">
      <c r="A859" t="s">
        <v>178</v>
      </c>
      <c r="B859" t="s">
        <v>157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45">
      <c r="A860" t="s">
        <v>179</v>
      </c>
      <c r="B860" t="s">
        <v>121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1.24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45">
      <c r="A861" t="s">
        <v>179</v>
      </c>
      <c r="B861" t="s">
        <v>122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86.1</v>
      </c>
      <c r="AJ861">
        <v>1.01</v>
      </c>
    </row>
    <row r="862" spans="1:36" x14ac:dyDescent="0.45">
      <c r="A862" t="s">
        <v>179</v>
      </c>
      <c r="B862" t="s">
        <v>123</v>
      </c>
      <c r="C862">
        <v>3.42</v>
      </c>
      <c r="D862">
        <v>0</v>
      </c>
      <c r="E862">
        <v>0</v>
      </c>
      <c r="F862">
        <v>26.74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26.14</v>
      </c>
      <c r="V862">
        <v>0</v>
      </c>
      <c r="W862">
        <v>0</v>
      </c>
      <c r="X862">
        <v>0</v>
      </c>
      <c r="Y862">
        <v>6.57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-53.44</v>
      </c>
    </row>
    <row r="863" spans="1:36" x14ac:dyDescent="0.45">
      <c r="A863" t="s">
        <v>179</v>
      </c>
      <c r="B863" t="s">
        <v>124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-1.01</v>
      </c>
    </row>
    <row r="864" spans="1:36" x14ac:dyDescent="0.45">
      <c r="A864" t="s">
        <v>179</v>
      </c>
      <c r="B864" t="s">
        <v>125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193.73</v>
      </c>
      <c r="T864">
        <v>0</v>
      </c>
      <c r="U864">
        <v>36.1</v>
      </c>
      <c r="V864">
        <v>0</v>
      </c>
      <c r="W864">
        <v>0</v>
      </c>
      <c r="X864">
        <v>0</v>
      </c>
      <c r="Y864">
        <v>15.42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-210.23</v>
      </c>
    </row>
    <row r="865" spans="1:36" x14ac:dyDescent="0.45">
      <c r="A865" t="s">
        <v>179</v>
      </c>
      <c r="B865" t="s">
        <v>126</v>
      </c>
      <c r="C865">
        <v>0.04</v>
      </c>
      <c r="D865">
        <v>0</v>
      </c>
      <c r="E865">
        <v>0</v>
      </c>
      <c r="F865">
        <v>2.14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-1.85</v>
      </c>
    </row>
    <row r="866" spans="1:36" x14ac:dyDescent="0.45">
      <c r="A866" t="s">
        <v>179</v>
      </c>
      <c r="B866" t="s">
        <v>127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45">
      <c r="A867" t="s">
        <v>179</v>
      </c>
      <c r="B867" t="s">
        <v>128</v>
      </c>
      <c r="C867">
        <v>0</v>
      </c>
      <c r="D867">
        <v>0</v>
      </c>
      <c r="E867">
        <v>12.05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0.13</v>
      </c>
      <c r="T867">
        <v>0.13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-10.46</v>
      </c>
    </row>
    <row r="868" spans="1:36" x14ac:dyDescent="0.45">
      <c r="A868" t="s">
        <v>179</v>
      </c>
      <c r="B868" t="s">
        <v>129</v>
      </c>
      <c r="C868">
        <v>1.95</v>
      </c>
      <c r="D868">
        <v>0</v>
      </c>
      <c r="E868">
        <v>4.34</v>
      </c>
      <c r="F868">
        <v>196.18</v>
      </c>
      <c r="G868">
        <v>0</v>
      </c>
      <c r="H868">
        <v>0.18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0.69</v>
      </c>
      <c r="T868">
        <v>0.03</v>
      </c>
      <c r="U868">
        <v>3.45</v>
      </c>
      <c r="V868">
        <v>28.83</v>
      </c>
      <c r="W868">
        <v>26.26</v>
      </c>
      <c r="X868">
        <v>0.34</v>
      </c>
      <c r="Y868">
        <v>105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190.35</v>
      </c>
      <c r="AJ868">
        <v>275.99</v>
      </c>
    </row>
    <row r="869" spans="1:36" x14ac:dyDescent="0.45">
      <c r="A869" t="s">
        <v>179</v>
      </c>
      <c r="B869" t="s">
        <v>130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114.77</v>
      </c>
      <c r="V869">
        <v>0</v>
      </c>
      <c r="W869">
        <v>32.54</v>
      </c>
      <c r="X869">
        <v>0</v>
      </c>
      <c r="Y869">
        <v>135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45">
      <c r="A870" t="s">
        <v>179</v>
      </c>
      <c r="B870" t="s">
        <v>131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17.89</v>
      </c>
      <c r="W870">
        <v>0</v>
      </c>
      <c r="X870">
        <v>0</v>
      </c>
      <c r="Y870">
        <v>0.19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45">
      <c r="A871" t="s">
        <v>179</v>
      </c>
      <c r="B871" t="s">
        <v>132</v>
      </c>
      <c r="C871">
        <v>10.16</v>
      </c>
      <c r="D871">
        <v>0</v>
      </c>
      <c r="E871">
        <v>0</v>
      </c>
      <c r="F871">
        <v>183.39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45">
      <c r="A872" t="s">
        <v>179</v>
      </c>
      <c r="B872" t="s">
        <v>133</v>
      </c>
      <c r="C872">
        <v>0.15</v>
      </c>
      <c r="D872">
        <v>0</v>
      </c>
      <c r="E872">
        <v>0</v>
      </c>
      <c r="F872">
        <v>2.83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45">
      <c r="A873" t="s">
        <v>179</v>
      </c>
      <c r="B873" t="s">
        <v>134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3.35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45">
      <c r="A874" t="s">
        <v>179</v>
      </c>
      <c r="B874" t="s">
        <v>135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45">
      <c r="A875" t="s">
        <v>179</v>
      </c>
      <c r="B875" t="s">
        <v>136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45">
      <c r="A876" t="s">
        <v>179</v>
      </c>
      <c r="B876" t="s">
        <v>137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45">
      <c r="A877" t="s">
        <v>179</v>
      </c>
      <c r="B877" t="s">
        <v>138</v>
      </c>
      <c r="C877">
        <v>8.36</v>
      </c>
      <c r="D877">
        <v>0</v>
      </c>
      <c r="E877">
        <v>0</v>
      </c>
      <c r="F877">
        <v>216.27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45">
      <c r="A878" t="s">
        <v>179</v>
      </c>
      <c r="B878" t="s">
        <v>139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45">
      <c r="A879" t="s">
        <v>179</v>
      </c>
      <c r="B879" t="s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3.88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45">
      <c r="A880" t="s">
        <v>179</v>
      </c>
      <c r="B880" t="s">
        <v>141</v>
      </c>
      <c r="C880">
        <v>15.85</v>
      </c>
      <c r="D880">
        <v>0</v>
      </c>
      <c r="E880">
        <v>0</v>
      </c>
      <c r="F880">
        <v>610.98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45">
      <c r="A881" t="s">
        <v>179</v>
      </c>
      <c r="B881" t="s">
        <v>142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23.55</v>
      </c>
      <c r="AH881">
        <v>28.43</v>
      </c>
      <c r="AI881">
        <v>-366.4</v>
      </c>
      <c r="AJ881">
        <v>0</v>
      </c>
    </row>
    <row r="882" spans="1:36" x14ac:dyDescent="0.45">
      <c r="A882" t="s">
        <v>179</v>
      </c>
      <c r="B882" t="s">
        <v>143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45">
      <c r="A883" t="s">
        <v>179</v>
      </c>
      <c r="B883" t="s">
        <v>144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45">
      <c r="A884" t="s">
        <v>179</v>
      </c>
      <c r="B884" t="s">
        <v>145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45">
      <c r="A885" t="s">
        <v>179</v>
      </c>
      <c r="B885" t="s">
        <v>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42.05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45">
      <c r="A886" t="s">
        <v>179</v>
      </c>
      <c r="B886" t="s">
        <v>146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7.97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45">
      <c r="A887" t="s">
        <v>179</v>
      </c>
      <c r="B887" t="s">
        <v>147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30.64</v>
      </c>
      <c r="W887">
        <v>0.23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45">
      <c r="A888" t="s">
        <v>179</v>
      </c>
      <c r="B888" t="s">
        <v>148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45">
      <c r="A889" t="s">
        <v>179</v>
      </c>
      <c r="B889" t="s">
        <v>149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45">
      <c r="A890" t="s">
        <v>179</v>
      </c>
      <c r="B890" t="s">
        <v>150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45">
      <c r="A891" t="s">
        <v>179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7.92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4.33</v>
      </c>
      <c r="AJ891">
        <v>0</v>
      </c>
    </row>
    <row r="892" spans="1:36" x14ac:dyDescent="0.45">
      <c r="A892" t="s">
        <v>179</v>
      </c>
      <c r="B892" t="s">
        <v>151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45">
      <c r="A893" t="s">
        <v>179</v>
      </c>
      <c r="B893" t="s">
        <v>152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45">
      <c r="A894" t="s">
        <v>179</v>
      </c>
      <c r="B894" t="s">
        <v>153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39.17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45">
      <c r="A895" t="s">
        <v>179</v>
      </c>
      <c r="B895" t="s">
        <v>154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4.12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45">
      <c r="A896" t="s">
        <v>179</v>
      </c>
      <c r="B896" t="s">
        <v>155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10.49</v>
      </c>
      <c r="W896">
        <v>30.19</v>
      </c>
      <c r="X896">
        <v>1.65</v>
      </c>
      <c r="Y896">
        <v>0.22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0.63</v>
      </c>
      <c r="AJ896">
        <v>0</v>
      </c>
    </row>
    <row r="897" spans="1:36" x14ac:dyDescent="0.45">
      <c r="A897" t="s">
        <v>179</v>
      </c>
      <c r="B897" t="s">
        <v>156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3.06</v>
      </c>
      <c r="W897">
        <v>12.35</v>
      </c>
      <c r="X897">
        <v>0</v>
      </c>
      <c r="Y897">
        <v>0.02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45">
      <c r="A898" t="s">
        <v>179</v>
      </c>
      <c r="B898" t="s">
        <v>157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21.96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45">
      <c r="A899" t="s">
        <v>170</v>
      </c>
      <c r="B899" t="s">
        <v>180</v>
      </c>
      <c r="C899">
        <v>0</v>
      </c>
      <c r="D899">
        <v>0</v>
      </c>
      <c r="E899">
        <v>0</v>
      </c>
      <c r="F899">
        <v>20.34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45">
      <c r="A900" t="s">
        <v>170</v>
      </c>
      <c r="B900" t="s">
        <v>181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45">
      <c r="A901" t="s">
        <v>170</v>
      </c>
      <c r="B901" t="s">
        <v>182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45">
      <c r="A902" t="s">
        <v>170</v>
      </c>
      <c r="B902" t="s">
        <v>183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45">
      <c r="A903" t="s">
        <v>170</v>
      </c>
      <c r="B903" t="s">
        <v>184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45">
      <c r="A904" t="s">
        <v>170</v>
      </c>
      <c r="B904" t="s">
        <v>185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45">
      <c r="A905" t="s">
        <v>170</v>
      </c>
      <c r="B905" t="s">
        <v>186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45">
      <c r="A906" t="s">
        <v>170</v>
      </c>
      <c r="B906" t="s">
        <v>187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45">
      <c r="A907" t="s">
        <v>170</v>
      </c>
      <c r="B907" t="s">
        <v>188</v>
      </c>
      <c r="C907">
        <v>0</v>
      </c>
      <c r="D907">
        <v>0</v>
      </c>
      <c r="E907">
        <v>0</v>
      </c>
      <c r="F907">
        <v>48.1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18.989999999999998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45">
      <c r="A908" t="s">
        <v>170</v>
      </c>
      <c r="B908" t="s">
        <v>189</v>
      </c>
      <c r="C908">
        <v>0</v>
      </c>
      <c r="D908">
        <v>0</v>
      </c>
      <c r="E908">
        <v>0</v>
      </c>
      <c r="F908">
        <v>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45">
      <c r="A909" t="s">
        <v>170</v>
      </c>
      <c r="B909" t="s">
        <v>182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45">
      <c r="A910" t="s">
        <v>170</v>
      </c>
      <c r="B910" t="s">
        <v>185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0.99</v>
      </c>
      <c r="J910">
        <v>0</v>
      </c>
      <c r="K910">
        <v>0</v>
      </c>
      <c r="L910">
        <v>0</v>
      </c>
      <c r="M910">
        <v>0</v>
      </c>
      <c r="N910">
        <v>0.68</v>
      </c>
      <c r="O910">
        <v>2.4700000000000002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45">
      <c r="A911" t="s">
        <v>170</v>
      </c>
      <c r="B911" t="s">
        <v>186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45">
      <c r="A912" t="s">
        <v>170</v>
      </c>
      <c r="B912" t="s">
        <v>187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45">
      <c r="A913" t="s">
        <v>170</v>
      </c>
      <c r="B913" t="s">
        <v>188</v>
      </c>
      <c r="C913">
        <v>0.23</v>
      </c>
      <c r="D913">
        <v>0</v>
      </c>
      <c r="E913">
        <v>0</v>
      </c>
      <c r="F913">
        <v>2.2400000000000002</v>
      </c>
      <c r="G913">
        <v>0</v>
      </c>
      <c r="H913">
        <v>0</v>
      </c>
      <c r="I913">
        <v>97.95</v>
      </c>
      <c r="J913">
        <v>0</v>
      </c>
      <c r="K913">
        <v>0</v>
      </c>
      <c r="L913">
        <v>0</v>
      </c>
      <c r="M913">
        <v>0</v>
      </c>
      <c r="N913">
        <v>67.040000000000006</v>
      </c>
      <c r="O913">
        <v>234.37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45">
      <c r="A914" t="s">
        <v>170</v>
      </c>
      <c r="B914" t="s">
        <v>189</v>
      </c>
      <c r="C914">
        <v>0</v>
      </c>
      <c r="D914">
        <v>0</v>
      </c>
      <c r="E914">
        <v>0</v>
      </c>
      <c r="F914">
        <v>0.05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9.8699999999999992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45">
      <c r="A915" t="s">
        <v>178</v>
      </c>
      <c r="B915" t="s">
        <v>180</v>
      </c>
      <c r="C915">
        <v>0</v>
      </c>
      <c r="D915">
        <v>0</v>
      </c>
      <c r="E915">
        <v>0</v>
      </c>
      <c r="F915">
        <v>2.0499999999999998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45">
      <c r="A916" t="s">
        <v>178</v>
      </c>
      <c r="B916" t="s">
        <v>181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45">
      <c r="A917" t="s">
        <v>178</v>
      </c>
      <c r="B917" t="s">
        <v>182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45">
      <c r="A918" t="s">
        <v>178</v>
      </c>
      <c r="B918" t="s">
        <v>183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45">
      <c r="A919" t="s">
        <v>178</v>
      </c>
      <c r="B919" t="s">
        <v>184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45">
      <c r="A920" t="s">
        <v>178</v>
      </c>
      <c r="B920" t="s">
        <v>185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45">
      <c r="A921" t="s">
        <v>178</v>
      </c>
      <c r="B921" t="s">
        <v>186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45">
      <c r="A922" t="s">
        <v>178</v>
      </c>
      <c r="B922" t="s">
        <v>187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45">
      <c r="A923" t="s">
        <v>178</v>
      </c>
      <c r="B923" t="s">
        <v>188</v>
      </c>
      <c r="C923">
        <v>0</v>
      </c>
      <c r="D923">
        <v>0</v>
      </c>
      <c r="E923">
        <v>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1.03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45">
      <c r="A924" t="s">
        <v>178</v>
      </c>
      <c r="B924" t="s">
        <v>189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45">
      <c r="A925" t="s">
        <v>178</v>
      </c>
      <c r="B925" t="s">
        <v>182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45">
      <c r="A926" t="s">
        <v>178</v>
      </c>
      <c r="B926" t="s">
        <v>185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0.34</v>
      </c>
      <c r="J926">
        <v>0</v>
      </c>
      <c r="K926">
        <v>0</v>
      </c>
      <c r="L926">
        <v>0</v>
      </c>
      <c r="M926">
        <v>0</v>
      </c>
      <c r="N926">
        <v>0.23</v>
      </c>
      <c r="O926">
        <v>0.85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45">
      <c r="A927" t="s">
        <v>178</v>
      </c>
      <c r="B927" t="s">
        <v>186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45">
      <c r="A928" t="s">
        <v>178</v>
      </c>
      <c r="B928" t="s">
        <v>187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45">
      <c r="A929" t="s">
        <v>178</v>
      </c>
      <c r="B929" t="s">
        <v>188</v>
      </c>
      <c r="C929">
        <v>3.58</v>
      </c>
      <c r="D929">
        <v>0</v>
      </c>
      <c r="E929">
        <v>0</v>
      </c>
      <c r="F929">
        <v>34.81</v>
      </c>
      <c r="G929">
        <v>0</v>
      </c>
      <c r="H929">
        <v>0</v>
      </c>
      <c r="I929">
        <v>33.68</v>
      </c>
      <c r="J929">
        <v>0</v>
      </c>
      <c r="K929">
        <v>0</v>
      </c>
      <c r="L929">
        <v>0</v>
      </c>
      <c r="M929">
        <v>0</v>
      </c>
      <c r="N929">
        <v>23.05</v>
      </c>
      <c r="O929">
        <v>80.59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45">
      <c r="A930" t="s">
        <v>178</v>
      </c>
      <c r="B930" t="s">
        <v>189</v>
      </c>
      <c r="C930">
        <v>7.0000000000000007E-2</v>
      </c>
      <c r="D930">
        <v>0</v>
      </c>
      <c r="E930">
        <v>0</v>
      </c>
      <c r="F930">
        <v>0.71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45">
      <c r="A931" t="s">
        <v>158</v>
      </c>
      <c r="B931" t="s">
        <v>180</v>
      </c>
      <c r="C931">
        <v>0</v>
      </c>
      <c r="D931">
        <v>0</v>
      </c>
      <c r="E931">
        <v>0</v>
      </c>
      <c r="F931">
        <v>43.21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3.99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45">
      <c r="A932" t="s">
        <v>158</v>
      </c>
      <c r="B932" t="s">
        <v>181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45">
      <c r="A933" t="s">
        <v>158</v>
      </c>
      <c r="B933" t="s">
        <v>182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45">
      <c r="A934" t="s">
        <v>158</v>
      </c>
      <c r="B934" t="s">
        <v>183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45">
      <c r="A935" t="s">
        <v>158</v>
      </c>
      <c r="B935" t="s">
        <v>184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45">
      <c r="A936" t="s">
        <v>158</v>
      </c>
      <c r="B936" t="s">
        <v>185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0.28999999999999998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45">
      <c r="A937" t="s">
        <v>158</v>
      </c>
      <c r="B937" t="s">
        <v>186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45">
      <c r="A938" t="s">
        <v>158</v>
      </c>
      <c r="B938" t="s">
        <v>187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45">
      <c r="A939" t="s">
        <v>158</v>
      </c>
      <c r="B939" t="s">
        <v>188</v>
      </c>
      <c r="C939">
        <v>0</v>
      </c>
      <c r="D939">
        <v>0</v>
      </c>
      <c r="E939">
        <v>0</v>
      </c>
      <c r="F939">
        <v>36.479999999999997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27.08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45">
      <c r="A940" t="s">
        <v>158</v>
      </c>
      <c r="B940" t="s">
        <v>189</v>
      </c>
      <c r="C940">
        <v>0</v>
      </c>
      <c r="D940">
        <v>0</v>
      </c>
      <c r="E940">
        <v>0</v>
      </c>
      <c r="F940">
        <v>0.74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1.1399999999999999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45">
      <c r="A941" t="s">
        <v>158</v>
      </c>
      <c r="B941" t="s">
        <v>182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45">
      <c r="A942" t="s">
        <v>158</v>
      </c>
      <c r="B942" t="s">
        <v>185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0.64</v>
      </c>
      <c r="J942">
        <v>0</v>
      </c>
      <c r="K942">
        <v>0</v>
      </c>
      <c r="L942">
        <v>0</v>
      </c>
      <c r="M942">
        <v>0</v>
      </c>
      <c r="N942">
        <v>0.44</v>
      </c>
      <c r="O942">
        <v>1.59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45">
      <c r="A943" t="s">
        <v>158</v>
      </c>
      <c r="B943" t="s">
        <v>186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45">
      <c r="A944" t="s">
        <v>158</v>
      </c>
      <c r="B944" t="s">
        <v>187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45">
      <c r="A945" t="s">
        <v>158</v>
      </c>
      <c r="B945" t="s">
        <v>188</v>
      </c>
      <c r="C945">
        <v>0.03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63.31</v>
      </c>
      <c r="J945">
        <v>0</v>
      </c>
      <c r="K945">
        <v>0</v>
      </c>
      <c r="L945">
        <v>0</v>
      </c>
      <c r="M945">
        <v>0</v>
      </c>
      <c r="N945">
        <v>43.33</v>
      </c>
      <c r="O945">
        <v>151.49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45">
      <c r="A946" t="s">
        <v>158</v>
      </c>
      <c r="B946" t="s">
        <v>189</v>
      </c>
      <c r="C946">
        <v>0</v>
      </c>
      <c r="D946">
        <v>0</v>
      </c>
      <c r="E946">
        <v>0</v>
      </c>
      <c r="F946">
        <v>0.01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45">
      <c r="A947" t="s">
        <v>159</v>
      </c>
      <c r="B947" t="s">
        <v>180</v>
      </c>
      <c r="C947">
        <v>0</v>
      </c>
      <c r="D947">
        <v>0</v>
      </c>
      <c r="E947">
        <v>0</v>
      </c>
      <c r="F947">
        <v>6.57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45">
      <c r="A948" t="s">
        <v>159</v>
      </c>
      <c r="B948" t="s">
        <v>181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45">
      <c r="A949" t="s">
        <v>159</v>
      </c>
      <c r="B949" t="s">
        <v>182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45">
      <c r="A950" t="s">
        <v>159</v>
      </c>
      <c r="B950" t="s">
        <v>183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45">
      <c r="A951" t="s">
        <v>159</v>
      </c>
      <c r="B951" t="s">
        <v>184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45">
      <c r="A952" t="s">
        <v>159</v>
      </c>
      <c r="B952" t="s">
        <v>185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45">
      <c r="A953" t="s">
        <v>159</v>
      </c>
      <c r="B953" t="s">
        <v>186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45">
      <c r="A954" t="s">
        <v>159</v>
      </c>
      <c r="B954" t="s">
        <v>187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45">
      <c r="A955" t="s">
        <v>159</v>
      </c>
      <c r="B955" t="s">
        <v>188</v>
      </c>
      <c r="C955">
        <v>0</v>
      </c>
      <c r="D955">
        <v>0</v>
      </c>
      <c r="E955">
        <v>0</v>
      </c>
      <c r="F955">
        <v>0.8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45">
      <c r="A956" t="s">
        <v>159</v>
      </c>
      <c r="B956" t="s">
        <v>189</v>
      </c>
      <c r="C956">
        <v>0</v>
      </c>
      <c r="D956">
        <v>0</v>
      </c>
      <c r="E956">
        <v>0</v>
      </c>
      <c r="F956">
        <v>0.02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45">
      <c r="A957" t="s">
        <v>159</v>
      </c>
      <c r="B957" t="s">
        <v>182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45">
      <c r="A958" t="s">
        <v>159</v>
      </c>
      <c r="B958" t="s">
        <v>185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0.39</v>
      </c>
      <c r="J958">
        <v>0</v>
      </c>
      <c r="K958">
        <v>0</v>
      </c>
      <c r="L958">
        <v>0</v>
      </c>
      <c r="M958">
        <v>0</v>
      </c>
      <c r="N958">
        <v>0.27</v>
      </c>
      <c r="O958">
        <v>0.97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45">
      <c r="A959" t="s">
        <v>159</v>
      </c>
      <c r="B959" t="s">
        <v>186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45">
      <c r="A960" t="s">
        <v>159</v>
      </c>
      <c r="B960" t="s">
        <v>187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45">
      <c r="A961" t="s">
        <v>159</v>
      </c>
      <c r="B961" t="s">
        <v>188</v>
      </c>
      <c r="C961">
        <v>0.01</v>
      </c>
      <c r="D961">
        <v>0</v>
      </c>
      <c r="E961">
        <v>0</v>
      </c>
      <c r="F961">
        <v>0.13</v>
      </c>
      <c r="G961">
        <v>0</v>
      </c>
      <c r="H961">
        <v>0</v>
      </c>
      <c r="I961">
        <v>38.39</v>
      </c>
      <c r="J961">
        <v>0</v>
      </c>
      <c r="K961">
        <v>0</v>
      </c>
      <c r="L961">
        <v>0</v>
      </c>
      <c r="M961">
        <v>0</v>
      </c>
      <c r="N961">
        <v>26.28</v>
      </c>
      <c r="O961">
        <v>91.86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45">
      <c r="A962" t="s">
        <v>159</v>
      </c>
      <c r="B962" t="s">
        <v>189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3.87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45">
      <c r="A963" t="s">
        <v>160</v>
      </c>
      <c r="B963" t="s">
        <v>180</v>
      </c>
      <c r="C963">
        <v>0</v>
      </c>
      <c r="D963">
        <v>0</v>
      </c>
      <c r="E963">
        <v>0</v>
      </c>
      <c r="F963">
        <v>5.92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45">
      <c r="A964" t="s">
        <v>160</v>
      </c>
      <c r="B964" t="s">
        <v>181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45">
      <c r="A965" t="s">
        <v>160</v>
      </c>
      <c r="B965" t="s">
        <v>182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45">
      <c r="A966" t="s">
        <v>160</v>
      </c>
      <c r="B966" t="s">
        <v>183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45">
      <c r="A967" t="s">
        <v>160</v>
      </c>
      <c r="B967" t="s">
        <v>184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45">
      <c r="A968" t="s">
        <v>160</v>
      </c>
      <c r="B968" t="s">
        <v>185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45">
      <c r="A969" t="s">
        <v>160</v>
      </c>
      <c r="B969" t="s">
        <v>186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45">
      <c r="A970" t="s">
        <v>160</v>
      </c>
      <c r="B970" t="s">
        <v>187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45">
      <c r="A971" t="s">
        <v>160</v>
      </c>
      <c r="B971" t="s">
        <v>188</v>
      </c>
      <c r="C971">
        <v>0</v>
      </c>
      <c r="D971">
        <v>0</v>
      </c>
      <c r="E971">
        <v>0</v>
      </c>
      <c r="F971">
        <v>23.36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16.32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45">
      <c r="A972" t="s">
        <v>160</v>
      </c>
      <c r="B972" t="s">
        <v>189</v>
      </c>
      <c r="C972">
        <v>0</v>
      </c>
      <c r="D972">
        <v>0</v>
      </c>
      <c r="E972">
        <v>0</v>
      </c>
      <c r="F972">
        <v>0.48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45">
      <c r="A973" t="s">
        <v>160</v>
      </c>
      <c r="B973" t="s">
        <v>182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45">
      <c r="A974" t="s">
        <v>160</v>
      </c>
      <c r="B974" t="s">
        <v>185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0.95</v>
      </c>
      <c r="J974">
        <v>0</v>
      </c>
      <c r="K974">
        <v>0</v>
      </c>
      <c r="L974">
        <v>0</v>
      </c>
      <c r="M974">
        <v>0</v>
      </c>
      <c r="N974">
        <v>0.65</v>
      </c>
      <c r="O974">
        <v>2.38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45">
      <c r="A975" t="s">
        <v>160</v>
      </c>
      <c r="B975" t="s">
        <v>186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45">
      <c r="A976" t="s">
        <v>160</v>
      </c>
      <c r="B976" t="s">
        <v>187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45">
      <c r="A977" t="s">
        <v>160</v>
      </c>
      <c r="B977" t="s">
        <v>188</v>
      </c>
      <c r="C977">
        <v>0.11</v>
      </c>
      <c r="D977">
        <v>0</v>
      </c>
      <c r="E977">
        <v>0</v>
      </c>
      <c r="F977">
        <v>1.04</v>
      </c>
      <c r="G977">
        <v>0</v>
      </c>
      <c r="H977">
        <v>0</v>
      </c>
      <c r="I977">
        <v>94.53</v>
      </c>
      <c r="J977">
        <v>0</v>
      </c>
      <c r="K977">
        <v>0</v>
      </c>
      <c r="L977">
        <v>0</v>
      </c>
      <c r="M977">
        <v>0</v>
      </c>
      <c r="N977">
        <v>64.7</v>
      </c>
      <c r="O977">
        <v>226.2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45">
      <c r="A978" t="s">
        <v>160</v>
      </c>
      <c r="B978" t="s">
        <v>189</v>
      </c>
      <c r="C978">
        <v>0</v>
      </c>
      <c r="D978">
        <v>0</v>
      </c>
      <c r="E978">
        <v>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9.52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45">
      <c r="A979" t="s">
        <v>161</v>
      </c>
      <c r="B979" t="s">
        <v>180</v>
      </c>
      <c r="C979">
        <v>0</v>
      </c>
      <c r="D979">
        <v>0</v>
      </c>
      <c r="E979">
        <v>0</v>
      </c>
      <c r="F979">
        <v>48.24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8.67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45">
      <c r="A980" t="s">
        <v>161</v>
      </c>
      <c r="B980" t="s">
        <v>181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45">
      <c r="A981" t="s">
        <v>161</v>
      </c>
      <c r="B981" t="s">
        <v>182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45">
      <c r="A982" t="s">
        <v>161</v>
      </c>
      <c r="B982" t="s">
        <v>183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45">
      <c r="A983" t="s">
        <v>161</v>
      </c>
      <c r="B983" t="s">
        <v>184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45">
      <c r="A984" t="s">
        <v>161</v>
      </c>
      <c r="B984" t="s">
        <v>185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45">
      <c r="A985" t="s">
        <v>161</v>
      </c>
      <c r="B985" t="s">
        <v>186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45">
      <c r="A986" t="s">
        <v>161</v>
      </c>
      <c r="B986" t="s">
        <v>187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45">
      <c r="A987" t="s">
        <v>161</v>
      </c>
      <c r="B987" t="s">
        <v>188</v>
      </c>
      <c r="C987">
        <v>0</v>
      </c>
      <c r="D987">
        <v>0</v>
      </c>
      <c r="E987">
        <v>0</v>
      </c>
      <c r="F987">
        <v>16.260000000000002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49.14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45">
      <c r="A988" t="s">
        <v>161</v>
      </c>
      <c r="B988" t="s">
        <v>189</v>
      </c>
      <c r="C988">
        <v>0</v>
      </c>
      <c r="D988">
        <v>0</v>
      </c>
      <c r="E988">
        <v>0</v>
      </c>
      <c r="F988">
        <v>0.33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2.0699999999999998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45">
      <c r="A989" t="s">
        <v>161</v>
      </c>
      <c r="B989" t="s">
        <v>182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45">
      <c r="A990" t="s">
        <v>161</v>
      </c>
      <c r="B990" t="s">
        <v>185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0.92</v>
      </c>
      <c r="J990">
        <v>0</v>
      </c>
      <c r="K990">
        <v>0</v>
      </c>
      <c r="L990">
        <v>0</v>
      </c>
      <c r="M990">
        <v>0</v>
      </c>
      <c r="N990">
        <v>0.63</v>
      </c>
      <c r="O990">
        <v>2.31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45">
      <c r="A991" t="s">
        <v>161</v>
      </c>
      <c r="B991" t="s">
        <v>186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45">
      <c r="A992" t="s">
        <v>161</v>
      </c>
      <c r="B992" t="s">
        <v>187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45">
      <c r="A993" t="s">
        <v>161</v>
      </c>
      <c r="B993" t="s">
        <v>188</v>
      </c>
      <c r="C993">
        <v>0.17</v>
      </c>
      <c r="D993">
        <v>0</v>
      </c>
      <c r="E993">
        <v>0</v>
      </c>
      <c r="F993">
        <v>1.64</v>
      </c>
      <c r="G993">
        <v>0</v>
      </c>
      <c r="H993">
        <v>0</v>
      </c>
      <c r="I993">
        <v>91.57</v>
      </c>
      <c r="J993">
        <v>0</v>
      </c>
      <c r="K993">
        <v>0</v>
      </c>
      <c r="L993">
        <v>0</v>
      </c>
      <c r="M993">
        <v>0</v>
      </c>
      <c r="N993">
        <v>62.68</v>
      </c>
      <c r="O993">
        <v>219.12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45">
      <c r="A994" t="s">
        <v>161</v>
      </c>
      <c r="B994" t="s">
        <v>189</v>
      </c>
      <c r="C994">
        <v>0</v>
      </c>
      <c r="D994">
        <v>0</v>
      </c>
      <c r="E994">
        <v>0</v>
      </c>
      <c r="F994">
        <v>0.03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9.23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45">
      <c r="A995" t="s">
        <v>162</v>
      </c>
      <c r="B995" t="s">
        <v>180</v>
      </c>
      <c r="C995">
        <v>0</v>
      </c>
      <c r="D995">
        <v>0</v>
      </c>
      <c r="E995">
        <v>0</v>
      </c>
      <c r="F995">
        <v>1.51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45">
      <c r="A996" t="s">
        <v>162</v>
      </c>
      <c r="B996" t="s">
        <v>181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45">
      <c r="A997" t="s">
        <v>162</v>
      </c>
      <c r="B997" t="s">
        <v>182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45">
      <c r="A998" t="s">
        <v>162</v>
      </c>
      <c r="B998" t="s">
        <v>183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45">
      <c r="A999" t="s">
        <v>162</v>
      </c>
      <c r="B999" t="s">
        <v>184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45">
      <c r="A1000" t="s">
        <v>162</v>
      </c>
      <c r="B1000" t="s">
        <v>185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45">
      <c r="A1001" t="s">
        <v>162</v>
      </c>
      <c r="B1001" t="s">
        <v>186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45">
      <c r="A1002" t="s">
        <v>162</v>
      </c>
      <c r="B1002" t="s">
        <v>187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45">
      <c r="A1003" t="s">
        <v>162</v>
      </c>
      <c r="B1003" t="s">
        <v>188</v>
      </c>
      <c r="C1003">
        <v>0</v>
      </c>
      <c r="D1003">
        <v>0</v>
      </c>
      <c r="E1003">
        <v>0</v>
      </c>
      <c r="F1003">
        <v>0.02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45">
      <c r="A1004" t="s">
        <v>162</v>
      </c>
      <c r="B1004" t="s">
        <v>189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45">
      <c r="A1005" t="s">
        <v>162</v>
      </c>
      <c r="B1005" t="s">
        <v>182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45">
      <c r="A1006" t="s">
        <v>162</v>
      </c>
      <c r="B1006" t="s">
        <v>185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</v>
      </c>
      <c r="J1006">
        <v>0</v>
      </c>
      <c r="K1006">
        <v>0</v>
      </c>
      <c r="L1006">
        <v>0</v>
      </c>
      <c r="M1006">
        <v>0</v>
      </c>
      <c r="N1006">
        <v>0.12</v>
      </c>
      <c r="O1006">
        <v>0.42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45">
      <c r="A1007" t="s">
        <v>162</v>
      </c>
      <c r="B1007" t="s">
        <v>186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45">
      <c r="A1008" t="s">
        <v>162</v>
      </c>
      <c r="B1008" t="s">
        <v>187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45">
      <c r="A1009" t="s">
        <v>162</v>
      </c>
      <c r="B1009" t="s">
        <v>188</v>
      </c>
      <c r="C1009">
        <v>0.08</v>
      </c>
      <c r="D1009">
        <v>0</v>
      </c>
      <c r="E1009">
        <v>0</v>
      </c>
      <c r="F1009">
        <v>0.78</v>
      </c>
      <c r="G1009">
        <v>0</v>
      </c>
      <c r="H1009">
        <v>0</v>
      </c>
      <c r="I1009">
        <v>16.809999999999999</v>
      </c>
      <c r="J1009">
        <v>0</v>
      </c>
      <c r="K1009">
        <v>0</v>
      </c>
      <c r="L1009">
        <v>0</v>
      </c>
      <c r="M1009">
        <v>0</v>
      </c>
      <c r="N1009">
        <v>11.51</v>
      </c>
      <c r="O1009">
        <v>40.229999999999997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45">
      <c r="A1010" t="s">
        <v>162</v>
      </c>
      <c r="B1010" t="s">
        <v>189</v>
      </c>
      <c r="C1010">
        <v>0</v>
      </c>
      <c r="D1010">
        <v>0</v>
      </c>
      <c r="E1010">
        <v>0</v>
      </c>
      <c r="F1010">
        <v>0.02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45">
      <c r="A1011" t="s">
        <v>163</v>
      </c>
      <c r="B1011" t="s">
        <v>180</v>
      </c>
      <c r="C1011">
        <v>0</v>
      </c>
      <c r="D1011">
        <v>0</v>
      </c>
      <c r="E1011">
        <v>0</v>
      </c>
      <c r="F1011">
        <v>2.5099999999999998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45">
      <c r="A1012" t="s">
        <v>163</v>
      </c>
      <c r="B1012" t="s">
        <v>181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45">
      <c r="A1013" t="s">
        <v>163</v>
      </c>
      <c r="B1013" t="s">
        <v>182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45">
      <c r="A1014" t="s">
        <v>163</v>
      </c>
      <c r="B1014" t="s">
        <v>183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45">
      <c r="A1015" t="s">
        <v>163</v>
      </c>
      <c r="B1015" t="s">
        <v>184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45">
      <c r="A1016" t="s">
        <v>163</v>
      </c>
      <c r="B1016" t="s">
        <v>185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45">
      <c r="A1017" t="s">
        <v>163</v>
      </c>
      <c r="B1017" t="s">
        <v>186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45">
      <c r="A1018" t="s">
        <v>163</v>
      </c>
      <c r="B1018" t="s">
        <v>187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45">
      <c r="A1019" t="s">
        <v>163</v>
      </c>
      <c r="B1019" t="s">
        <v>188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3.99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45">
      <c r="A1020" t="s">
        <v>163</v>
      </c>
      <c r="B1020" t="s">
        <v>189</v>
      </c>
      <c r="C1020">
        <v>0</v>
      </c>
      <c r="D1020">
        <v>0</v>
      </c>
      <c r="E1020">
        <v>0</v>
      </c>
      <c r="F1020">
        <v>0.01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45">
      <c r="A1021" t="s">
        <v>163</v>
      </c>
      <c r="B1021" t="s">
        <v>182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45">
      <c r="A1022" t="s">
        <v>163</v>
      </c>
      <c r="B1022" t="s">
        <v>185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0.65</v>
      </c>
      <c r="J1022">
        <v>0</v>
      </c>
      <c r="K1022">
        <v>0</v>
      </c>
      <c r="L1022">
        <v>0</v>
      </c>
      <c r="M1022">
        <v>0</v>
      </c>
      <c r="N1022">
        <v>0.45</v>
      </c>
      <c r="O1022">
        <v>1.63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45">
      <c r="A1023" t="s">
        <v>163</v>
      </c>
      <c r="B1023" t="s">
        <v>186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45">
      <c r="A1024" t="s">
        <v>163</v>
      </c>
      <c r="B1024" t="s">
        <v>187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45">
      <c r="A1025" t="s">
        <v>163</v>
      </c>
      <c r="B1025" t="s">
        <v>188</v>
      </c>
      <c r="C1025">
        <v>0.49</v>
      </c>
      <c r="D1025">
        <v>0</v>
      </c>
      <c r="E1025">
        <v>0</v>
      </c>
      <c r="F1025">
        <v>4.75</v>
      </c>
      <c r="G1025">
        <v>0</v>
      </c>
      <c r="H1025">
        <v>0</v>
      </c>
      <c r="I1025">
        <v>64.760000000000005</v>
      </c>
      <c r="J1025">
        <v>0</v>
      </c>
      <c r="K1025">
        <v>0</v>
      </c>
      <c r="L1025">
        <v>0</v>
      </c>
      <c r="M1025">
        <v>0</v>
      </c>
      <c r="N1025">
        <v>44.33</v>
      </c>
      <c r="O1025">
        <v>154.97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45">
      <c r="A1026" t="s">
        <v>163</v>
      </c>
      <c r="B1026" t="s">
        <v>189</v>
      </c>
      <c r="C1026">
        <v>0.01</v>
      </c>
      <c r="D1026">
        <v>0</v>
      </c>
      <c r="E1026">
        <v>0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6.53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45">
      <c r="A1027" t="s">
        <v>164</v>
      </c>
      <c r="B1027" t="s">
        <v>180</v>
      </c>
      <c r="C1027">
        <v>0</v>
      </c>
      <c r="D1027">
        <v>0</v>
      </c>
      <c r="E1027">
        <v>0</v>
      </c>
      <c r="F1027">
        <v>13.4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45">
      <c r="A1028" t="s">
        <v>164</v>
      </c>
      <c r="B1028" t="s">
        <v>181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45">
      <c r="A1029" t="s">
        <v>164</v>
      </c>
      <c r="B1029" t="s">
        <v>182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45">
      <c r="A1030" t="s">
        <v>164</v>
      </c>
      <c r="B1030" t="s">
        <v>183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45">
      <c r="A1031" t="s">
        <v>164</v>
      </c>
      <c r="B1031" t="s">
        <v>184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45">
      <c r="A1032" t="s">
        <v>164</v>
      </c>
      <c r="B1032" t="s">
        <v>185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45">
      <c r="A1033" t="s">
        <v>164</v>
      </c>
      <c r="B1033" t="s">
        <v>186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45">
      <c r="A1034" t="s">
        <v>164</v>
      </c>
      <c r="B1034" t="s">
        <v>187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45">
      <c r="A1035" t="s">
        <v>164</v>
      </c>
      <c r="B1035" t="s">
        <v>188</v>
      </c>
      <c r="C1035">
        <v>0</v>
      </c>
      <c r="D1035">
        <v>0</v>
      </c>
      <c r="E1035">
        <v>0</v>
      </c>
      <c r="F1035">
        <v>28.24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13.62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45">
      <c r="A1036" t="s">
        <v>164</v>
      </c>
      <c r="B1036" t="s">
        <v>189</v>
      </c>
      <c r="C1036">
        <v>0</v>
      </c>
      <c r="D1036">
        <v>0</v>
      </c>
      <c r="E1036">
        <v>0</v>
      </c>
      <c r="F1036">
        <v>0.57999999999999996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45">
      <c r="A1037" t="s">
        <v>164</v>
      </c>
      <c r="B1037" t="s">
        <v>182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45">
      <c r="A1038" t="s">
        <v>164</v>
      </c>
      <c r="B1038" t="s">
        <v>185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0.12</v>
      </c>
      <c r="O1038">
        <v>0.44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45">
      <c r="A1039" t="s">
        <v>164</v>
      </c>
      <c r="B1039" t="s">
        <v>186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45">
      <c r="A1040" t="s">
        <v>164</v>
      </c>
      <c r="B1040" t="s">
        <v>187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45">
      <c r="A1041" t="s">
        <v>164</v>
      </c>
      <c r="B1041" t="s">
        <v>188</v>
      </c>
      <c r="C1041">
        <v>0.03</v>
      </c>
      <c r="D1041">
        <v>0</v>
      </c>
      <c r="E1041">
        <v>0</v>
      </c>
      <c r="F1041">
        <v>0.33</v>
      </c>
      <c r="G1041">
        <v>0</v>
      </c>
      <c r="H1041">
        <v>0</v>
      </c>
      <c r="I1041">
        <v>17.36</v>
      </c>
      <c r="J1041">
        <v>0</v>
      </c>
      <c r="K1041">
        <v>0</v>
      </c>
      <c r="L1041">
        <v>0</v>
      </c>
      <c r="M1041">
        <v>0</v>
      </c>
      <c r="N1041">
        <v>11.88</v>
      </c>
      <c r="O1041">
        <v>41.54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45">
      <c r="A1042" t="s">
        <v>164</v>
      </c>
      <c r="B1042" t="s">
        <v>189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45">
      <c r="A1043" t="s">
        <v>165</v>
      </c>
      <c r="B1043" t="s">
        <v>180</v>
      </c>
      <c r="C1043">
        <v>0</v>
      </c>
      <c r="D1043">
        <v>0</v>
      </c>
      <c r="E1043">
        <v>0</v>
      </c>
      <c r="F1043">
        <v>21.56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45">
      <c r="A1044" t="s">
        <v>165</v>
      </c>
      <c r="B1044" t="s">
        <v>181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45">
      <c r="A1045" t="s">
        <v>165</v>
      </c>
      <c r="B1045" t="s">
        <v>182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45">
      <c r="A1046" t="s">
        <v>165</v>
      </c>
      <c r="B1046" t="s">
        <v>183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45">
      <c r="A1047" t="s">
        <v>165</v>
      </c>
      <c r="B1047" t="s">
        <v>184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45">
      <c r="A1048" t="s">
        <v>165</v>
      </c>
      <c r="B1048" t="s">
        <v>185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0.19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45">
      <c r="A1049" t="s">
        <v>165</v>
      </c>
      <c r="B1049" t="s">
        <v>186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45">
      <c r="A1050" t="s">
        <v>165</v>
      </c>
      <c r="B1050" t="s">
        <v>187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45">
      <c r="A1051" t="s">
        <v>165</v>
      </c>
      <c r="B1051" t="s">
        <v>188</v>
      </c>
      <c r="C1051">
        <v>0</v>
      </c>
      <c r="D1051">
        <v>0</v>
      </c>
      <c r="E1051">
        <v>0</v>
      </c>
      <c r="F1051">
        <v>27.04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17.829999999999998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45">
      <c r="A1052" t="s">
        <v>165</v>
      </c>
      <c r="B1052" t="s">
        <v>189</v>
      </c>
      <c r="C1052">
        <v>0</v>
      </c>
      <c r="D1052">
        <v>0</v>
      </c>
      <c r="E1052">
        <v>0</v>
      </c>
      <c r="F1052">
        <v>0.55000000000000004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45">
      <c r="A1053" t="s">
        <v>165</v>
      </c>
      <c r="B1053" t="s">
        <v>182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45">
      <c r="A1054" t="s">
        <v>165</v>
      </c>
      <c r="B1054" t="s">
        <v>185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0.76</v>
      </c>
      <c r="J1054">
        <v>0</v>
      </c>
      <c r="K1054">
        <v>0</v>
      </c>
      <c r="L1054">
        <v>0</v>
      </c>
      <c r="M1054">
        <v>0</v>
      </c>
      <c r="N1054">
        <v>0.52</v>
      </c>
      <c r="O1054">
        <v>1.9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45">
      <c r="A1055" t="s">
        <v>165</v>
      </c>
      <c r="B1055" t="s">
        <v>186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45">
      <c r="A1056" t="s">
        <v>165</v>
      </c>
      <c r="B1056" t="s">
        <v>187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45">
      <c r="A1057" t="s">
        <v>165</v>
      </c>
      <c r="B1057" t="s">
        <v>188</v>
      </c>
      <c r="C1057">
        <v>0.04</v>
      </c>
      <c r="D1057">
        <v>0</v>
      </c>
      <c r="E1057">
        <v>0</v>
      </c>
      <c r="F1057">
        <v>0.43</v>
      </c>
      <c r="G1057">
        <v>0</v>
      </c>
      <c r="H1057">
        <v>0</v>
      </c>
      <c r="I1057">
        <v>75.53</v>
      </c>
      <c r="J1057">
        <v>0</v>
      </c>
      <c r="K1057">
        <v>0</v>
      </c>
      <c r="L1057">
        <v>0</v>
      </c>
      <c r="M1057">
        <v>0</v>
      </c>
      <c r="N1057">
        <v>51.7</v>
      </c>
      <c r="O1057">
        <v>180.73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45">
      <c r="A1058" t="s">
        <v>165</v>
      </c>
      <c r="B1058" t="s">
        <v>189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45">
      <c r="A1059" t="s">
        <v>166</v>
      </c>
      <c r="B1059" t="s">
        <v>180</v>
      </c>
      <c r="C1059">
        <v>0</v>
      </c>
      <c r="D1059">
        <v>0</v>
      </c>
      <c r="E1059">
        <v>0</v>
      </c>
      <c r="F1059">
        <v>20.96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6.09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45">
      <c r="A1060" t="s">
        <v>166</v>
      </c>
      <c r="B1060" t="s">
        <v>181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45">
      <c r="A1061" t="s">
        <v>166</v>
      </c>
      <c r="B1061" t="s">
        <v>182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45">
      <c r="A1062" t="s">
        <v>166</v>
      </c>
      <c r="B1062" t="s">
        <v>183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45">
      <c r="A1063" t="s">
        <v>166</v>
      </c>
      <c r="B1063" t="s">
        <v>184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45">
      <c r="A1064" t="s">
        <v>166</v>
      </c>
      <c r="B1064" t="s">
        <v>185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45">
      <c r="A1065" t="s">
        <v>166</v>
      </c>
      <c r="B1065" t="s">
        <v>186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45">
      <c r="A1066" t="s">
        <v>166</v>
      </c>
      <c r="B1066" t="s">
        <v>187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45">
      <c r="A1067" t="s">
        <v>166</v>
      </c>
      <c r="B1067" t="s">
        <v>188</v>
      </c>
      <c r="C1067">
        <v>0</v>
      </c>
      <c r="D1067">
        <v>0</v>
      </c>
      <c r="E1067">
        <v>0</v>
      </c>
      <c r="F1067">
        <v>33.590000000000003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18.79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45">
      <c r="A1068" t="s">
        <v>166</v>
      </c>
      <c r="B1068" t="s">
        <v>189</v>
      </c>
      <c r="C1068">
        <v>0</v>
      </c>
      <c r="D1068">
        <v>0</v>
      </c>
      <c r="E1068">
        <v>0</v>
      </c>
      <c r="F1068">
        <v>0.69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0.79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45">
      <c r="A1069" t="s">
        <v>166</v>
      </c>
      <c r="B1069" t="s">
        <v>182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45">
      <c r="A1070" t="s">
        <v>166</v>
      </c>
      <c r="B1070" t="s">
        <v>185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0.66</v>
      </c>
      <c r="J1070">
        <v>0</v>
      </c>
      <c r="K1070">
        <v>0</v>
      </c>
      <c r="L1070">
        <v>0</v>
      </c>
      <c r="M1070">
        <v>0</v>
      </c>
      <c r="N1070">
        <v>0.45</v>
      </c>
      <c r="O1070">
        <v>1.65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45">
      <c r="A1071" t="s">
        <v>166</v>
      </c>
      <c r="B1071" t="s">
        <v>186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45">
      <c r="A1072" t="s">
        <v>166</v>
      </c>
      <c r="B1072" t="s">
        <v>187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45">
      <c r="A1073" t="s">
        <v>166</v>
      </c>
      <c r="B1073" t="s">
        <v>188</v>
      </c>
      <c r="C1073">
        <v>0.06</v>
      </c>
      <c r="D1073">
        <v>0</v>
      </c>
      <c r="E1073">
        <v>0</v>
      </c>
      <c r="F1073">
        <v>0.57999999999999996</v>
      </c>
      <c r="G1073">
        <v>0</v>
      </c>
      <c r="H1073">
        <v>0</v>
      </c>
      <c r="I1073">
        <v>65.62</v>
      </c>
      <c r="J1073">
        <v>0</v>
      </c>
      <c r="K1073">
        <v>0</v>
      </c>
      <c r="L1073">
        <v>0</v>
      </c>
      <c r="M1073">
        <v>0</v>
      </c>
      <c r="N1073">
        <v>44.92</v>
      </c>
      <c r="O1073">
        <v>157.03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45">
      <c r="A1074" t="s">
        <v>166</v>
      </c>
      <c r="B1074" t="s">
        <v>189</v>
      </c>
      <c r="C1074">
        <v>0</v>
      </c>
      <c r="D1074">
        <v>0</v>
      </c>
      <c r="E1074">
        <v>0</v>
      </c>
      <c r="F1074">
        <v>0.01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45">
      <c r="A1075" t="s">
        <v>120</v>
      </c>
      <c r="B1075" t="s">
        <v>180</v>
      </c>
      <c r="C1075">
        <v>0</v>
      </c>
      <c r="D1075">
        <v>0</v>
      </c>
      <c r="E1075">
        <v>0</v>
      </c>
      <c r="F1075">
        <v>2.97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45">
      <c r="A1076" t="s">
        <v>120</v>
      </c>
      <c r="B1076" t="s">
        <v>181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45">
      <c r="A1077" t="s">
        <v>120</v>
      </c>
      <c r="B1077" t="s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45">
      <c r="A1078" t="s">
        <v>120</v>
      </c>
      <c r="B1078" t="s">
        <v>183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45">
      <c r="A1079" t="s">
        <v>120</v>
      </c>
      <c r="B1079" t="s">
        <v>184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45">
      <c r="A1080" t="s">
        <v>120</v>
      </c>
      <c r="B1080" t="s">
        <v>185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45">
      <c r="A1081" t="s">
        <v>120</v>
      </c>
      <c r="B1081" t="s">
        <v>186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45">
      <c r="A1082" t="s">
        <v>120</v>
      </c>
      <c r="B1082" t="s">
        <v>187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45">
      <c r="A1083" t="s">
        <v>120</v>
      </c>
      <c r="B1083" t="s">
        <v>188</v>
      </c>
      <c r="C1083">
        <v>0</v>
      </c>
      <c r="D1083">
        <v>0</v>
      </c>
      <c r="E1083">
        <v>0</v>
      </c>
      <c r="F1083">
        <v>1.01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4.84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45">
      <c r="A1084" t="s">
        <v>120</v>
      </c>
      <c r="B1084" t="s">
        <v>189</v>
      </c>
      <c r="C1084">
        <v>0</v>
      </c>
      <c r="D1084">
        <v>0</v>
      </c>
      <c r="E1084">
        <v>0</v>
      </c>
      <c r="F1084">
        <v>0.02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45">
      <c r="A1085" t="s">
        <v>120</v>
      </c>
      <c r="B1085" t="s">
        <v>182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45">
      <c r="A1086" t="s">
        <v>120</v>
      </c>
      <c r="B1086" t="s">
        <v>185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1.35</v>
      </c>
      <c r="J1086">
        <v>0</v>
      </c>
      <c r="K1086">
        <v>0</v>
      </c>
      <c r="L1086">
        <v>0</v>
      </c>
      <c r="M1086">
        <v>0</v>
      </c>
      <c r="N1086">
        <v>0.92</v>
      </c>
      <c r="O1086">
        <v>3.36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45">
      <c r="A1087" t="s">
        <v>120</v>
      </c>
      <c r="B1087" t="s">
        <v>186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45">
      <c r="A1088" t="s">
        <v>120</v>
      </c>
      <c r="B1088" t="s">
        <v>187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45">
      <c r="A1089" t="s">
        <v>120</v>
      </c>
      <c r="B1089" t="s">
        <v>188</v>
      </c>
      <c r="C1089">
        <v>0.61</v>
      </c>
      <c r="D1089">
        <v>0</v>
      </c>
      <c r="E1089">
        <v>0</v>
      </c>
      <c r="F1089">
        <v>5.92</v>
      </c>
      <c r="G1089">
        <v>0</v>
      </c>
      <c r="H1089">
        <v>0</v>
      </c>
      <c r="I1089">
        <v>133.44</v>
      </c>
      <c r="J1089">
        <v>0</v>
      </c>
      <c r="K1089">
        <v>0</v>
      </c>
      <c r="L1089">
        <v>0</v>
      </c>
      <c r="M1089">
        <v>0</v>
      </c>
      <c r="N1089">
        <v>91.33</v>
      </c>
      <c r="O1089">
        <v>319.3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45">
      <c r="A1090" t="s">
        <v>120</v>
      </c>
      <c r="B1090" t="s">
        <v>189</v>
      </c>
      <c r="C1090">
        <v>0.01</v>
      </c>
      <c r="D1090">
        <v>0</v>
      </c>
      <c r="E1090">
        <v>0</v>
      </c>
      <c r="F1090">
        <v>0.12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13.44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45">
      <c r="A1091" t="s">
        <v>179</v>
      </c>
      <c r="B1091" t="s">
        <v>180</v>
      </c>
      <c r="C1091">
        <v>0</v>
      </c>
      <c r="D1091">
        <v>0</v>
      </c>
      <c r="E1091">
        <v>0</v>
      </c>
      <c r="F1091">
        <v>20.43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7.53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45">
      <c r="A1092" t="s">
        <v>179</v>
      </c>
      <c r="B1092" t="s">
        <v>181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7.53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45">
      <c r="A1093" t="s">
        <v>179</v>
      </c>
      <c r="B1093" t="s">
        <v>182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45">
      <c r="A1094" t="s">
        <v>179</v>
      </c>
      <c r="B1094" t="s">
        <v>183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45">
      <c r="A1095" t="s">
        <v>179</v>
      </c>
      <c r="B1095" t="s">
        <v>184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45">
      <c r="A1096" t="s">
        <v>179</v>
      </c>
      <c r="B1096" t="s">
        <v>185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45">
      <c r="A1097" t="s">
        <v>179</v>
      </c>
      <c r="B1097" t="s">
        <v>186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45">
      <c r="A1098" t="s">
        <v>179</v>
      </c>
      <c r="B1098" t="s">
        <v>187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45">
      <c r="A1099" t="s">
        <v>179</v>
      </c>
      <c r="B1099" t="s">
        <v>188</v>
      </c>
      <c r="C1099">
        <v>0</v>
      </c>
      <c r="D1099">
        <v>0</v>
      </c>
      <c r="E1099">
        <v>0</v>
      </c>
      <c r="F1099">
        <v>18.91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72.06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45">
      <c r="A1100" t="s">
        <v>179</v>
      </c>
      <c r="B1100" t="s">
        <v>189</v>
      </c>
      <c r="C1100">
        <v>0</v>
      </c>
      <c r="D1100">
        <v>0</v>
      </c>
      <c r="E1100">
        <v>0</v>
      </c>
      <c r="F1100">
        <v>0.39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3.03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45">
      <c r="A1101" t="s">
        <v>179</v>
      </c>
      <c r="B1101" t="s">
        <v>182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45">
      <c r="A1102" t="s">
        <v>179</v>
      </c>
      <c r="B1102" t="s">
        <v>185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2.1</v>
      </c>
      <c r="J1102">
        <v>0</v>
      </c>
      <c r="K1102">
        <v>0</v>
      </c>
      <c r="L1102">
        <v>0</v>
      </c>
      <c r="M1102">
        <v>0</v>
      </c>
      <c r="N1102">
        <v>1.43</v>
      </c>
      <c r="O1102">
        <v>5.23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45">
      <c r="A1103" t="s">
        <v>179</v>
      </c>
      <c r="B1103" t="s">
        <v>186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45">
      <c r="A1104" t="s">
        <v>179</v>
      </c>
      <c r="B1104" t="s">
        <v>187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45">
      <c r="A1105" t="s">
        <v>179</v>
      </c>
      <c r="B1105" t="s">
        <v>188</v>
      </c>
      <c r="C1105">
        <v>0.26</v>
      </c>
      <c r="D1105">
        <v>0</v>
      </c>
      <c r="E1105">
        <v>0</v>
      </c>
      <c r="F1105">
        <v>2.56</v>
      </c>
      <c r="G1105">
        <v>0</v>
      </c>
      <c r="H1105">
        <v>0</v>
      </c>
      <c r="I1105">
        <v>207.49</v>
      </c>
      <c r="J1105">
        <v>0</v>
      </c>
      <c r="K1105">
        <v>0</v>
      </c>
      <c r="L1105">
        <v>0</v>
      </c>
      <c r="M1105">
        <v>0</v>
      </c>
      <c r="N1105">
        <v>142.02000000000001</v>
      </c>
      <c r="O1105">
        <v>496.51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45">
      <c r="A1106" t="s">
        <v>179</v>
      </c>
      <c r="B1106" t="s">
        <v>189</v>
      </c>
      <c r="C1106">
        <v>0.01</v>
      </c>
      <c r="D1106">
        <v>0</v>
      </c>
      <c r="E1106">
        <v>0</v>
      </c>
      <c r="F1106">
        <v>0.05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20.91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45">
      <c r="A1107" t="s">
        <v>168</v>
      </c>
      <c r="B1107" t="s">
        <v>180</v>
      </c>
      <c r="C1107">
        <v>0</v>
      </c>
      <c r="D1107">
        <v>0</v>
      </c>
      <c r="E1107">
        <v>0</v>
      </c>
      <c r="F1107">
        <v>3.84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45">
      <c r="A1108" t="s">
        <v>168</v>
      </c>
      <c r="B1108" t="s">
        <v>181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45">
      <c r="A1109" t="s">
        <v>168</v>
      </c>
      <c r="B1109" t="s">
        <v>182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45">
      <c r="A1110" t="s">
        <v>168</v>
      </c>
      <c r="B1110" t="s">
        <v>183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45">
      <c r="A1111" t="s">
        <v>168</v>
      </c>
      <c r="B1111" t="s">
        <v>184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45">
      <c r="A1112" t="s">
        <v>168</v>
      </c>
      <c r="B1112" t="s">
        <v>185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45">
      <c r="A1113" t="s">
        <v>168</v>
      </c>
      <c r="B1113" t="s">
        <v>186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45">
      <c r="A1114" t="s">
        <v>168</v>
      </c>
      <c r="B1114" t="s">
        <v>187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45">
      <c r="A1115" t="s">
        <v>168</v>
      </c>
      <c r="B1115" t="s">
        <v>188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45">
      <c r="A1116" t="s">
        <v>168</v>
      </c>
      <c r="B1116" t="s">
        <v>189</v>
      </c>
      <c r="C1116">
        <v>0</v>
      </c>
      <c r="D1116">
        <v>0</v>
      </c>
      <c r="E1116">
        <v>0</v>
      </c>
      <c r="F1116">
        <v>0.02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45">
      <c r="A1117" t="s">
        <v>168</v>
      </c>
      <c r="B1117" t="s">
        <v>182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45">
      <c r="A1118" t="s">
        <v>168</v>
      </c>
      <c r="B1118" t="s">
        <v>185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0.08</v>
      </c>
      <c r="J1118">
        <v>0</v>
      </c>
      <c r="K1118">
        <v>0</v>
      </c>
      <c r="L1118">
        <v>0</v>
      </c>
      <c r="M1118">
        <v>0</v>
      </c>
      <c r="N1118">
        <v>0.06</v>
      </c>
      <c r="O1118">
        <v>0.21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45">
      <c r="A1119" t="s">
        <v>168</v>
      </c>
      <c r="B1119" t="s">
        <v>186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45">
      <c r="A1120" t="s">
        <v>168</v>
      </c>
      <c r="B1120" t="s">
        <v>187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45">
      <c r="A1121" t="s">
        <v>168</v>
      </c>
      <c r="B1121" t="s">
        <v>188</v>
      </c>
      <c r="C1121">
        <v>0</v>
      </c>
      <c r="D1121">
        <v>0</v>
      </c>
      <c r="E1121">
        <v>0</v>
      </c>
      <c r="F1121">
        <v>0.04</v>
      </c>
      <c r="G1121">
        <v>0</v>
      </c>
      <c r="H1121">
        <v>0</v>
      </c>
      <c r="I1121">
        <v>8.41</v>
      </c>
      <c r="J1121">
        <v>0</v>
      </c>
      <c r="K1121">
        <v>0</v>
      </c>
      <c r="L1121">
        <v>0</v>
      </c>
      <c r="M1121">
        <v>0</v>
      </c>
      <c r="N1121">
        <v>5.75</v>
      </c>
      <c r="O1121">
        <v>20.11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45">
      <c r="A1122" t="s">
        <v>168</v>
      </c>
      <c r="B1122" t="s">
        <v>189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45">
      <c r="A1123" t="s">
        <v>169</v>
      </c>
      <c r="B1123" t="s">
        <v>180</v>
      </c>
      <c r="C1123">
        <v>0</v>
      </c>
      <c r="D1123">
        <v>0</v>
      </c>
      <c r="E1123">
        <v>0</v>
      </c>
      <c r="F1123">
        <v>9.91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4.93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45">
      <c r="A1124" t="s">
        <v>169</v>
      </c>
      <c r="B1124" t="s">
        <v>181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4.93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45">
      <c r="A1125" t="s">
        <v>169</v>
      </c>
      <c r="B1125" t="s">
        <v>182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45">
      <c r="A1126" t="s">
        <v>169</v>
      </c>
      <c r="B1126" t="s">
        <v>183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45">
      <c r="A1127" t="s">
        <v>169</v>
      </c>
      <c r="B1127" t="s">
        <v>184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45">
      <c r="A1128" t="s">
        <v>169</v>
      </c>
      <c r="B1128" t="s">
        <v>185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45">
      <c r="A1129" t="s">
        <v>169</v>
      </c>
      <c r="B1129" t="s">
        <v>186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45">
      <c r="A1130" t="s">
        <v>169</v>
      </c>
      <c r="B1130" t="s">
        <v>187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45">
      <c r="A1131" t="s">
        <v>169</v>
      </c>
      <c r="B1131" t="s">
        <v>188</v>
      </c>
      <c r="C1131">
        <v>0</v>
      </c>
      <c r="D1131">
        <v>0</v>
      </c>
      <c r="E1131">
        <v>0</v>
      </c>
      <c r="F1131">
        <v>3.69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7.83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45">
      <c r="A1132" t="s">
        <v>169</v>
      </c>
      <c r="B1132" t="s">
        <v>189</v>
      </c>
      <c r="C1132">
        <v>0</v>
      </c>
      <c r="D1132">
        <v>0</v>
      </c>
      <c r="E1132">
        <v>0</v>
      </c>
      <c r="F1132">
        <v>0.08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45">
      <c r="A1133" t="s">
        <v>169</v>
      </c>
      <c r="B1133" t="s">
        <v>182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45">
      <c r="A1134" t="s">
        <v>169</v>
      </c>
      <c r="B1134" t="s">
        <v>185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0.75</v>
      </c>
      <c r="O1134">
        <v>2.75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45">
      <c r="A1135" t="s">
        <v>169</v>
      </c>
      <c r="B1135" t="s">
        <v>186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45">
      <c r="A1136" t="s">
        <v>169</v>
      </c>
      <c r="B1136" t="s">
        <v>187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45">
      <c r="A1137" t="s">
        <v>169</v>
      </c>
      <c r="B1137" t="s">
        <v>188</v>
      </c>
      <c r="C1137">
        <v>5.0599999999999996</v>
      </c>
      <c r="D1137">
        <v>0</v>
      </c>
      <c r="E1137">
        <v>0</v>
      </c>
      <c r="F1137">
        <v>49.22</v>
      </c>
      <c r="G1137">
        <v>0</v>
      </c>
      <c r="H1137">
        <v>0</v>
      </c>
      <c r="I1137">
        <v>109.16</v>
      </c>
      <c r="J1137">
        <v>0</v>
      </c>
      <c r="K1137">
        <v>0</v>
      </c>
      <c r="L1137">
        <v>0</v>
      </c>
      <c r="M1137">
        <v>0</v>
      </c>
      <c r="N1137">
        <v>74.72</v>
      </c>
      <c r="O1137">
        <v>261.22000000000003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45">
      <c r="A1138" t="s">
        <v>169</v>
      </c>
      <c r="B1138" t="s">
        <v>189</v>
      </c>
      <c r="C1138">
        <v>0.1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45">
      <c r="A1139" t="s">
        <v>167</v>
      </c>
      <c r="B1139" t="s">
        <v>180</v>
      </c>
      <c r="C1139">
        <v>0</v>
      </c>
      <c r="D1139">
        <v>0</v>
      </c>
      <c r="E1139">
        <v>0</v>
      </c>
      <c r="F1139">
        <v>2.08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45">
      <c r="A1140" t="s">
        <v>167</v>
      </c>
      <c r="B1140" t="s">
        <v>181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45">
      <c r="A1141" t="s">
        <v>167</v>
      </c>
      <c r="B1141" t="s">
        <v>182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45">
      <c r="A1142" t="s">
        <v>167</v>
      </c>
      <c r="B1142" t="s">
        <v>183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45">
      <c r="A1143" t="s">
        <v>167</v>
      </c>
      <c r="B1143" t="s">
        <v>184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45">
      <c r="A1144" t="s">
        <v>167</v>
      </c>
      <c r="B1144" t="s">
        <v>185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45">
      <c r="A1145" t="s">
        <v>167</v>
      </c>
      <c r="B1145" t="s">
        <v>186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45">
      <c r="A1146" t="s">
        <v>167</v>
      </c>
      <c r="B1146" t="s">
        <v>187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45">
      <c r="A1147" t="s">
        <v>167</v>
      </c>
      <c r="B1147" t="s">
        <v>188</v>
      </c>
      <c r="C1147">
        <v>0</v>
      </c>
      <c r="D1147">
        <v>0</v>
      </c>
      <c r="E1147">
        <v>0</v>
      </c>
      <c r="F1147">
        <v>4.6900000000000004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3.17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45">
      <c r="A1148" t="s">
        <v>167</v>
      </c>
      <c r="B1148" t="s">
        <v>189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0.13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45">
      <c r="A1149" t="s">
        <v>167</v>
      </c>
      <c r="B1149" t="s">
        <v>182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45">
      <c r="A1150" t="s">
        <v>167</v>
      </c>
      <c r="B1150" t="s">
        <v>185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0.38</v>
      </c>
      <c r="J1150">
        <v>0</v>
      </c>
      <c r="K1150">
        <v>0</v>
      </c>
      <c r="L1150">
        <v>0</v>
      </c>
      <c r="M1150">
        <v>0</v>
      </c>
      <c r="N1150">
        <v>0.26</v>
      </c>
      <c r="O1150">
        <v>0.96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45">
      <c r="A1151" t="s">
        <v>167</v>
      </c>
      <c r="B1151" t="s">
        <v>186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45">
      <c r="A1152" t="s">
        <v>167</v>
      </c>
      <c r="B1152" t="s">
        <v>187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45">
      <c r="A1153" t="s">
        <v>167</v>
      </c>
      <c r="B1153" t="s">
        <v>188</v>
      </c>
      <c r="C1153">
        <v>0.41</v>
      </c>
      <c r="D1153">
        <v>0</v>
      </c>
      <c r="E1153">
        <v>0</v>
      </c>
      <c r="F1153">
        <v>4.01</v>
      </c>
      <c r="G1153">
        <v>0</v>
      </c>
      <c r="H1153">
        <v>0</v>
      </c>
      <c r="I1153">
        <v>38.07</v>
      </c>
      <c r="J1153">
        <v>0</v>
      </c>
      <c r="K1153">
        <v>0</v>
      </c>
      <c r="L1153">
        <v>0</v>
      </c>
      <c r="M1153">
        <v>0</v>
      </c>
      <c r="N1153">
        <v>26.06</v>
      </c>
      <c r="O1153">
        <v>91.1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45">
      <c r="A1154" t="s">
        <v>167</v>
      </c>
      <c r="B1154" t="s">
        <v>189</v>
      </c>
      <c r="C1154">
        <v>0.01</v>
      </c>
      <c r="D1154">
        <v>0</v>
      </c>
      <c r="E1154">
        <v>0</v>
      </c>
      <c r="F1154">
        <v>0.08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45">
      <c r="A1155" t="s">
        <v>172</v>
      </c>
      <c r="B1155" t="s">
        <v>180</v>
      </c>
      <c r="C1155">
        <v>0</v>
      </c>
      <c r="D1155">
        <v>0</v>
      </c>
      <c r="E1155">
        <v>0</v>
      </c>
      <c r="F1155">
        <v>20.43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45">
      <c r="A1156" t="s">
        <v>172</v>
      </c>
      <c r="B1156" t="s">
        <v>181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45">
      <c r="A1157" t="s">
        <v>172</v>
      </c>
      <c r="B1157" t="s">
        <v>183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45">
      <c r="A1158" t="s">
        <v>172</v>
      </c>
      <c r="B1158" t="s">
        <v>184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45">
      <c r="A1159" t="s">
        <v>172</v>
      </c>
      <c r="B1159" t="s">
        <v>186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45">
      <c r="A1160" t="s">
        <v>172</v>
      </c>
      <c r="B1160" t="s">
        <v>187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45">
      <c r="A1161" t="s">
        <v>172</v>
      </c>
      <c r="B1161" t="s">
        <v>188</v>
      </c>
      <c r="C1161">
        <v>0</v>
      </c>
      <c r="D1161">
        <v>0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45">
      <c r="A1162" t="s">
        <v>172</v>
      </c>
      <c r="B1162" t="s">
        <v>189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45">
      <c r="A1163" t="s">
        <v>172</v>
      </c>
      <c r="B1163" t="s">
        <v>182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45">
      <c r="A1164" t="s">
        <v>172</v>
      </c>
      <c r="B1164" t="s">
        <v>185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</v>
      </c>
      <c r="J1164">
        <v>0</v>
      </c>
      <c r="K1164">
        <v>0</v>
      </c>
      <c r="L1164">
        <v>0</v>
      </c>
      <c r="M1164">
        <v>0</v>
      </c>
      <c r="N1164">
        <v>0.01</v>
      </c>
      <c r="O1164">
        <v>0.03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45">
      <c r="A1165" t="s">
        <v>172</v>
      </c>
      <c r="B1165" t="s">
        <v>186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45">
      <c r="A1166" t="s">
        <v>172</v>
      </c>
      <c r="B1166" t="s">
        <v>187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45">
      <c r="A1167" t="s">
        <v>172</v>
      </c>
      <c r="B1167" t="s">
        <v>188</v>
      </c>
      <c r="C1167">
        <v>0.01</v>
      </c>
      <c r="D1167">
        <v>0</v>
      </c>
      <c r="E1167">
        <v>0</v>
      </c>
      <c r="F1167">
        <v>0.12</v>
      </c>
      <c r="G1167">
        <v>0</v>
      </c>
      <c r="H1167">
        <v>0</v>
      </c>
      <c r="I1167">
        <v>1.32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3.16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45">
      <c r="A1168" t="s">
        <v>172</v>
      </c>
      <c r="B1168" t="s">
        <v>189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0.13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45">
      <c r="A1169" t="s">
        <v>173</v>
      </c>
      <c r="B1169" t="s">
        <v>180</v>
      </c>
      <c r="C1169">
        <v>0</v>
      </c>
      <c r="D1169">
        <v>0</v>
      </c>
      <c r="E1169">
        <v>0</v>
      </c>
      <c r="F1169">
        <v>3.25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45">
      <c r="A1170" t="s">
        <v>173</v>
      </c>
      <c r="B1170" t="s">
        <v>181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45">
      <c r="A1171" t="s">
        <v>173</v>
      </c>
      <c r="B1171" t="s">
        <v>183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45">
      <c r="A1172" t="s">
        <v>173</v>
      </c>
      <c r="B1172" t="s">
        <v>184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45">
      <c r="A1173" t="s">
        <v>173</v>
      </c>
      <c r="B1173" t="s">
        <v>186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45">
      <c r="A1174" t="s">
        <v>173</v>
      </c>
      <c r="B1174" t="s">
        <v>187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45">
      <c r="A1175" t="s">
        <v>173</v>
      </c>
      <c r="B1175" t="s">
        <v>188</v>
      </c>
      <c r="C1175">
        <v>0</v>
      </c>
      <c r="D1175">
        <v>0</v>
      </c>
      <c r="E1175">
        <v>0</v>
      </c>
      <c r="F1175">
        <v>0.02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45">
      <c r="A1176" t="s">
        <v>173</v>
      </c>
      <c r="B1176" t="s">
        <v>189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45">
      <c r="A1177" t="s">
        <v>173</v>
      </c>
      <c r="B1177" t="s">
        <v>182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45">
      <c r="A1178" t="s">
        <v>173</v>
      </c>
      <c r="B1178" t="s">
        <v>185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45">
      <c r="A1179" t="s">
        <v>173</v>
      </c>
      <c r="B1179" t="s">
        <v>186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45">
      <c r="A1180" t="s">
        <v>173</v>
      </c>
      <c r="B1180" t="s">
        <v>187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45">
      <c r="A1181" t="s">
        <v>173</v>
      </c>
      <c r="B1181" t="s">
        <v>188</v>
      </c>
      <c r="C1181">
        <v>0</v>
      </c>
      <c r="D1181">
        <v>0</v>
      </c>
      <c r="E1181">
        <v>0</v>
      </c>
      <c r="F1181">
        <v>0.01</v>
      </c>
      <c r="G1181">
        <v>0</v>
      </c>
      <c r="H1181">
        <v>0</v>
      </c>
      <c r="I1181">
        <v>0.56000000000000005</v>
      </c>
      <c r="J1181">
        <v>0</v>
      </c>
      <c r="K1181">
        <v>0</v>
      </c>
      <c r="L1181">
        <v>0</v>
      </c>
      <c r="M1181">
        <v>0</v>
      </c>
      <c r="N1181">
        <v>0.38</v>
      </c>
      <c r="O1181">
        <v>1.34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45">
      <c r="A1182" t="s">
        <v>173</v>
      </c>
      <c r="B1182" t="s">
        <v>189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45">
      <c r="A1183" t="s">
        <v>174</v>
      </c>
      <c r="B1183" t="s">
        <v>180</v>
      </c>
      <c r="C1183">
        <v>0</v>
      </c>
      <c r="D1183">
        <v>0</v>
      </c>
      <c r="E1183">
        <v>0</v>
      </c>
      <c r="F1183">
        <v>7.1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4.3499999999999996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45">
      <c r="A1184" t="s">
        <v>174</v>
      </c>
      <c r="B1184" t="s">
        <v>181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4.3499999999999996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45">
      <c r="A1185" t="s">
        <v>174</v>
      </c>
      <c r="B1185" t="s">
        <v>182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45">
      <c r="A1186" t="s">
        <v>174</v>
      </c>
      <c r="B1186" t="s">
        <v>183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45">
      <c r="A1187" t="s">
        <v>174</v>
      </c>
      <c r="B1187" t="s">
        <v>184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45">
      <c r="A1188" t="s">
        <v>174</v>
      </c>
      <c r="B1188" t="s">
        <v>185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45">
      <c r="A1189" t="s">
        <v>174</v>
      </c>
      <c r="B1189" t="s">
        <v>186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45">
      <c r="A1190" t="s">
        <v>174</v>
      </c>
      <c r="B1190" t="s">
        <v>187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45">
      <c r="A1191" t="s">
        <v>174</v>
      </c>
      <c r="B1191" t="s">
        <v>188</v>
      </c>
      <c r="C1191">
        <v>0</v>
      </c>
      <c r="D1191">
        <v>0</v>
      </c>
      <c r="E1191">
        <v>0</v>
      </c>
      <c r="F1191">
        <v>39.700000000000003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15.03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45">
      <c r="A1192" t="s">
        <v>174</v>
      </c>
      <c r="B1192" t="s">
        <v>189</v>
      </c>
      <c r="C1192">
        <v>0</v>
      </c>
      <c r="D1192">
        <v>0</v>
      </c>
      <c r="E1192">
        <v>0</v>
      </c>
      <c r="F1192">
        <v>0.81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0.63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45">
      <c r="A1193" t="s">
        <v>174</v>
      </c>
      <c r="B1193" t="s">
        <v>182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45">
      <c r="A1194" t="s">
        <v>174</v>
      </c>
      <c r="B1194" t="s">
        <v>185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0.51</v>
      </c>
      <c r="J1194">
        <v>0</v>
      </c>
      <c r="K1194">
        <v>0</v>
      </c>
      <c r="L1194">
        <v>0</v>
      </c>
      <c r="M1194">
        <v>0</v>
      </c>
      <c r="N1194">
        <v>0.35</v>
      </c>
      <c r="O1194">
        <v>1.27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45">
      <c r="A1195" t="s">
        <v>174</v>
      </c>
      <c r="B1195" t="s">
        <v>186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45">
      <c r="A1196" t="s">
        <v>174</v>
      </c>
      <c r="B1196" t="s">
        <v>187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45">
      <c r="A1197" t="s">
        <v>174</v>
      </c>
      <c r="B1197" t="s">
        <v>188</v>
      </c>
      <c r="C1197">
        <v>0.18</v>
      </c>
      <c r="D1197">
        <v>0</v>
      </c>
      <c r="E1197">
        <v>0</v>
      </c>
      <c r="F1197">
        <v>1.71</v>
      </c>
      <c r="G1197">
        <v>0</v>
      </c>
      <c r="H1197">
        <v>0</v>
      </c>
      <c r="I1197">
        <v>50.47</v>
      </c>
      <c r="J1197">
        <v>0</v>
      </c>
      <c r="K1197">
        <v>0</v>
      </c>
      <c r="L1197">
        <v>0</v>
      </c>
      <c r="M1197">
        <v>0</v>
      </c>
      <c r="N1197">
        <v>34.549999999999997</v>
      </c>
      <c r="O1197">
        <v>120.77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45">
      <c r="A1198" t="s">
        <v>174</v>
      </c>
      <c r="B1198" t="s">
        <v>189</v>
      </c>
      <c r="C1198">
        <v>0</v>
      </c>
      <c r="D1198">
        <v>0</v>
      </c>
      <c r="E1198">
        <v>0</v>
      </c>
      <c r="F1198">
        <v>0.03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5.09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45">
      <c r="A1199" t="s">
        <v>175</v>
      </c>
      <c r="B1199" t="s">
        <v>180</v>
      </c>
      <c r="C1199">
        <v>0</v>
      </c>
      <c r="D1199">
        <v>0</v>
      </c>
      <c r="E1199">
        <v>0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45">
      <c r="A1200" t="s">
        <v>175</v>
      </c>
      <c r="B1200" t="s">
        <v>181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45">
      <c r="A1201" t="s">
        <v>175</v>
      </c>
      <c r="B1201" t="s">
        <v>182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45">
      <c r="A1202" t="s">
        <v>175</v>
      </c>
      <c r="B1202" t="s">
        <v>183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45">
      <c r="A1203" t="s">
        <v>175</v>
      </c>
      <c r="B1203" t="s">
        <v>184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45">
      <c r="A1204" t="s">
        <v>175</v>
      </c>
      <c r="B1204" t="s">
        <v>185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45">
      <c r="A1205" t="s">
        <v>175</v>
      </c>
      <c r="B1205" t="s">
        <v>186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45">
      <c r="A1206" t="s">
        <v>175</v>
      </c>
      <c r="B1206" t="s">
        <v>187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45">
      <c r="A1207" t="s">
        <v>175</v>
      </c>
      <c r="B1207" t="s">
        <v>188</v>
      </c>
      <c r="C1207">
        <v>0</v>
      </c>
      <c r="D1207">
        <v>0</v>
      </c>
      <c r="E1207">
        <v>0</v>
      </c>
      <c r="F1207">
        <v>22.26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10.88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45">
      <c r="A1208" t="s">
        <v>175</v>
      </c>
      <c r="B1208" t="s">
        <v>189</v>
      </c>
      <c r="C1208">
        <v>0</v>
      </c>
      <c r="D1208">
        <v>0</v>
      </c>
      <c r="E1208">
        <v>0</v>
      </c>
      <c r="F1208">
        <v>0.45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45">
      <c r="A1209" t="s">
        <v>175</v>
      </c>
      <c r="B1209" t="s">
        <v>182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45">
      <c r="A1210" t="s">
        <v>175</v>
      </c>
      <c r="B1210" t="s">
        <v>185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0.21</v>
      </c>
      <c r="J1210">
        <v>0</v>
      </c>
      <c r="K1210">
        <v>0</v>
      </c>
      <c r="L1210">
        <v>0</v>
      </c>
      <c r="M1210">
        <v>0</v>
      </c>
      <c r="N1210">
        <v>0.14000000000000001</v>
      </c>
      <c r="O1210">
        <v>0.51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45">
      <c r="A1211" t="s">
        <v>175</v>
      </c>
      <c r="B1211" t="s">
        <v>186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45">
      <c r="A1212" t="s">
        <v>175</v>
      </c>
      <c r="B1212" t="s">
        <v>187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45">
      <c r="A1213" t="s">
        <v>175</v>
      </c>
      <c r="B1213" t="s">
        <v>188</v>
      </c>
      <c r="C1213">
        <v>0.02</v>
      </c>
      <c r="D1213">
        <v>0</v>
      </c>
      <c r="E1213">
        <v>0</v>
      </c>
      <c r="F1213">
        <v>0.16</v>
      </c>
      <c r="G1213">
        <v>0</v>
      </c>
      <c r="H1213">
        <v>0</v>
      </c>
      <c r="I1213">
        <v>20.32</v>
      </c>
      <c r="J1213">
        <v>0</v>
      </c>
      <c r="K1213">
        <v>0</v>
      </c>
      <c r="L1213">
        <v>0</v>
      </c>
      <c r="M1213">
        <v>0</v>
      </c>
      <c r="N1213">
        <v>13.91</v>
      </c>
      <c r="O1213">
        <v>48.62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45">
      <c r="A1214" t="s">
        <v>175</v>
      </c>
      <c r="B1214" t="s">
        <v>189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2.0499999999999998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45">
      <c r="A1215" t="s">
        <v>176</v>
      </c>
      <c r="B1215" t="s">
        <v>180</v>
      </c>
      <c r="C1215">
        <v>0</v>
      </c>
      <c r="D1215">
        <v>0</v>
      </c>
      <c r="E1215">
        <v>0</v>
      </c>
      <c r="F1215">
        <v>4.4000000000000004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45">
      <c r="A1216" t="s">
        <v>176</v>
      </c>
      <c r="B1216" t="s">
        <v>181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45">
      <c r="A1217" t="s">
        <v>176</v>
      </c>
      <c r="B1217" t="s">
        <v>185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45">
      <c r="A1218" t="s">
        <v>176</v>
      </c>
      <c r="B1218" t="s">
        <v>188</v>
      </c>
      <c r="C1218">
        <v>0</v>
      </c>
      <c r="D1218">
        <v>0</v>
      </c>
      <c r="E1218">
        <v>0</v>
      </c>
      <c r="F1218">
        <v>0.09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45">
      <c r="A1219" t="s">
        <v>176</v>
      </c>
      <c r="B1219" t="s">
        <v>189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45">
      <c r="A1220" t="s">
        <v>176</v>
      </c>
      <c r="B1220" t="s">
        <v>185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7.0000000000000007E-2</v>
      </c>
      <c r="J1220">
        <v>0</v>
      </c>
      <c r="K1220">
        <v>0</v>
      </c>
      <c r="L1220">
        <v>0</v>
      </c>
      <c r="M1220">
        <v>0</v>
      </c>
      <c r="N1220">
        <v>0.05</v>
      </c>
      <c r="O1220">
        <v>0.17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45">
      <c r="A1221" t="s">
        <v>176</v>
      </c>
      <c r="B1221" t="s">
        <v>188</v>
      </c>
      <c r="C1221">
        <v>0</v>
      </c>
      <c r="D1221">
        <v>0</v>
      </c>
      <c r="E1221">
        <v>0</v>
      </c>
      <c r="F1221">
        <v>0.01</v>
      </c>
      <c r="G1221">
        <v>0</v>
      </c>
      <c r="H1221">
        <v>0</v>
      </c>
      <c r="I1221">
        <v>6.88</v>
      </c>
      <c r="J1221">
        <v>0</v>
      </c>
      <c r="K1221">
        <v>0</v>
      </c>
      <c r="L1221">
        <v>0</v>
      </c>
      <c r="M1221">
        <v>0</v>
      </c>
      <c r="N1221">
        <v>4.71</v>
      </c>
      <c r="O1221">
        <v>16.46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45">
      <c r="A1222" t="s">
        <v>176</v>
      </c>
      <c r="B1222" t="s">
        <v>189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0.69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45">
      <c r="A1223" t="s">
        <v>177</v>
      </c>
      <c r="B1223" t="s">
        <v>180</v>
      </c>
      <c r="C1223">
        <v>0</v>
      </c>
      <c r="D1223">
        <v>0</v>
      </c>
      <c r="E1223">
        <v>0</v>
      </c>
      <c r="F1223">
        <v>4.84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0.57999999999999996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45">
      <c r="A1224" t="s">
        <v>177</v>
      </c>
      <c r="B1224" t="s">
        <v>181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0.57999999999999996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45">
      <c r="A1225" t="s">
        <v>177</v>
      </c>
      <c r="B1225" t="s">
        <v>182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45">
      <c r="A1226" t="s">
        <v>177</v>
      </c>
      <c r="B1226" t="s">
        <v>183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45">
      <c r="A1227" t="s">
        <v>177</v>
      </c>
      <c r="B1227" t="s">
        <v>184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45">
      <c r="A1228" t="s">
        <v>177</v>
      </c>
      <c r="B1228" t="s">
        <v>185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45">
      <c r="A1229" t="s">
        <v>177</v>
      </c>
      <c r="B1229" t="s">
        <v>186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45">
      <c r="A1230" t="s">
        <v>177</v>
      </c>
      <c r="B1230" t="s">
        <v>187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45">
      <c r="A1231" t="s">
        <v>177</v>
      </c>
      <c r="B1231" t="s">
        <v>188</v>
      </c>
      <c r="C1231">
        <v>0</v>
      </c>
      <c r="D1231">
        <v>0</v>
      </c>
      <c r="E1231">
        <v>0</v>
      </c>
      <c r="F1231">
        <v>0.65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45">
      <c r="A1232" t="s">
        <v>177</v>
      </c>
      <c r="B1232" t="s">
        <v>189</v>
      </c>
      <c r="C1232">
        <v>0</v>
      </c>
      <c r="D1232">
        <v>0</v>
      </c>
      <c r="E1232">
        <v>0</v>
      </c>
      <c r="F1232">
        <v>0.01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45">
      <c r="A1233" t="s">
        <v>177</v>
      </c>
      <c r="B1233" t="s">
        <v>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45">
      <c r="A1234" t="s">
        <v>177</v>
      </c>
      <c r="B1234" t="s">
        <v>185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0.11</v>
      </c>
      <c r="J1234">
        <v>0</v>
      </c>
      <c r="K1234">
        <v>0</v>
      </c>
      <c r="L1234">
        <v>0</v>
      </c>
      <c r="M1234">
        <v>0</v>
      </c>
      <c r="N1234">
        <v>7.0000000000000007E-2</v>
      </c>
      <c r="O1234">
        <v>0.26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45">
      <c r="A1235" t="s">
        <v>177</v>
      </c>
      <c r="B1235" t="s">
        <v>186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45">
      <c r="A1236" t="s">
        <v>177</v>
      </c>
      <c r="B1236" t="s">
        <v>187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45">
      <c r="A1237" t="s">
        <v>177</v>
      </c>
      <c r="B1237" t="s">
        <v>188</v>
      </c>
      <c r="C1237">
        <v>0</v>
      </c>
      <c r="D1237">
        <v>0</v>
      </c>
      <c r="E1237">
        <v>0</v>
      </c>
      <c r="F1237">
        <v>0.02</v>
      </c>
      <c r="G1237">
        <v>0</v>
      </c>
      <c r="H1237">
        <v>0</v>
      </c>
      <c r="I1237">
        <v>10.48</v>
      </c>
      <c r="J1237">
        <v>0</v>
      </c>
      <c r="K1237">
        <v>0</v>
      </c>
      <c r="L1237">
        <v>0</v>
      </c>
      <c r="M1237">
        <v>0</v>
      </c>
      <c r="N1237">
        <v>7.17</v>
      </c>
      <c r="O1237">
        <v>25.08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45">
      <c r="A1238" t="s">
        <v>177</v>
      </c>
      <c r="B1238" t="s">
        <v>189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45">
      <c r="A1239" t="s">
        <v>171</v>
      </c>
      <c r="B1239" t="s">
        <v>180</v>
      </c>
      <c r="C1239">
        <v>0</v>
      </c>
      <c r="D1239">
        <v>0</v>
      </c>
      <c r="E1239">
        <v>0</v>
      </c>
      <c r="F1239">
        <v>0.33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45">
      <c r="A1240" t="s">
        <v>171</v>
      </c>
      <c r="B1240" t="s">
        <v>181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45">
      <c r="A1241" t="s">
        <v>171</v>
      </c>
      <c r="B1241" t="s">
        <v>182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45">
      <c r="A1242" t="s">
        <v>171</v>
      </c>
      <c r="B1242" t="s">
        <v>183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45">
      <c r="A1243" t="s">
        <v>171</v>
      </c>
      <c r="B1243" t="s">
        <v>184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45">
      <c r="A1244" t="s">
        <v>171</v>
      </c>
      <c r="B1244" t="s">
        <v>185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45">
      <c r="A1245" t="s">
        <v>171</v>
      </c>
      <c r="B1245" t="s">
        <v>186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45">
      <c r="A1246" t="s">
        <v>171</v>
      </c>
      <c r="B1246" t="s">
        <v>187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45">
      <c r="A1247" t="s">
        <v>171</v>
      </c>
      <c r="B1247" t="s">
        <v>188</v>
      </c>
      <c r="C1247">
        <v>0</v>
      </c>
      <c r="D1247">
        <v>0</v>
      </c>
      <c r="E1247">
        <v>0</v>
      </c>
      <c r="F1247">
        <v>0.02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45">
      <c r="A1248" t="s">
        <v>171</v>
      </c>
      <c r="B1248" t="s">
        <v>189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45">
      <c r="A1249" t="s">
        <v>171</v>
      </c>
      <c r="B1249" t="s">
        <v>182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45">
      <c r="A1250" t="s">
        <v>171</v>
      </c>
      <c r="B1250" t="s">
        <v>185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</v>
      </c>
      <c r="J1250">
        <v>0</v>
      </c>
      <c r="K1250">
        <v>0</v>
      </c>
      <c r="L1250">
        <v>0</v>
      </c>
      <c r="M1250">
        <v>0</v>
      </c>
      <c r="N1250">
        <v>0.28000000000000003</v>
      </c>
      <c r="O1250">
        <v>1.01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45">
      <c r="A1251" t="s">
        <v>171</v>
      </c>
      <c r="B1251" t="s">
        <v>186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45">
      <c r="A1252" t="s">
        <v>171</v>
      </c>
      <c r="B1252" t="s">
        <v>187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45">
      <c r="A1253" t="s">
        <v>171</v>
      </c>
      <c r="B1253" t="s">
        <v>188</v>
      </c>
      <c r="C1253">
        <v>0.02</v>
      </c>
      <c r="D1253">
        <v>0</v>
      </c>
      <c r="E1253">
        <v>0</v>
      </c>
      <c r="F1253">
        <v>0.21</v>
      </c>
      <c r="G1253">
        <v>0</v>
      </c>
      <c r="H1253">
        <v>0</v>
      </c>
      <c r="I1253">
        <v>40.07</v>
      </c>
      <c r="J1253">
        <v>0</v>
      </c>
      <c r="K1253">
        <v>0</v>
      </c>
      <c r="L1253">
        <v>0</v>
      </c>
      <c r="M1253">
        <v>0</v>
      </c>
      <c r="N1253">
        <v>27.42</v>
      </c>
      <c r="O1253">
        <v>95.88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45">
      <c r="A1254" t="s">
        <v>171</v>
      </c>
      <c r="B1254" t="s">
        <v>189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4.04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</sheetData>
  <autoFilter ref="A1:AJ1254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7"/>
  <sheetViews>
    <sheetView topLeftCell="A302" workbookViewId="0">
      <selection activeCell="A342" sqref="A342:A357"/>
    </sheetView>
  </sheetViews>
  <sheetFormatPr defaultRowHeight="14.25" x14ac:dyDescent="0.45"/>
  <cols>
    <col min="1" max="1" width="22" customWidth="1"/>
    <col min="2" max="2" width="34.06640625" customWidth="1"/>
  </cols>
  <sheetData>
    <row r="1" spans="1:7" x14ac:dyDescent="0.45">
      <c r="A1" t="s">
        <v>85</v>
      </c>
      <c r="B1" t="s">
        <v>86</v>
      </c>
      <c r="C1" t="s">
        <v>87</v>
      </c>
      <c r="D1" t="s">
        <v>90</v>
      </c>
      <c r="E1" t="s">
        <v>93</v>
      </c>
      <c r="F1" t="s">
        <v>98</v>
      </c>
      <c r="G1" t="s">
        <v>99</v>
      </c>
    </row>
    <row r="2" spans="1:7" x14ac:dyDescent="0.45">
      <c r="A2" t="s">
        <v>412</v>
      </c>
      <c r="B2" t="s">
        <v>180</v>
      </c>
      <c r="D2">
        <v>24.06</v>
      </c>
      <c r="G2">
        <v>5.57</v>
      </c>
    </row>
    <row r="3" spans="1:7" x14ac:dyDescent="0.45">
      <c r="A3" t="s">
        <v>412</v>
      </c>
      <c r="B3" t="s">
        <v>181</v>
      </c>
      <c r="D3">
        <v>0</v>
      </c>
      <c r="G3">
        <v>5.57</v>
      </c>
    </row>
    <row r="4" spans="1:7" x14ac:dyDescent="0.45">
      <c r="A4" t="s">
        <v>412</v>
      </c>
      <c r="B4" t="s">
        <v>398</v>
      </c>
      <c r="G4">
        <v>0</v>
      </c>
    </row>
    <row r="5" spans="1:7" x14ac:dyDescent="0.45">
      <c r="A5" t="s">
        <v>412</v>
      </c>
      <c r="B5" t="s">
        <v>399</v>
      </c>
      <c r="D5">
        <v>0</v>
      </c>
      <c r="G5">
        <v>0</v>
      </c>
    </row>
    <row r="6" spans="1:7" x14ac:dyDescent="0.45">
      <c r="A6" t="s">
        <v>412</v>
      </c>
      <c r="B6" t="s">
        <v>400</v>
      </c>
      <c r="D6">
        <v>0</v>
      </c>
      <c r="G6">
        <v>0</v>
      </c>
    </row>
    <row r="7" spans="1:7" x14ac:dyDescent="0.45">
      <c r="A7" t="s">
        <v>412</v>
      </c>
      <c r="B7" t="s">
        <v>401</v>
      </c>
      <c r="G7">
        <v>0.22</v>
      </c>
    </row>
    <row r="8" spans="1:7" x14ac:dyDescent="0.45">
      <c r="A8" t="s">
        <v>412</v>
      </c>
      <c r="B8" t="s">
        <v>402</v>
      </c>
      <c r="D8">
        <v>0</v>
      </c>
      <c r="G8">
        <v>0</v>
      </c>
    </row>
    <row r="9" spans="1:7" x14ac:dyDescent="0.45">
      <c r="A9" t="s">
        <v>412</v>
      </c>
      <c r="B9" t="s">
        <v>403</v>
      </c>
      <c r="D9">
        <v>0</v>
      </c>
      <c r="G9">
        <v>0</v>
      </c>
    </row>
    <row r="10" spans="1:7" x14ac:dyDescent="0.45">
      <c r="A10" t="s">
        <v>412</v>
      </c>
      <c r="B10" t="s">
        <v>404</v>
      </c>
      <c r="D10">
        <v>40.61</v>
      </c>
      <c r="G10">
        <v>20.47</v>
      </c>
    </row>
    <row r="11" spans="1:7" x14ac:dyDescent="0.45">
      <c r="A11" t="s">
        <v>412</v>
      </c>
      <c r="B11" t="s">
        <v>405</v>
      </c>
      <c r="D11">
        <v>0.83</v>
      </c>
      <c r="G11">
        <v>0.86</v>
      </c>
    </row>
    <row r="12" spans="1:7" x14ac:dyDescent="0.45">
      <c r="A12" t="s">
        <v>412</v>
      </c>
      <c r="B12" t="s">
        <v>406</v>
      </c>
      <c r="G12">
        <v>0</v>
      </c>
    </row>
    <row r="13" spans="1:7" x14ac:dyDescent="0.45">
      <c r="A13" t="s">
        <v>412</v>
      </c>
      <c r="B13" t="s">
        <v>407</v>
      </c>
      <c r="E13">
        <v>1.02</v>
      </c>
      <c r="F13">
        <v>0.7</v>
      </c>
      <c r="G13">
        <v>2.56</v>
      </c>
    </row>
    <row r="14" spans="1:7" x14ac:dyDescent="0.45">
      <c r="A14" t="s">
        <v>412</v>
      </c>
      <c r="B14" t="s">
        <v>408</v>
      </c>
      <c r="D14">
        <v>0</v>
      </c>
      <c r="E14">
        <v>0</v>
      </c>
      <c r="G14">
        <v>0</v>
      </c>
    </row>
    <row r="15" spans="1:7" x14ac:dyDescent="0.45">
      <c r="A15" t="s">
        <v>412</v>
      </c>
      <c r="B15" t="s">
        <v>409</v>
      </c>
      <c r="C15">
        <v>0</v>
      </c>
      <c r="D15">
        <v>0</v>
      </c>
      <c r="G15">
        <v>0</v>
      </c>
    </row>
    <row r="16" spans="1:7" x14ac:dyDescent="0.45">
      <c r="A16" t="s">
        <v>412</v>
      </c>
      <c r="B16" t="s">
        <v>410</v>
      </c>
      <c r="C16">
        <v>0.23</v>
      </c>
      <c r="D16">
        <v>2.2400000000000002</v>
      </c>
      <c r="E16">
        <v>101.45</v>
      </c>
      <c r="F16">
        <v>69.44</v>
      </c>
      <c r="G16">
        <v>242.75</v>
      </c>
    </row>
    <row r="17" spans="1:7" x14ac:dyDescent="0.45">
      <c r="A17" t="s">
        <v>412</v>
      </c>
      <c r="B17" t="s">
        <v>411</v>
      </c>
      <c r="C17">
        <v>0</v>
      </c>
      <c r="D17">
        <v>0.05</v>
      </c>
      <c r="E17">
        <v>0</v>
      </c>
      <c r="F17">
        <v>0</v>
      </c>
      <c r="G17">
        <v>10.220000000000001</v>
      </c>
    </row>
    <row r="18" spans="1:7" x14ac:dyDescent="0.45">
      <c r="A18" t="s">
        <v>413</v>
      </c>
      <c r="B18" t="s">
        <v>180</v>
      </c>
      <c r="D18">
        <v>0.39</v>
      </c>
      <c r="G18">
        <v>0.86</v>
      </c>
    </row>
    <row r="19" spans="1:7" x14ac:dyDescent="0.45">
      <c r="A19" t="s">
        <v>413</v>
      </c>
      <c r="B19" t="s">
        <v>181</v>
      </c>
      <c r="D19">
        <v>0</v>
      </c>
      <c r="G19">
        <v>0.86</v>
      </c>
    </row>
    <row r="20" spans="1:7" x14ac:dyDescent="0.45">
      <c r="A20" t="s">
        <v>413</v>
      </c>
      <c r="B20" t="s">
        <v>398</v>
      </c>
      <c r="G20">
        <v>0</v>
      </c>
    </row>
    <row r="21" spans="1:7" x14ac:dyDescent="0.45">
      <c r="A21" t="s">
        <v>413</v>
      </c>
      <c r="B21" t="s">
        <v>399</v>
      </c>
      <c r="D21">
        <v>0</v>
      </c>
      <c r="G21">
        <v>0</v>
      </c>
    </row>
    <row r="22" spans="1:7" x14ac:dyDescent="0.45">
      <c r="A22" t="s">
        <v>413</v>
      </c>
      <c r="B22" t="s">
        <v>400</v>
      </c>
      <c r="D22">
        <v>0</v>
      </c>
      <c r="G22">
        <v>0</v>
      </c>
    </row>
    <row r="23" spans="1:7" x14ac:dyDescent="0.45">
      <c r="A23" t="s">
        <v>413</v>
      </c>
      <c r="B23" t="s">
        <v>401</v>
      </c>
      <c r="G23">
        <v>0.03</v>
      </c>
    </row>
    <row r="24" spans="1:7" x14ac:dyDescent="0.45">
      <c r="A24" t="s">
        <v>413</v>
      </c>
      <c r="B24" t="s">
        <v>402</v>
      </c>
      <c r="D24">
        <v>0</v>
      </c>
      <c r="G24">
        <v>0</v>
      </c>
    </row>
    <row r="25" spans="1:7" x14ac:dyDescent="0.45">
      <c r="A25" t="s">
        <v>413</v>
      </c>
      <c r="B25" t="s">
        <v>403</v>
      </c>
      <c r="D25">
        <v>0</v>
      </c>
      <c r="G25">
        <v>0</v>
      </c>
    </row>
    <row r="26" spans="1:7" x14ac:dyDescent="0.45">
      <c r="A26" t="s">
        <v>413</v>
      </c>
      <c r="B26" t="s">
        <v>404</v>
      </c>
      <c r="D26">
        <v>0.02</v>
      </c>
      <c r="G26">
        <v>2.8</v>
      </c>
    </row>
    <row r="27" spans="1:7" x14ac:dyDescent="0.45">
      <c r="A27" t="s">
        <v>413</v>
      </c>
      <c r="B27" t="s">
        <v>405</v>
      </c>
      <c r="D27">
        <v>0</v>
      </c>
      <c r="G27">
        <v>0.12</v>
      </c>
    </row>
    <row r="28" spans="1:7" x14ac:dyDescent="0.45">
      <c r="A28" t="s">
        <v>413</v>
      </c>
      <c r="B28" t="s">
        <v>406</v>
      </c>
      <c r="G28">
        <v>0</v>
      </c>
    </row>
    <row r="29" spans="1:7" x14ac:dyDescent="0.45">
      <c r="A29" t="s">
        <v>413</v>
      </c>
      <c r="B29" t="s">
        <v>407</v>
      </c>
      <c r="E29">
        <v>0.42</v>
      </c>
      <c r="F29">
        <v>0.28999999999999998</v>
      </c>
      <c r="G29">
        <v>1.05</v>
      </c>
    </row>
    <row r="30" spans="1:7" x14ac:dyDescent="0.45">
      <c r="A30" t="s">
        <v>413</v>
      </c>
      <c r="B30" t="s">
        <v>408</v>
      </c>
      <c r="D30">
        <v>0</v>
      </c>
      <c r="E30">
        <v>0</v>
      </c>
      <c r="G30">
        <v>0</v>
      </c>
    </row>
    <row r="31" spans="1:7" x14ac:dyDescent="0.45">
      <c r="A31" t="s">
        <v>413</v>
      </c>
      <c r="B31" t="s">
        <v>409</v>
      </c>
      <c r="C31">
        <v>0</v>
      </c>
      <c r="D31">
        <v>0</v>
      </c>
      <c r="G31">
        <v>0</v>
      </c>
    </row>
    <row r="32" spans="1:7" x14ac:dyDescent="0.45">
      <c r="A32" t="s">
        <v>413</v>
      </c>
      <c r="B32" t="s">
        <v>410</v>
      </c>
      <c r="C32">
        <v>0.02</v>
      </c>
      <c r="D32">
        <v>0.21</v>
      </c>
      <c r="E32">
        <v>41.5</v>
      </c>
      <c r="F32">
        <v>28.4</v>
      </c>
      <c r="G32">
        <v>99.3</v>
      </c>
    </row>
    <row r="33" spans="1:7" x14ac:dyDescent="0.45">
      <c r="A33" t="s">
        <v>413</v>
      </c>
      <c r="B33" t="s">
        <v>411</v>
      </c>
      <c r="C33">
        <v>0</v>
      </c>
      <c r="D33">
        <v>0</v>
      </c>
      <c r="E33">
        <v>0</v>
      </c>
      <c r="F33">
        <v>0</v>
      </c>
      <c r="G33">
        <v>4.18</v>
      </c>
    </row>
    <row r="34" spans="1:7" x14ac:dyDescent="0.45">
      <c r="A34" t="s">
        <v>414</v>
      </c>
      <c r="B34" t="s">
        <v>180</v>
      </c>
      <c r="D34">
        <v>3.51</v>
      </c>
      <c r="G34">
        <v>2.2999999999999998</v>
      </c>
    </row>
    <row r="35" spans="1:7" x14ac:dyDescent="0.45">
      <c r="A35" t="s">
        <v>414</v>
      </c>
      <c r="B35" t="s">
        <v>181</v>
      </c>
      <c r="D35">
        <v>0</v>
      </c>
      <c r="G35">
        <v>2.2999999999999998</v>
      </c>
    </row>
    <row r="36" spans="1:7" x14ac:dyDescent="0.45">
      <c r="A36" t="s">
        <v>414</v>
      </c>
      <c r="B36" t="s">
        <v>398</v>
      </c>
      <c r="G36">
        <v>0</v>
      </c>
    </row>
    <row r="37" spans="1:7" x14ac:dyDescent="0.45">
      <c r="A37" t="s">
        <v>414</v>
      </c>
      <c r="B37" t="s">
        <v>399</v>
      </c>
      <c r="D37">
        <v>0</v>
      </c>
      <c r="G37">
        <v>0</v>
      </c>
    </row>
    <row r="38" spans="1:7" x14ac:dyDescent="0.45">
      <c r="A38" t="s">
        <v>414</v>
      </c>
      <c r="B38" t="s">
        <v>400</v>
      </c>
      <c r="D38">
        <v>0</v>
      </c>
      <c r="G38">
        <v>0</v>
      </c>
    </row>
    <row r="39" spans="1:7" x14ac:dyDescent="0.45">
      <c r="A39" t="s">
        <v>414</v>
      </c>
      <c r="B39" t="s">
        <v>401</v>
      </c>
      <c r="G39">
        <v>0.05</v>
      </c>
    </row>
    <row r="40" spans="1:7" x14ac:dyDescent="0.45">
      <c r="A40" t="s">
        <v>414</v>
      </c>
      <c r="B40" t="s">
        <v>402</v>
      </c>
      <c r="D40">
        <v>0</v>
      </c>
      <c r="G40">
        <v>0</v>
      </c>
    </row>
    <row r="41" spans="1:7" x14ac:dyDescent="0.45">
      <c r="A41" t="s">
        <v>414</v>
      </c>
      <c r="B41" t="s">
        <v>403</v>
      </c>
      <c r="D41">
        <v>0</v>
      </c>
      <c r="G41">
        <v>0</v>
      </c>
    </row>
    <row r="42" spans="1:7" x14ac:dyDescent="0.45">
      <c r="A42" t="s">
        <v>414</v>
      </c>
      <c r="B42" t="s">
        <v>404</v>
      </c>
      <c r="D42">
        <v>0.86</v>
      </c>
      <c r="G42">
        <v>5.22</v>
      </c>
    </row>
    <row r="43" spans="1:7" x14ac:dyDescent="0.45">
      <c r="A43" t="s">
        <v>414</v>
      </c>
      <c r="B43" t="s">
        <v>405</v>
      </c>
      <c r="D43">
        <v>0.02</v>
      </c>
      <c r="G43">
        <v>0.22</v>
      </c>
    </row>
    <row r="44" spans="1:7" x14ac:dyDescent="0.45">
      <c r="A44" t="s">
        <v>414</v>
      </c>
      <c r="B44" t="s">
        <v>406</v>
      </c>
      <c r="G44">
        <v>0</v>
      </c>
    </row>
    <row r="45" spans="1:7" x14ac:dyDescent="0.45">
      <c r="A45" t="s">
        <v>414</v>
      </c>
      <c r="B45" t="s">
        <v>407</v>
      </c>
      <c r="E45">
        <v>1.4</v>
      </c>
      <c r="F45">
        <v>0.96</v>
      </c>
      <c r="G45">
        <v>3.48</v>
      </c>
    </row>
    <row r="46" spans="1:7" x14ac:dyDescent="0.45">
      <c r="A46" t="s">
        <v>414</v>
      </c>
      <c r="B46" t="s">
        <v>408</v>
      </c>
      <c r="D46">
        <v>0</v>
      </c>
      <c r="E46">
        <v>0</v>
      </c>
      <c r="G46">
        <v>0</v>
      </c>
    </row>
    <row r="47" spans="1:7" x14ac:dyDescent="0.45">
      <c r="A47" t="s">
        <v>414</v>
      </c>
      <c r="B47" t="s">
        <v>409</v>
      </c>
      <c r="C47">
        <v>0</v>
      </c>
      <c r="D47">
        <v>0</v>
      </c>
      <c r="G47">
        <v>0</v>
      </c>
    </row>
    <row r="48" spans="1:7" x14ac:dyDescent="0.45">
      <c r="A48" t="s">
        <v>414</v>
      </c>
      <c r="B48" t="s">
        <v>410</v>
      </c>
      <c r="C48">
        <v>0.61</v>
      </c>
      <c r="D48">
        <v>5.91</v>
      </c>
      <c r="E48">
        <v>138.19999999999999</v>
      </c>
      <c r="F48">
        <v>94.6</v>
      </c>
      <c r="G48">
        <v>330.7</v>
      </c>
    </row>
    <row r="49" spans="1:7" x14ac:dyDescent="0.45">
      <c r="A49" t="s">
        <v>414</v>
      </c>
      <c r="B49" t="s">
        <v>411</v>
      </c>
      <c r="C49">
        <v>0.01</v>
      </c>
      <c r="D49">
        <v>0.12</v>
      </c>
      <c r="E49">
        <v>0</v>
      </c>
      <c r="F49">
        <v>0</v>
      </c>
      <c r="G49">
        <v>13.92</v>
      </c>
    </row>
    <row r="50" spans="1:7" x14ac:dyDescent="0.45">
      <c r="A50" t="s">
        <v>415</v>
      </c>
      <c r="B50" t="s">
        <v>180</v>
      </c>
      <c r="D50">
        <v>2.46</v>
      </c>
      <c r="G50">
        <v>1.17</v>
      </c>
    </row>
    <row r="51" spans="1:7" x14ac:dyDescent="0.45">
      <c r="A51" t="s">
        <v>415</v>
      </c>
      <c r="B51" t="s">
        <v>181</v>
      </c>
      <c r="D51">
        <v>0</v>
      </c>
      <c r="G51">
        <v>1.17</v>
      </c>
    </row>
    <row r="52" spans="1:7" x14ac:dyDescent="0.45">
      <c r="A52" t="s">
        <v>415</v>
      </c>
      <c r="B52" t="s">
        <v>398</v>
      </c>
      <c r="G52">
        <v>0</v>
      </c>
    </row>
    <row r="53" spans="1:7" x14ac:dyDescent="0.45">
      <c r="A53" t="s">
        <v>415</v>
      </c>
      <c r="B53" t="s">
        <v>399</v>
      </c>
      <c r="D53">
        <v>0</v>
      </c>
      <c r="G53">
        <v>0</v>
      </c>
    </row>
    <row r="54" spans="1:7" x14ac:dyDescent="0.45">
      <c r="A54" t="s">
        <v>415</v>
      </c>
      <c r="B54" t="s">
        <v>400</v>
      </c>
      <c r="D54">
        <v>0</v>
      </c>
      <c r="G54">
        <v>0</v>
      </c>
    </row>
    <row r="55" spans="1:7" x14ac:dyDescent="0.45">
      <c r="A55" t="s">
        <v>415</v>
      </c>
      <c r="B55" t="s">
        <v>401</v>
      </c>
      <c r="G55">
        <v>0.04</v>
      </c>
    </row>
    <row r="56" spans="1:7" x14ac:dyDescent="0.45">
      <c r="A56" t="s">
        <v>415</v>
      </c>
      <c r="B56" t="s">
        <v>402</v>
      </c>
      <c r="D56">
        <v>0</v>
      </c>
      <c r="G56">
        <v>0</v>
      </c>
    </row>
    <row r="57" spans="1:7" x14ac:dyDescent="0.45">
      <c r="A57" t="s">
        <v>415</v>
      </c>
      <c r="B57" t="s">
        <v>403</v>
      </c>
      <c r="D57">
        <v>0</v>
      </c>
      <c r="G57">
        <v>0</v>
      </c>
    </row>
    <row r="58" spans="1:7" x14ac:dyDescent="0.45">
      <c r="A58" t="s">
        <v>415</v>
      </c>
      <c r="B58" t="s">
        <v>404</v>
      </c>
      <c r="D58">
        <v>3.96</v>
      </c>
      <c r="G58">
        <v>3.42</v>
      </c>
    </row>
    <row r="59" spans="1:7" x14ac:dyDescent="0.45">
      <c r="A59" t="s">
        <v>415</v>
      </c>
      <c r="B59" t="s">
        <v>405</v>
      </c>
      <c r="D59">
        <v>0.08</v>
      </c>
      <c r="G59">
        <v>0.14000000000000001</v>
      </c>
    </row>
    <row r="60" spans="1:7" x14ac:dyDescent="0.45">
      <c r="A60" t="s">
        <v>415</v>
      </c>
      <c r="B60" t="s">
        <v>406</v>
      </c>
      <c r="G60">
        <v>0</v>
      </c>
    </row>
    <row r="61" spans="1:7" x14ac:dyDescent="0.45">
      <c r="A61" t="s">
        <v>415</v>
      </c>
      <c r="B61" t="s">
        <v>407</v>
      </c>
      <c r="E61">
        <v>0.4</v>
      </c>
      <c r="F61">
        <v>0.27</v>
      </c>
      <c r="G61">
        <v>0.99</v>
      </c>
    </row>
    <row r="62" spans="1:7" x14ac:dyDescent="0.45">
      <c r="A62" t="s">
        <v>415</v>
      </c>
      <c r="B62" t="s">
        <v>408</v>
      </c>
      <c r="D62">
        <v>0</v>
      </c>
      <c r="E62">
        <v>0</v>
      </c>
      <c r="G62">
        <v>0</v>
      </c>
    </row>
    <row r="63" spans="1:7" x14ac:dyDescent="0.45">
      <c r="A63" t="s">
        <v>415</v>
      </c>
      <c r="B63" t="s">
        <v>409</v>
      </c>
      <c r="C63">
        <v>0</v>
      </c>
      <c r="D63">
        <v>0</v>
      </c>
      <c r="G63">
        <v>0</v>
      </c>
    </row>
    <row r="64" spans="1:7" x14ac:dyDescent="0.45">
      <c r="A64" t="s">
        <v>415</v>
      </c>
      <c r="B64" t="s">
        <v>410</v>
      </c>
      <c r="C64">
        <v>0.41</v>
      </c>
      <c r="D64">
        <v>4.01</v>
      </c>
      <c r="E64">
        <v>39.43</v>
      </c>
      <c r="F64">
        <v>26.99</v>
      </c>
      <c r="G64">
        <v>94.35</v>
      </c>
    </row>
    <row r="65" spans="1:7" x14ac:dyDescent="0.45">
      <c r="A65" t="s">
        <v>415</v>
      </c>
      <c r="B65" t="s">
        <v>411</v>
      </c>
      <c r="C65">
        <v>0.01</v>
      </c>
      <c r="D65">
        <v>0.08</v>
      </c>
      <c r="E65">
        <v>0</v>
      </c>
      <c r="F65">
        <v>0</v>
      </c>
      <c r="G65">
        <v>3.97</v>
      </c>
    </row>
    <row r="66" spans="1:7" x14ac:dyDescent="0.45">
      <c r="A66" t="s">
        <v>416</v>
      </c>
      <c r="B66" t="s">
        <v>180</v>
      </c>
      <c r="D66">
        <v>24.17</v>
      </c>
      <c r="G66">
        <v>3.21</v>
      </c>
    </row>
    <row r="67" spans="1:7" x14ac:dyDescent="0.45">
      <c r="A67" t="s">
        <v>416</v>
      </c>
      <c r="B67" t="s">
        <v>181</v>
      </c>
      <c r="D67">
        <v>0</v>
      </c>
      <c r="G67">
        <v>3.21</v>
      </c>
    </row>
    <row r="68" spans="1:7" x14ac:dyDescent="0.45">
      <c r="A68" t="s">
        <v>416</v>
      </c>
      <c r="B68" t="s">
        <v>399</v>
      </c>
      <c r="D68">
        <v>0</v>
      </c>
    </row>
    <row r="69" spans="1:7" x14ac:dyDescent="0.45">
      <c r="A69" t="s">
        <v>416</v>
      </c>
      <c r="B69" t="s">
        <v>400</v>
      </c>
      <c r="D69">
        <v>0</v>
      </c>
    </row>
    <row r="70" spans="1:7" x14ac:dyDescent="0.45">
      <c r="A70" t="s">
        <v>416</v>
      </c>
      <c r="B70" t="s">
        <v>402</v>
      </c>
      <c r="D70">
        <v>0</v>
      </c>
    </row>
    <row r="71" spans="1:7" x14ac:dyDescent="0.45">
      <c r="A71" t="s">
        <v>416</v>
      </c>
      <c r="B71" t="s">
        <v>403</v>
      </c>
      <c r="D71">
        <v>0</v>
      </c>
    </row>
    <row r="72" spans="1:7" x14ac:dyDescent="0.45">
      <c r="A72" t="s">
        <v>416</v>
      </c>
      <c r="B72" t="s">
        <v>404</v>
      </c>
      <c r="D72">
        <v>0.1</v>
      </c>
    </row>
    <row r="73" spans="1:7" x14ac:dyDescent="0.45">
      <c r="A73" t="s">
        <v>416</v>
      </c>
      <c r="B73" t="s">
        <v>405</v>
      </c>
      <c r="D73">
        <v>0</v>
      </c>
    </row>
    <row r="74" spans="1:7" x14ac:dyDescent="0.45">
      <c r="A74" t="s">
        <v>416</v>
      </c>
      <c r="B74" t="s">
        <v>406</v>
      </c>
      <c r="G74">
        <v>0</v>
      </c>
    </row>
    <row r="75" spans="1:7" x14ac:dyDescent="0.45">
      <c r="A75" t="s">
        <v>416</v>
      </c>
      <c r="B75" t="s">
        <v>407</v>
      </c>
      <c r="E75">
        <v>0.01</v>
      </c>
      <c r="F75">
        <v>0.01</v>
      </c>
      <c r="G75">
        <v>0.03</v>
      </c>
    </row>
    <row r="76" spans="1:7" x14ac:dyDescent="0.45">
      <c r="A76" t="s">
        <v>416</v>
      </c>
      <c r="B76" t="s">
        <v>408</v>
      </c>
      <c r="D76">
        <v>0</v>
      </c>
      <c r="E76">
        <v>0</v>
      </c>
      <c r="G76">
        <v>0</v>
      </c>
    </row>
    <row r="77" spans="1:7" x14ac:dyDescent="0.45">
      <c r="A77" t="s">
        <v>416</v>
      </c>
      <c r="B77" t="s">
        <v>409</v>
      </c>
      <c r="C77">
        <v>0</v>
      </c>
      <c r="D77">
        <v>0</v>
      </c>
      <c r="G77">
        <v>0</v>
      </c>
    </row>
    <row r="78" spans="1:7" x14ac:dyDescent="0.45">
      <c r="A78" t="s">
        <v>416</v>
      </c>
      <c r="B78" t="s">
        <v>410</v>
      </c>
      <c r="C78">
        <v>0.01</v>
      </c>
      <c r="D78">
        <v>0.12</v>
      </c>
      <c r="E78">
        <v>1.37</v>
      </c>
      <c r="F78">
        <v>0.94</v>
      </c>
      <c r="G78">
        <v>3.27</v>
      </c>
    </row>
    <row r="79" spans="1:7" x14ac:dyDescent="0.45">
      <c r="A79" t="s">
        <v>416</v>
      </c>
      <c r="B79" t="s">
        <v>411</v>
      </c>
      <c r="C79">
        <v>0</v>
      </c>
      <c r="D79">
        <v>0</v>
      </c>
      <c r="E79">
        <v>0</v>
      </c>
      <c r="F79">
        <v>0</v>
      </c>
      <c r="G79">
        <v>0.14000000000000001</v>
      </c>
    </row>
    <row r="80" spans="1:7" x14ac:dyDescent="0.45">
      <c r="A80" t="s">
        <v>417</v>
      </c>
      <c r="B80" t="s">
        <v>180</v>
      </c>
      <c r="D80">
        <v>3.84</v>
      </c>
      <c r="G80">
        <v>0.18</v>
      </c>
    </row>
    <row r="81" spans="1:7" x14ac:dyDescent="0.45">
      <c r="A81" t="s">
        <v>417</v>
      </c>
      <c r="B81" t="s">
        <v>181</v>
      </c>
      <c r="D81">
        <v>0</v>
      </c>
      <c r="G81">
        <v>0.18</v>
      </c>
    </row>
    <row r="82" spans="1:7" x14ac:dyDescent="0.45">
      <c r="A82" t="s">
        <v>417</v>
      </c>
      <c r="B82" t="s">
        <v>399</v>
      </c>
      <c r="D82">
        <v>0</v>
      </c>
    </row>
    <row r="83" spans="1:7" x14ac:dyDescent="0.45">
      <c r="A83" t="s">
        <v>417</v>
      </c>
      <c r="B83" t="s">
        <v>400</v>
      </c>
      <c r="D83">
        <v>0</v>
      </c>
    </row>
    <row r="84" spans="1:7" x14ac:dyDescent="0.45">
      <c r="A84" t="s">
        <v>417</v>
      </c>
      <c r="B84" t="s">
        <v>402</v>
      </c>
      <c r="D84">
        <v>0</v>
      </c>
    </row>
    <row r="85" spans="1:7" x14ac:dyDescent="0.45">
      <c r="A85" t="s">
        <v>417</v>
      </c>
      <c r="B85" t="s">
        <v>403</v>
      </c>
      <c r="D85">
        <v>0</v>
      </c>
    </row>
    <row r="86" spans="1:7" x14ac:dyDescent="0.45">
      <c r="A86" t="s">
        <v>417</v>
      </c>
      <c r="B86" t="s">
        <v>404</v>
      </c>
      <c r="D86">
        <v>0.02</v>
      </c>
    </row>
    <row r="87" spans="1:7" x14ac:dyDescent="0.45">
      <c r="A87" t="s">
        <v>417</v>
      </c>
      <c r="B87" t="s">
        <v>405</v>
      </c>
      <c r="D87">
        <v>0</v>
      </c>
    </row>
    <row r="88" spans="1:7" x14ac:dyDescent="0.45">
      <c r="A88" t="s">
        <v>417</v>
      </c>
      <c r="B88" t="s">
        <v>406</v>
      </c>
      <c r="G88">
        <v>0</v>
      </c>
    </row>
    <row r="89" spans="1:7" x14ac:dyDescent="0.45">
      <c r="A89" t="s">
        <v>417</v>
      </c>
      <c r="B89" t="s">
        <v>407</v>
      </c>
      <c r="E89">
        <v>0.01</v>
      </c>
      <c r="F89">
        <v>0</v>
      </c>
      <c r="G89">
        <v>0.01</v>
      </c>
    </row>
    <row r="90" spans="1:7" x14ac:dyDescent="0.45">
      <c r="A90" t="s">
        <v>417</v>
      </c>
      <c r="B90" t="s">
        <v>408</v>
      </c>
      <c r="D90">
        <v>0</v>
      </c>
      <c r="E90">
        <v>0</v>
      </c>
      <c r="G90">
        <v>0</v>
      </c>
    </row>
    <row r="91" spans="1:7" x14ac:dyDescent="0.45">
      <c r="A91" t="s">
        <v>417</v>
      </c>
      <c r="B91" t="s">
        <v>409</v>
      </c>
      <c r="C91">
        <v>0</v>
      </c>
      <c r="D91">
        <v>0</v>
      </c>
      <c r="G91">
        <v>0</v>
      </c>
    </row>
    <row r="92" spans="1:7" x14ac:dyDescent="0.45">
      <c r="A92" t="s">
        <v>417</v>
      </c>
      <c r="B92" t="s">
        <v>410</v>
      </c>
      <c r="C92">
        <v>0</v>
      </c>
      <c r="D92">
        <v>0.01</v>
      </c>
      <c r="E92">
        <v>0.57999999999999996</v>
      </c>
      <c r="F92">
        <v>0.4</v>
      </c>
      <c r="G92">
        <v>1.38</v>
      </c>
    </row>
    <row r="93" spans="1:7" x14ac:dyDescent="0.45">
      <c r="A93" t="s">
        <v>417</v>
      </c>
      <c r="B93" t="s">
        <v>411</v>
      </c>
      <c r="C93">
        <v>0</v>
      </c>
      <c r="D93">
        <v>0</v>
      </c>
      <c r="E93">
        <v>0</v>
      </c>
      <c r="F93">
        <v>0</v>
      </c>
      <c r="G93">
        <v>0.06</v>
      </c>
    </row>
    <row r="94" spans="1:7" x14ac:dyDescent="0.45">
      <c r="A94" t="s">
        <v>418</v>
      </c>
      <c r="B94" t="s">
        <v>180</v>
      </c>
      <c r="D94">
        <v>8.39</v>
      </c>
      <c r="G94">
        <v>5.05</v>
      </c>
    </row>
    <row r="95" spans="1:7" x14ac:dyDescent="0.45">
      <c r="A95" t="s">
        <v>418</v>
      </c>
      <c r="B95" t="s">
        <v>181</v>
      </c>
      <c r="D95">
        <v>0</v>
      </c>
      <c r="G95">
        <v>5.05</v>
      </c>
    </row>
    <row r="96" spans="1:7" x14ac:dyDescent="0.45">
      <c r="A96" t="s">
        <v>418</v>
      </c>
      <c r="B96" t="s">
        <v>398</v>
      </c>
      <c r="G96">
        <v>0</v>
      </c>
    </row>
    <row r="97" spans="1:7" x14ac:dyDescent="0.45">
      <c r="A97" t="s">
        <v>418</v>
      </c>
      <c r="B97" t="s">
        <v>399</v>
      </c>
      <c r="D97">
        <v>0</v>
      </c>
      <c r="G97">
        <v>0</v>
      </c>
    </row>
    <row r="98" spans="1:7" x14ac:dyDescent="0.45">
      <c r="A98" t="s">
        <v>418</v>
      </c>
      <c r="B98" t="s">
        <v>400</v>
      </c>
      <c r="D98">
        <v>0</v>
      </c>
      <c r="G98">
        <v>0</v>
      </c>
    </row>
    <row r="99" spans="1:7" x14ac:dyDescent="0.45">
      <c r="A99" t="s">
        <v>418</v>
      </c>
      <c r="B99" t="s">
        <v>401</v>
      </c>
      <c r="G99">
        <v>0.17</v>
      </c>
    </row>
    <row r="100" spans="1:7" x14ac:dyDescent="0.45">
      <c r="A100" t="s">
        <v>418</v>
      </c>
      <c r="B100" t="s">
        <v>402</v>
      </c>
      <c r="D100">
        <v>0</v>
      </c>
      <c r="G100">
        <v>0</v>
      </c>
    </row>
    <row r="101" spans="1:7" x14ac:dyDescent="0.45">
      <c r="A101" t="s">
        <v>418</v>
      </c>
      <c r="B101" t="s">
        <v>403</v>
      </c>
      <c r="D101">
        <v>0</v>
      </c>
      <c r="G101">
        <v>0</v>
      </c>
    </row>
    <row r="102" spans="1:7" x14ac:dyDescent="0.45">
      <c r="A102" t="s">
        <v>418</v>
      </c>
      <c r="B102" t="s">
        <v>404</v>
      </c>
      <c r="D102">
        <v>33.520000000000003</v>
      </c>
      <c r="G102">
        <v>16.21</v>
      </c>
    </row>
    <row r="103" spans="1:7" x14ac:dyDescent="0.45">
      <c r="A103" t="s">
        <v>418</v>
      </c>
      <c r="B103" t="s">
        <v>405</v>
      </c>
      <c r="D103">
        <v>0.68</v>
      </c>
      <c r="G103">
        <v>0.68</v>
      </c>
    </row>
    <row r="104" spans="1:7" x14ac:dyDescent="0.45">
      <c r="A104" t="s">
        <v>418</v>
      </c>
      <c r="B104" t="s">
        <v>406</v>
      </c>
      <c r="G104">
        <v>0</v>
      </c>
    </row>
    <row r="105" spans="1:7" x14ac:dyDescent="0.45">
      <c r="A105" t="s">
        <v>418</v>
      </c>
      <c r="B105" t="s">
        <v>407</v>
      </c>
      <c r="E105">
        <v>0.53</v>
      </c>
      <c r="F105">
        <v>0.36</v>
      </c>
      <c r="G105">
        <v>1.32</v>
      </c>
    </row>
    <row r="106" spans="1:7" x14ac:dyDescent="0.45">
      <c r="A106" t="s">
        <v>418</v>
      </c>
      <c r="B106" t="s">
        <v>408</v>
      </c>
      <c r="D106">
        <v>0</v>
      </c>
      <c r="E106">
        <v>0</v>
      </c>
      <c r="G106">
        <v>0</v>
      </c>
    </row>
    <row r="107" spans="1:7" x14ac:dyDescent="0.45">
      <c r="A107" t="s">
        <v>418</v>
      </c>
      <c r="B107" t="s">
        <v>409</v>
      </c>
      <c r="C107">
        <v>0</v>
      </c>
      <c r="D107">
        <v>0</v>
      </c>
      <c r="G107">
        <v>0</v>
      </c>
    </row>
    <row r="108" spans="1:7" x14ac:dyDescent="0.45">
      <c r="A108" t="s">
        <v>418</v>
      </c>
      <c r="B108" t="s">
        <v>410</v>
      </c>
      <c r="C108">
        <v>0.18</v>
      </c>
      <c r="D108">
        <v>1.71</v>
      </c>
      <c r="E108">
        <v>52.27</v>
      </c>
      <c r="F108">
        <v>35.78</v>
      </c>
      <c r="G108">
        <v>125.08</v>
      </c>
    </row>
    <row r="109" spans="1:7" x14ac:dyDescent="0.45">
      <c r="A109" t="s">
        <v>418</v>
      </c>
      <c r="B109" t="s">
        <v>411</v>
      </c>
      <c r="C109">
        <v>0</v>
      </c>
      <c r="D109">
        <v>0.03</v>
      </c>
      <c r="E109">
        <v>0</v>
      </c>
      <c r="F109">
        <v>0</v>
      </c>
      <c r="G109">
        <v>5.27</v>
      </c>
    </row>
    <row r="110" spans="1:7" x14ac:dyDescent="0.45">
      <c r="A110" t="s">
        <v>419</v>
      </c>
      <c r="B110" t="s">
        <v>180</v>
      </c>
      <c r="D110">
        <v>9.8699999999999992</v>
      </c>
      <c r="G110">
        <v>1.73</v>
      </c>
    </row>
    <row r="111" spans="1:7" x14ac:dyDescent="0.45">
      <c r="A111" t="s">
        <v>419</v>
      </c>
      <c r="B111" t="s">
        <v>181</v>
      </c>
      <c r="D111">
        <v>0</v>
      </c>
      <c r="G111">
        <v>1.73</v>
      </c>
    </row>
    <row r="112" spans="1:7" x14ac:dyDescent="0.45">
      <c r="A112" t="s">
        <v>419</v>
      </c>
      <c r="B112" t="s">
        <v>398</v>
      </c>
      <c r="G112">
        <v>0</v>
      </c>
    </row>
    <row r="113" spans="1:7" x14ac:dyDescent="0.45">
      <c r="A113" t="s">
        <v>419</v>
      </c>
      <c r="B113" t="s">
        <v>399</v>
      </c>
      <c r="D113">
        <v>0</v>
      </c>
      <c r="G113">
        <v>0</v>
      </c>
    </row>
    <row r="114" spans="1:7" x14ac:dyDescent="0.45">
      <c r="A114" t="s">
        <v>419</v>
      </c>
      <c r="B114" t="s">
        <v>400</v>
      </c>
      <c r="D114">
        <v>0</v>
      </c>
      <c r="G114">
        <v>0</v>
      </c>
    </row>
    <row r="115" spans="1:7" x14ac:dyDescent="0.45">
      <c r="A115" t="s">
        <v>419</v>
      </c>
      <c r="B115" t="s">
        <v>401</v>
      </c>
      <c r="G115">
        <v>0.12</v>
      </c>
    </row>
    <row r="116" spans="1:7" x14ac:dyDescent="0.45">
      <c r="A116" t="s">
        <v>419</v>
      </c>
      <c r="B116" t="s">
        <v>402</v>
      </c>
      <c r="D116">
        <v>0</v>
      </c>
      <c r="G116">
        <v>0</v>
      </c>
    </row>
    <row r="117" spans="1:7" x14ac:dyDescent="0.45">
      <c r="A117" t="s">
        <v>419</v>
      </c>
      <c r="B117" t="s">
        <v>403</v>
      </c>
      <c r="D117">
        <v>0</v>
      </c>
      <c r="G117">
        <v>0</v>
      </c>
    </row>
    <row r="118" spans="1:7" x14ac:dyDescent="0.45">
      <c r="A118" t="s">
        <v>419</v>
      </c>
      <c r="B118" t="s">
        <v>404</v>
      </c>
      <c r="D118">
        <v>18.79</v>
      </c>
      <c r="G118">
        <v>11.74</v>
      </c>
    </row>
    <row r="119" spans="1:7" x14ac:dyDescent="0.45">
      <c r="A119" t="s">
        <v>419</v>
      </c>
      <c r="B119" t="s">
        <v>405</v>
      </c>
      <c r="D119">
        <v>0.38</v>
      </c>
      <c r="G119">
        <v>0.49</v>
      </c>
    </row>
    <row r="120" spans="1:7" x14ac:dyDescent="0.45">
      <c r="A120" t="s">
        <v>419</v>
      </c>
      <c r="B120" t="s">
        <v>406</v>
      </c>
      <c r="G120">
        <v>0</v>
      </c>
    </row>
    <row r="121" spans="1:7" x14ac:dyDescent="0.45">
      <c r="A121" t="s">
        <v>419</v>
      </c>
      <c r="B121" t="s">
        <v>407</v>
      </c>
      <c r="E121">
        <v>0.21</v>
      </c>
      <c r="F121">
        <v>0.15</v>
      </c>
      <c r="G121">
        <v>0.53</v>
      </c>
    </row>
    <row r="122" spans="1:7" x14ac:dyDescent="0.45">
      <c r="A122" t="s">
        <v>419</v>
      </c>
      <c r="B122" t="s">
        <v>408</v>
      </c>
      <c r="D122">
        <v>0</v>
      </c>
      <c r="E122">
        <v>0</v>
      </c>
      <c r="G122">
        <v>0</v>
      </c>
    </row>
    <row r="123" spans="1:7" x14ac:dyDescent="0.45">
      <c r="A123" t="s">
        <v>419</v>
      </c>
      <c r="B123" t="s">
        <v>409</v>
      </c>
      <c r="C123">
        <v>0</v>
      </c>
      <c r="D123">
        <v>0</v>
      </c>
      <c r="G123">
        <v>0</v>
      </c>
    </row>
    <row r="124" spans="1:7" x14ac:dyDescent="0.45">
      <c r="A124" t="s">
        <v>419</v>
      </c>
      <c r="B124" t="s">
        <v>410</v>
      </c>
      <c r="C124">
        <v>0.02</v>
      </c>
      <c r="D124">
        <v>0.16</v>
      </c>
      <c r="E124">
        <v>21.04</v>
      </c>
      <c r="F124">
        <v>14.4</v>
      </c>
      <c r="G124">
        <v>50.36</v>
      </c>
    </row>
    <row r="125" spans="1:7" x14ac:dyDescent="0.45">
      <c r="A125" t="s">
        <v>419</v>
      </c>
      <c r="B125" t="s">
        <v>411</v>
      </c>
      <c r="C125">
        <v>0</v>
      </c>
      <c r="D125">
        <v>0</v>
      </c>
      <c r="E125">
        <v>0</v>
      </c>
      <c r="F125">
        <v>0</v>
      </c>
      <c r="G125">
        <v>2.12</v>
      </c>
    </row>
    <row r="126" spans="1:7" x14ac:dyDescent="0.45">
      <c r="A126" t="s">
        <v>420</v>
      </c>
      <c r="B126" t="s">
        <v>180</v>
      </c>
      <c r="D126">
        <v>5.2</v>
      </c>
      <c r="G126">
        <v>0.14000000000000001</v>
      </c>
    </row>
    <row r="127" spans="1:7" x14ac:dyDescent="0.45">
      <c r="A127" t="s">
        <v>420</v>
      </c>
      <c r="B127" t="s">
        <v>181</v>
      </c>
      <c r="G127">
        <v>0.14000000000000001</v>
      </c>
    </row>
    <row r="128" spans="1:7" x14ac:dyDescent="0.45">
      <c r="A128" t="s">
        <v>420</v>
      </c>
      <c r="B128" t="s">
        <v>401</v>
      </c>
      <c r="G128">
        <v>0.01</v>
      </c>
    </row>
    <row r="129" spans="1:7" x14ac:dyDescent="0.45">
      <c r="A129" t="s">
        <v>420</v>
      </c>
      <c r="B129" t="s">
        <v>404</v>
      </c>
      <c r="D129">
        <v>7.0000000000000007E-2</v>
      </c>
      <c r="G129">
        <v>0.87</v>
      </c>
    </row>
    <row r="130" spans="1:7" x14ac:dyDescent="0.45">
      <c r="A130" t="s">
        <v>420</v>
      </c>
      <c r="B130" t="s">
        <v>405</v>
      </c>
      <c r="D130">
        <v>0</v>
      </c>
      <c r="G130">
        <v>0.04</v>
      </c>
    </row>
    <row r="131" spans="1:7" x14ac:dyDescent="0.45">
      <c r="A131" t="s">
        <v>420</v>
      </c>
      <c r="B131" t="s">
        <v>407</v>
      </c>
      <c r="E131">
        <v>7.0000000000000007E-2</v>
      </c>
      <c r="F131">
        <v>0.05</v>
      </c>
      <c r="G131">
        <v>0.18</v>
      </c>
    </row>
    <row r="132" spans="1:7" x14ac:dyDescent="0.45">
      <c r="A132" t="s">
        <v>420</v>
      </c>
      <c r="B132" t="s">
        <v>410</v>
      </c>
      <c r="C132">
        <v>0</v>
      </c>
      <c r="D132">
        <v>0.01</v>
      </c>
      <c r="E132">
        <v>7.12</v>
      </c>
      <c r="F132">
        <v>4.88</v>
      </c>
      <c r="G132">
        <v>17.04</v>
      </c>
    </row>
    <row r="133" spans="1:7" x14ac:dyDescent="0.45">
      <c r="A133" t="s">
        <v>420</v>
      </c>
      <c r="B133" t="s">
        <v>411</v>
      </c>
      <c r="C133">
        <v>0</v>
      </c>
      <c r="D133">
        <v>0</v>
      </c>
      <c r="G133">
        <v>0.72</v>
      </c>
    </row>
    <row r="134" spans="1:7" x14ac:dyDescent="0.45">
      <c r="A134" t="s">
        <v>421</v>
      </c>
      <c r="B134" t="s">
        <v>180</v>
      </c>
      <c r="D134">
        <v>5.72</v>
      </c>
      <c r="G134">
        <v>0.67</v>
      </c>
    </row>
    <row r="135" spans="1:7" x14ac:dyDescent="0.45">
      <c r="A135" t="s">
        <v>421</v>
      </c>
      <c r="B135" t="s">
        <v>181</v>
      </c>
      <c r="D135">
        <v>0</v>
      </c>
      <c r="G135">
        <v>0.67</v>
      </c>
    </row>
    <row r="136" spans="1:7" x14ac:dyDescent="0.45">
      <c r="A136" t="s">
        <v>421</v>
      </c>
      <c r="B136" t="s">
        <v>398</v>
      </c>
      <c r="G136">
        <v>0</v>
      </c>
    </row>
    <row r="137" spans="1:7" x14ac:dyDescent="0.45">
      <c r="A137" t="s">
        <v>421</v>
      </c>
      <c r="B137" t="s">
        <v>399</v>
      </c>
      <c r="D137">
        <v>0</v>
      </c>
      <c r="G137">
        <v>0</v>
      </c>
    </row>
    <row r="138" spans="1:7" x14ac:dyDescent="0.45">
      <c r="A138" t="s">
        <v>421</v>
      </c>
      <c r="B138" t="s">
        <v>400</v>
      </c>
      <c r="D138">
        <v>0</v>
      </c>
      <c r="G138">
        <v>0</v>
      </c>
    </row>
    <row r="139" spans="1:7" x14ac:dyDescent="0.45">
      <c r="A139" t="s">
        <v>421</v>
      </c>
      <c r="B139" t="s">
        <v>401</v>
      </c>
      <c r="G139">
        <v>0.01</v>
      </c>
    </row>
    <row r="140" spans="1:7" x14ac:dyDescent="0.45">
      <c r="A140" t="s">
        <v>421</v>
      </c>
      <c r="B140" t="s">
        <v>402</v>
      </c>
      <c r="D140">
        <v>0</v>
      </c>
      <c r="G140">
        <v>0</v>
      </c>
    </row>
    <row r="141" spans="1:7" x14ac:dyDescent="0.45">
      <c r="A141" t="s">
        <v>421</v>
      </c>
      <c r="B141" t="s">
        <v>403</v>
      </c>
      <c r="D141">
        <v>0</v>
      </c>
      <c r="G141">
        <v>0</v>
      </c>
    </row>
    <row r="142" spans="1:7" x14ac:dyDescent="0.45">
      <c r="A142" t="s">
        <v>421</v>
      </c>
      <c r="B142" t="s">
        <v>404</v>
      </c>
      <c r="D142">
        <v>0.55000000000000004</v>
      </c>
      <c r="G142">
        <v>0.73</v>
      </c>
    </row>
    <row r="143" spans="1:7" x14ac:dyDescent="0.45">
      <c r="A143" t="s">
        <v>421</v>
      </c>
      <c r="B143" t="s">
        <v>405</v>
      </c>
      <c r="D143">
        <v>0.01</v>
      </c>
      <c r="G143">
        <v>0.03</v>
      </c>
    </row>
    <row r="144" spans="1:7" x14ac:dyDescent="0.45">
      <c r="A144" t="s">
        <v>421</v>
      </c>
      <c r="B144" t="s">
        <v>406</v>
      </c>
      <c r="G144">
        <v>0</v>
      </c>
    </row>
    <row r="145" spans="1:7" x14ac:dyDescent="0.45">
      <c r="A145" t="s">
        <v>421</v>
      </c>
      <c r="B145" t="s">
        <v>407</v>
      </c>
      <c r="E145">
        <v>0.11</v>
      </c>
      <c r="F145">
        <v>0.08</v>
      </c>
      <c r="G145">
        <v>0.27</v>
      </c>
    </row>
    <row r="146" spans="1:7" x14ac:dyDescent="0.45">
      <c r="A146" t="s">
        <v>421</v>
      </c>
      <c r="B146" t="s">
        <v>408</v>
      </c>
      <c r="D146">
        <v>0</v>
      </c>
      <c r="E146">
        <v>0</v>
      </c>
      <c r="G146">
        <v>0</v>
      </c>
    </row>
    <row r="147" spans="1:7" x14ac:dyDescent="0.45">
      <c r="A147" t="s">
        <v>421</v>
      </c>
      <c r="B147" t="s">
        <v>409</v>
      </c>
      <c r="C147">
        <v>0</v>
      </c>
      <c r="D147">
        <v>0</v>
      </c>
      <c r="G147">
        <v>0</v>
      </c>
    </row>
    <row r="148" spans="1:7" x14ac:dyDescent="0.45">
      <c r="A148" t="s">
        <v>421</v>
      </c>
      <c r="B148" t="s">
        <v>410</v>
      </c>
      <c r="C148">
        <v>0</v>
      </c>
      <c r="D148">
        <v>0.02</v>
      </c>
      <c r="E148">
        <v>10.86</v>
      </c>
      <c r="F148">
        <v>7.43</v>
      </c>
      <c r="G148">
        <v>25.98</v>
      </c>
    </row>
    <row r="149" spans="1:7" x14ac:dyDescent="0.45">
      <c r="A149" t="s">
        <v>421</v>
      </c>
      <c r="B149" t="s">
        <v>411</v>
      </c>
      <c r="C149">
        <v>0</v>
      </c>
      <c r="D149">
        <v>0</v>
      </c>
      <c r="E149">
        <v>0</v>
      </c>
      <c r="F149">
        <v>0</v>
      </c>
      <c r="G149">
        <v>1.0900000000000001</v>
      </c>
    </row>
    <row r="150" spans="1:7" x14ac:dyDescent="0.45">
      <c r="A150" t="s">
        <v>422</v>
      </c>
      <c r="B150" t="s">
        <v>180</v>
      </c>
      <c r="D150">
        <v>2.42</v>
      </c>
      <c r="G150">
        <v>1.56</v>
      </c>
    </row>
    <row r="151" spans="1:7" x14ac:dyDescent="0.45">
      <c r="A151" t="s">
        <v>422</v>
      </c>
      <c r="B151" t="s">
        <v>181</v>
      </c>
      <c r="D151">
        <v>0</v>
      </c>
      <c r="G151">
        <v>1.56</v>
      </c>
    </row>
    <row r="152" spans="1:7" x14ac:dyDescent="0.45">
      <c r="A152" t="s">
        <v>422</v>
      </c>
      <c r="B152" t="s">
        <v>398</v>
      </c>
      <c r="G152">
        <v>0</v>
      </c>
    </row>
    <row r="153" spans="1:7" x14ac:dyDescent="0.45">
      <c r="A153" t="s">
        <v>422</v>
      </c>
      <c r="B153" t="s">
        <v>399</v>
      </c>
      <c r="D153">
        <v>0</v>
      </c>
      <c r="G153">
        <v>0</v>
      </c>
    </row>
    <row r="154" spans="1:7" x14ac:dyDescent="0.45">
      <c r="A154" t="s">
        <v>422</v>
      </c>
      <c r="B154" t="s">
        <v>400</v>
      </c>
      <c r="D154">
        <v>0</v>
      </c>
      <c r="G154">
        <v>0</v>
      </c>
    </row>
    <row r="155" spans="1:7" x14ac:dyDescent="0.45">
      <c r="A155" t="s">
        <v>422</v>
      </c>
      <c r="B155" t="s">
        <v>401</v>
      </c>
      <c r="G155">
        <v>0.01</v>
      </c>
    </row>
    <row r="156" spans="1:7" x14ac:dyDescent="0.45">
      <c r="A156" t="s">
        <v>422</v>
      </c>
      <c r="B156" t="s">
        <v>402</v>
      </c>
      <c r="D156">
        <v>0</v>
      </c>
      <c r="G156">
        <v>0</v>
      </c>
    </row>
    <row r="157" spans="1:7" x14ac:dyDescent="0.45">
      <c r="A157" t="s">
        <v>422</v>
      </c>
      <c r="B157" t="s">
        <v>403</v>
      </c>
      <c r="D157">
        <v>0</v>
      </c>
      <c r="G157">
        <v>0</v>
      </c>
    </row>
    <row r="158" spans="1:7" x14ac:dyDescent="0.45">
      <c r="A158" t="s">
        <v>422</v>
      </c>
      <c r="B158" t="s">
        <v>404</v>
      </c>
      <c r="D158">
        <v>0.17</v>
      </c>
      <c r="G158">
        <v>1.1100000000000001</v>
      </c>
    </row>
    <row r="159" spans="1:7" x14ac:dyDescent="0.45">
      <c r="A159" t="s">
        <v>422</v>
      </c>
      <c r="B159" t="s">
        <v>405</v>
      </c>
      <c r="D159">
        <v>0</v>
      </c>
      <c r="G159">
        <v>0.05</v>
      </c>
    </row>
    <row r="160" spans="1:7" x14ac:dyDescent="0.45">
      <c r="A160" t="s">
        <v>422</v>
      </c>
      <c r="B160" t="s">
        <v>406</v>
      </c>
      <c r="G160">
        <v>0</v>
      </c>
    </row>
    <row r="161" spans="1:7" x14ac:dyDescent="0.45">
      <c r="A161" t="s">
        <v>422</v>
      </c>
      <c r="B161" t="s">
        <v>407</v>
      </c>
      <c r="E161">
        <v>0.35</v>
      </c>
      <c r="F161">
        <v>0.24</v>
      </c>
      <c r="G161">
        <v>0.88</v>
      </c>
    </row>
    <row r="162" spans="1:7" x14ac:dyDescent="0.45">
      <c r="A162" t="s">
        <v>422</v>
      </c>
      <c r="B162" t="s">
        <v>408</v>
      </c>
      <c r="D162">
        <v>0</v>
      </c>
      <c r="E162">
        <v>0</v>
      </c>
      <c r="G162">
        <v>0</v>
      </c>
    </row>
    <row r="163" spans="1:7" x14ac:dyDescent="0.45">
      <c r="A163" t="s">
        <v>422</v>
      </c>
      <c r="B163" t="s">
        <v>409</v>
      </c>
      <c r="C163">
        <v>0</v>
      </c>
      <c r="D163">
        <v>0</v>
      </c>
      <c r="G163">
        <v>0</v>
      </c>
    </row>
    <row r="164" spans="1:7" x14ac:dyDescent="0.45">
      <c r="A164" t="s">
        <v>422</v>
      </c>
      <c r="B164" t="s">
        <v>410</v>
      </c>
      <c r="C164">
        <v>3.58</v>
      </c>
      <c r="D164">
        <v>34.799999999999997</v>
      </c>
      <c r="E164">
        <v>34.880000000000003</v>
      </c>
      <c r="F164">
        <v>23.88</v>
      </c>
      <c r="G164">
        <v>83.47</v>
      </c>
    </row>
    <row r="165" spans="1:7" x14ac:dyDescent="0.45">
      <c r="A165" t="s">
        <v>422</v>
      </c>
      <c r="B165" t="s">
        <v>411</v>
      </c>
      <c r="C165">
        <v>7.0000000000000007E-2</v>
      </c>
      <c r="D165">
        <v>0.71</v>
      </c>
      <c r="E165">
        <v>0</v>
      </c>
      <c r="F165">
        <v>0</v>
      </c>
      <c r="G165">
        <v>3.51</v>
      </c>
    </row>
    <row r="166" spans="1:7" x14ac:dyDescent="0.45">
      <c r="A166" t="s">
        <v>423</v>
      </c>
      <c r="B166" t="s">
        <v>180</v>
      </c>
      <c r="D166">
        <v>51.11</v>
      </c>
      <c r="G166">
        <v>4.63</v>
      </c>
    </row>
    <row r="167" spans="1:7" x14ac:dyDescent="0.45">
      <c r="A167" t="s">
        <v>423</v>
      </c>
      <c r="B167" t="s">
        <v>181</v>
      </c>
      <c r="D167">
        <v>0</v>
      </c>
      <c r="G167">
        <v>4.63</v>
      </c>
    </row>
    <row r="168" spans="1:7" x14ac:dyDescent="0.45">
      <c r="A168" t="s">
        <v>423</v>
      </c>
      <c r="B168" t="s">
        <v>398</v>
      </c>
      <c r="G168">
        <v>0</v>
      </c>
    </row>
    <row r="169" spans="1:7" x14ac:dyDescent="0.45">
      <c r="A169" t="s">
        <v>423</v>
      </c>
      <c r="B169" t="s">
        <v>399</v>
      </c>
      <c r="D169">
        <v>0</v>
      </c>
      <c r="G169">
        <v>0</v>
      </c>
    </row>
    <row r="170" spans="1:7" x14ac:dyDescent="0.45">
      <c r="A170" t="s">
        <v>423</v>
      </c>
      <c r="B170" t="s">
        <v>400</v>
      </c>
      <c r="D170">
        <v>0</v>
      </c>
      <c r="G170">
        <v>0</v>
      </c>
    </row>
    <row r="171" spans="1:7" x14ac:dyDescent="0.45">
      <c r="A171" t="s">
        <v>423</v>
      </c>
      <c r="B171" t="s">
        <v>401</v>
      </c>
      <c r="G171">
        <v>0.31</v>
      </c>
    </row>
    <row r="172" spans="1:7" x14ac:dyDescent="0.45">
      <c r="A172" t="s">
        <v>423</v>
      </c>
      <c r="B172" t="s">
        <v>402</v>
      </c>
      <c r="D172">
        <v>0</v>
      </c>
      <c r="G172">
        <v>0</v>
      </c>
    </row>
    <row r="173" spans="1:7" x14ac:dyDescent="0.45">
      <c r="A173" t="s">
        <v>423</v>
      </c>
      <c r="B173" t="s">
        <v>403</v>
      </c>
      <c r="D173">
        <v>0</v>
      </c>
      <c r="G173">
        <v>0</v>
      </c>
    </row>
    <row r="174" spans="1:7" x14ac:dyDescent="0.45">
      <c r="A174" t="s">
        <v>423</v>
      </c>
      <c r="B174" t="s">
        <v>404</v>
      </c>
      <c r="D174">
        <v>30.8</v>
      </c>
      <c r="G174">
        <v>29.19</v>
      </c>
    </row>
    <row r="175" spans="1:7" x14ac:dyDescent="0.45">
      <c r="A175" t="s">
        <v>423</v>
      </c>
      <c r="B175" t="s">
        <v>405</v>
      </c>
      <c r="D175">
        <v>0.63</v>
      </c>
      <c r="G175">
        <v>1.23</v>
      </c>
    </row>
    <row r="176" spans="1:7" x14ac:dyDescent="0.45">
      <c r="A176" t="s">
        <v>423</v>
      </c>
      <c r="B176" t="s">
        <v>406</v>
      </c>
      <c r="G176">
        <v>0</v>
      </c>
    </row>
    <row r="177" spans="1:7" x14ac:dyDescent="0.45">
      <c r="A177" t="s">
        <v>423</v>
      </c>
      <c r="B177" t="s">
        <v>407</v>
      </c>
      <c r="E177">
        <v>0.66</v>
      </c>
      <c r="F177">
        <v>0.45</v>
      </c>
      <c r="G177">
        <v>1.65</v>
      </c>
    </row>
    <row r="178" spans="1:7" x14ac:dyDescent="0.45">
      <c r="A178" t="s">
        <v>423</v>
      </c>
      <c r="B178" t="s">
        <v>408</v>
      </c>
      <c r="D178">
        <v>0</v>
      </c>
      <c r="E178">
        <v>0</v>
      </c>
      <c r="G178">
        <v>0</v>
      </c>
    </row>
    <row r="179" spans="1:7" x14ac:dyDescent="0.45">
      <c r="A179" t="s">
        <v>423</v>
      </c>
      <c r="B179" t="s">
        <v>409</v>
      </c>
      <c r="C179">
        <v>0</v>
      </c>
      <c r="D179">
        <v>0</v>
      </c>
      <c r="G179">
        <v>0</v>
      </c>
    </row>
    <row r="180" spans="1:7" x14ac:dyDescent="0.45">
      <c r="A180" t="s">
        <v>423</v>
      </c>
      <c r="B180" t="s">
        <v>410</v>
      </c>
      <c r="C180">
        <v>0.03</v>
      </c>
      <c r="D180">
        <v>0.33</v>
      </c>
      <c r="E180">
        <v>65.569999999999993</v>
      </c>
      <c r="F180">
        <v>44.88</v>
      </c>
      <c r="G180">
        <v>156.9</v>
      </c>
    </row>
    <row r="181" spans="1:7" x14ac:dyDescent="0.45">
      <c r="A181" t="s">
        <v>423</v>
      </c>
      <c r="B181" t="s">
        <v>411</v>
      </c>
      <c r="C181">
        <v>0</v>
      </c>
      <c r="D181">
        <v>0.01</v>
      </c>
      <c r="E181">
        <v>0</v>
      </c>
      <c r="F181">
        <v>0</v>
      </c>
      <c r="G181">
        <v>6.61</v>
      </c>
    </row>
    <row r="182" spans="1:7" x14ac:dyDescent="0.45">
      <c r="A182" t="s">
        <v>424</v>
      </c>
      <c r="B182" t="s">
        <v>180</v>
      </c>
      <c r="D182">
        <v>7.77</v>
      </c>
      <c r="G182">
        <v>3.13</v>
      </c>
    </row>
    <row r="183" spans="1:7" x14ac:dyDescent="0.45">
      <c r="A183" t="s">
        <v>424</v>
      </c>
      <c r="B183" t="s">
        <v>181</v>
      </c>
      <c r="D183">
        <v>0</v>
      </c>
      <c r="G183">
        <v>3.13</v>
      </c>
    </row>
    <row r="184" spans="1:7" x14ac:dyDescent="0.45">
      <c r="A184" t="s">
        <v>424</v>
      </c>
      <c r="B184" t="s">
        <v>398</v>
      </c>
      <c r="G184">
        <v>0</v>
      </c>
    </row>
    <row r="185" spans="1:7" x14ac:dyDescent="0.45">
      <c r="A185" t="s">
        <v>424</v>
      </c>
      <c r="B185" t="s">
        <v>399</v>
      </c>
      <c r="D185">
        <v>0</v>
      </c>
      <c r="G185">
        <v>0</v>
      </c>
    </row>
    <row r="186" spans="1:7" x14ac:dyDescent="0.45">
      <c r="A186" t="s">
        <v>424</v>
      </c>
      <c r="B186" t="s">
        <v>400</v>
      </c>
      <c r="D186">
        <v>0</v>
      </c>
      <c r="G186">
        <v>0</v>
      </c>
    </row>
    <row r="187" spans="1:7" x14ac:dyDescent="0.45">
      <c r="A187" t="s">
        <v>424</v>
      </c>
      <c r="B187" t="s">
        <v>401</v>
      </c>
      <c r="G187">
        <v>0</v>
      </c>
    </row>
    <row r="188" spans="1:7" x14ac:dyDescent="0.45">
      <c r="A188" t="s">
        <v>424</v>
      </c>
      <c r="B188" t="s">
        <v>402</v>
      </c>
      <c r="D188">
        <v>0</v>
      </c>
      <c r="G188">
        <v>0</v>
      </c>
    </row>
    <row r="189" spans="1:7" x14ac:dyDescent="0.45">
      <c r="A189" t="s">
        <v>424</v>
      </c>
      <c r="B189" t="s">
        <v>403</v>
      </c>
      <c r="D189">
        <v>0</v>
      </c>
      <c r="G189">
        <v>0</v>
      </c>
    </row>
    <row r="190" spans="1:7" x14ac:dyDescent="0.45">
      <c r="A190" t="s">
        <v>424</v>
      </c>
      <c r="B190" t="s">
        <v>404</v>
      </c>
      <c r="D190">
        <v>0.67</v>
      </c>
      <c r="G190">
        <v>0.23</v>
      </c>
    </row>
    <row r="191" spans="1:7" x14ac:dyDescent="0.45">
      <c r="A191" t="s">
        <v>424</v>
      </c>
      <c r="B191" t="s">
        <v>405</v>
      </c>
      <c r="D191">
        <v>0.01</v>
      </c>
      <c r="G191">
        <v>0.01</v>
      </c>
    </row>
    <row r="192" spans="1:7" x14ac:dyDescent="0.45">
      <c r="A192" t="s">
        <v>424</v>
      </c>
      <c r="B192" t="s">
        <v>406</v>
      </c>
      <c r="G192">
        <v>0</v>
      </c>
    </row>
    <row r="193" spans="1:7" x14ac:dyDescent="0.45">
      <c r="A193" t="s">
        <v>424</v>
      </c>
      <c r="B193" t="s">
        <v>407</v>
      </c>
      <c r="E193">
        <v>0.4</v>
      </c>
      <c r="F193">
        <v>0.27</v>
      </c>
      <c r="G193">
        <v>1</v>
      </c>
    </row>
    <row r="194" spans="1:7" x14ac:dyDescent="0.45">
      <c r="A194" t="s">
        <v>424</v>
      </c>
      <c r="B194" t="s">
        <v>408</v>
      </c>
      <c r="D194">
        <v>0</v>
      </c>
      <c r="E194">
        <v>0</v>
      </c>
      <c r="G194">
        <v>0</v>
      </c>
    </row>
    <row r="195" spans="1:7" x14ac:dyDescent="0.45">
      <c r="A195" t="s">
        <v>424</v>
      </c>
      <c r="B195" t="s">
        <v>409</v>
      </c>
      <c r="C195">
        <v>0</v>
      </c>
      <c r="D195">
        <v>0</v>
      </c>
      <c r="G195">
        <v>0</v>
      </c>
    </row>
    <row r="196" spans="1:7" x14ac:dyDescent="0.45">
      <c r="A196" t="s">
        <v>424</v>
      </c>
      <c r="B196" t="s">
        <v>410</v>
      </c>
      <c r="C196">
        <v>0.01</v>
      </c>
      <c r="D196">
        <v>0.13</v>
      </c>
      <c r="E196">
        <v>39.76</v>
      </c>
      <c r="F196">
        <v>27.21</v>
      </c>
      <c r="G196">
        <v>95.14</v>
      </c>
    </row>
    <row r="197" spans="1:7" x14ac:dyDescent="0.45">
      <c r="A197" t="s">
        <v>424</v>
      </c>
      <c r="B197" t="s">
        <v>411</v>
      </c>
      <c r="C197">
        <v>0</v>
      </c>
      <c r="D197">
        <v>0</v>
      </c>
      <c r="E197">
        <v>0</v>
      </c>
      <c r="F197">
        <v>0</v>
      </c>
      <c r="G197">
        <v>4.01</v>
      </c>
    </row>
    <row r="198" spans="1:7" x14ac:dyDescent="0.45">
      <c r="A198" t="s">
        <v>425</v>
      </c>
      <c r="B198" t="s">
        <v>180</v>
      </c>
      <c r="D198">
        <v>7</v>
      </c>
      <c r="G198">
        <v>3.94</v>
      </c>
    </row>
    <row r="199" spans="1:7" x14ac:dyDescent="0.45">
      <c r="A199" t="s">
        <v>425</v>
      </c>
      <c r="B199" t="s">
        <v>181</v>
      </c>
      <c r="D199">
        <v>0</v>
      </c>
      <c r="G199">
        <v>3.94</v>
      </c>
    </row>
    <row r="200" spans="1:7" x14ac:dyDescent="0.45">
      <c r="A200" t="s">
        <v>425</v>
      </c>
      <c r="B200" t="s">
        <v>398</v>
      </c>
      <c r="G200">
        <v>0</v>
      </c>
    </row>
    <row r="201" spans="1:7" x14ac:dyDescent="0.45">
      <c r="A201" t="s">
        <v>425</v>
      </c>
      <c r="B201" t="s">
        <v>399</v>
      </c>
      <c r="D201">
        <v>0</v>
      </c>
      <c r="G201">
        <v>0</v>
      </c>
    </row>
    <row r="202" spans="1:7" x14ac:dyDescent="0.45">
      <c r="A202" t="s">
        <v>425</v>
      </c>
      <c r="B202" t="s">
        <v>400</v>
      </c>
      <c r="D202">
        <v>0</v>
      </c>
      <c r="G202">
        <v>0</v>
      </c>
    </row>
    <row r="203" spans="1:7" x14ac:dyDescent="0.45">
      <c r="A203" t="s">
        <v>425</v>
      </c>
      <c r="B203" t="s">
        <v>401</v>
      </c>
      <c r="G203">
        <v>0.19</v>
      </c>
    </row>
    <row r="204" spans="1:7" x14ac:dyDescent="0.45">
      <c r="A204" t="s">
        <v>425</v>
      </c>
      <c r="B204" t="s">
        <v>402</v>
      </c>
      <c r="D204">
        <v>0</v>
      </c>
      <c r="G204">
        <v>0</v>
      </c>
    </row>
    <row r="205" spans="1:7" x14ac:dyDescent="0.45">
      <c r="A205" t="s">
        <v>425</v>
      </c>
      <c r="B205" t="s">
        <v>403</v>
      </c>
      <c r="D205">
        <v>0</v>
      </c>
      <c r="G205">
        <v>0</v>
      </c>
    </row>
    <row r="206" spans="1:7" x14ac:dyDescent="0.45">
      <c r="A206" t="s">
        <v>425</v>
      </c>
      <c r="B206" t="s">
        <v>404</v>
      </c>
      <c r="D206">
        <v>19.72</v>
      </c>
      <c r="G206">
        <v>17.600000000000001</v>
      </c>
    </row>
    <row r="207" spans="1:7" x14ac:dyDescent="0.45">
      <c r="A207" t="s">
        <v>425</v>
      </c>
      <c r="B207" t="s">
        <v>405</v>
      </c>
      <c r="D207">
        <v>0.4</v>
      </c>
      <c r="G207">
        <v>0.74</v>
      </c>
    </row>
    <row r="208" spans="1:7" x14ac:dyDescent="0.45">
      <c r="A208" t="s">
        <v>425</v>
      </c>
      <c r="B208" t="s">
        <v>406</v>
      </c>
      <c r="G208">
        <v>0</v>
      </c>
    </row>
    <row r="209" spans="1:7" x14ac:dyDescent="0.45">
      <c r="A209" t="s">
        <v>425</v>
      </c>
      <c r="B209" t="s">
        <v>407</v>
      </c>
      <c r="E209">
        <v>0.99</v>
      </c>
      <c r="F209">
        <v>0.68</v>
      </c>
      <c r="G209">
        <v>2.4700000000000002</v>
      </c>
    </row>
    <row r="210" spans="1:7" x14ac:dyDescent="0.45">
      <c r="A210" t="s">
        <v>425</v>
      </c>
      <c r="B210" t="s">
        <v>408</v>
      </c>
      <c r="D210">
        <v>0</v>
      </c>
      <c r="E210">
        <v>0</v>
      </c>
      <c r="G210">
        <v>0</v>
      </c>
    </row>
    <row r="211" spans="1:7" x14ac:dyDescent="0.45">
      <c r="A211" t="s">
        <v>425</v>
      </c>
      <c r="B211" t="s">
        <v>409</v>
      </c>
      <c r="C211">
        <v>0</v>
      </c>
      <c r="D211">
        <v>0</v>
      </c>
      <c r="G211">
        <v>0</v>
      </c>
    </row>
    <row r="212" spans="1:7" x14ac:dyDescent="0.45">
      <c r="A212" t="s">
        <v>425</v>
      </c>
      <c r="B212" t="s">
        <v>410</v>
      </c>
      <c r="C212">
        <v>0.11</v>
      </c>
      <c r="D212">
        <v>1.04</v>
      </c>
      <c r="E212">
        <v>97.91</v>
      </c>
      <c r="F212">
        <v>67.010000000000005</v>
      </c>
      <c r="G212">
        <v>234.28</v>
      </c>
    </row>
    <row r="213" spans="1:7" x14ac:dyDescent="0.45">
      <c r="A213" t="s">
        <v>425</v>
      </c>
      <c r="B213" t="s">
        <v>411</v>
      </c>
      <c r="C213">
        <v>0</v>
      </c>
      <c r="D213">
        <v>0.02</v>
      </c>
      <c r="E213">
        <v>0</v>
      </c>
      <c r="F213">
        <v>0</v>
      </c>
      <c r="G213">
        <v>9.86</v>
      </c>
    </row>
    <row r="214" spans="1:7" x14ac:dyDescent="0.45">
      <c r="A214" t="s">
        <v>426</v>
      </c>
      <c r="B214" t="s">
        <v>180</v>
      </c>
      <c r="D214">
        <v>57.06</v>
      </c>
      <c r="G214">
        <v>10.050000000000001</v>
      </c>
    </row>
    <row r="215" spans="1:7" x14ac:dyDescent="0.45">
      <c r="A215" t="s">
        <v>426</v>
      </c>
      <c r="B215" t="s">
        <v>181</v>
      </c>
      <c r="D215">
        <v>0</v>
      </c>
      <c r="G215">
        <v>10.050000000000001</v>
      </c>
    </row>
    <row r="216" spans="1:7" x14ac:dyDescent="0.45">
      <c r="A216" t="s">
        <v>426</v>
      </c>
      <c r="B216" t="s">
        <v>398</v>
      </c>
      <c r="G216">
        <v>0</v>
      </c>
    </row>
    <row r="217" spans="1:7" x14ac:dyDescent="0.45">
      <c r="A217" t="s">
        <v>426</v>
      </c>
      <c r="B217" t="s">
        <v>399</v>
      </c>
      <c r="D217">
        <v>0</v>
      </c>
      <c r="G217">
        <v>0</v>
      </c>
    </row>
    <row r="218" spans="1:7" x14ac:dyDescent="0.45">
      <c r="A218" t="s">
        <v>426</v>
      </c>
      <c r="B218" t="s">
        <v>400</v>
      </c>
      <c r="D218">
        <v>0</v>
      </c>
      <c r="G218">
        <v>0</v>
      </c>
    </row>
    <row r="219" spans="1:7" x14ac:dyDescent="0.45">
      <c r="A219" t="s">
        <v>426</v>
      </c>
      <c r="B219" t="s">
        <v>401</v>
      </c>
      <c r="G219">
        <v>0.56000000000000005</v>
      </c>
    </row>
    <row r="220" spans="1:7" x14ac:dyDescent="0.45">
      <c r="A220" t="s">
        <v>426</v>
      </c>
      <c r="B220" t="s">
        <v>402</v>
      </c>
      <c r="D220">
        <v>0</v>
      </c>
      <c r="G220">
        <v>0</v>
      </c>
    </row>
    <row r="221" spans="1:7" x14ac:dyDescent="0.45">
      <c r="A221" t="s">
        <v>426</v>
      </c>
      <c r="B221" t="s">
        <v>403</v>
      </c>
      <c r="D221">
        <v>0</v>
      </c>
      <c r="G221">
        <v>0</v>
      </c>
    </row>
    <row r="222" spans="1:7" x14ac:dyDescent="0.45">
      <c r="A222" t="s">
        <v>426</v>
      </c>
      <c r="B222" t="s">
        <v>404</v>
      </c>
      <c r="D222">
        <v>13.73</v>
      </c>
      <c r="G222">
        <v>52.99</v>
      </c>
    </row>
    <row r="223" spans="1:7" x14ac:dyDescent="0.45">
      <c r="A223" t="s">
        <v>426</v>
      </c>
      <c r="B223" t="s">
        <v>405</v>
      </c>
      <c r="D223">
        <v>0.28000000000000003</v>
      </c>
      <c r="G223">
        <v>2.23</v>
      </c>
    </row>
    <row r="224" spans="1:7" x14ac:dyDescent="0.45">
      <c r="A224" t="s">
        <v>426</v>
      </c>
      <c r="B224" t="s">
        <v>406</v>
      </c>
      <c r="G224">
        <v>0</v>
      </c>
    </row>
    <row r="225" spans="1:7" x14ac:dyDescent="0.45">
      <c r="A225" t="s">
        <v>426</v>
      </c>
      <c r="B225" t="s">
        <v>407</v>
      </c>
      <c r="E225">
        <v>0.96</v>
      </c>
      <c r="F225">
        <v>0.66</v>
      </c>
      <c r="G225">
        <v>2.39</v>
      </c>
    </row>
    <row r="226" spans="1:7" x14ac:dyDescent="0.45">
      <c r="A226" t="s">
        <v>426</v>
      </c>
      <c r="B226" t="s">
        <v>408</v>
      </c>
      <c r="D226">
        <v>0</v>
      </c>
      <c r="E226">
        <v>0</v>
      </c>
      <c r="G226">
        <v>0</v>
      </c>
    </row>
    <row r="227" spans="1:7" x14ac:dyDescent="0.45">
      <c r="A227" t="s">
        <v>426</v>
      </c>
      <c r="B227" t="s">
        <v>409</v>
      </c>
      <c r="C227">
        <v>0</v>
      </c>
      <c r="D227">
        <v>0</v>
      </c>
      <c r="G227">
        <v>0</v>
      </c>
    </row>
    <row r="228" spans="1:7" x14ac:dyDescent="0.45">
      <c r="A228" t="s">
        <v>426</v>
      </c>
      <c r="B228" t="s">
        <v>410</v>
      </c>
      <c r="C228">
        <v>0.17</v>
      </c>
      <c r="D228">
        <v>1.64</v>
      </c>
      <c r="E228">
        <v>94.84</v>
      </c>
      <c r="F228">
        <v>64.92</v>
      </c>
      <c r="G228">
        <v>226.95</v>
      </c>
    </row>
    <row r="229" spans="1:7" x14ac:dyDescent="0.45">
      <c r="A229" t="s">
        <v>426</v>
      </c>
      <c r="B229" t="s">
        <v>411</v>
      </c>
      <c r="C229">
        <v>0</v>
      </c>
      <c r="D229">
        <v>0.03</v>
      </c>
      <c r="E229">
        <v>0</v>
      </c>
      <c r="F229">
        <v>0</v>
      </c>
      <c r="G229">
        <v>9.56</v>
      </c>
    </row>
    <row r="230" spans="1:7" x14ac:dyDescent="0.45">
      <c r="A230" t="s">
        <v>427</v>
      </c>
      <c r="B230" t="s">
        <v>180</v>
      </c>
      <c r="D230">
        <v>1.79</v>
      </c>
      <c r="G230">
        <v>0.78</v>
      </c>
    </row>
    <row r="231" spans="1:7" x14ac:dyDescent="0.45">
      <c r="A231" t="s">
        <v>427</v>
      </c>
      <c r="B231" t="s">
        <v>181</v>
      </c>
      <c r="D231">
        <v>0</v>
      </c>
      <c r="G231">
        <v>0.78</v>
      </c>
    </row>
    <row r="232" spans="1:7" x14ac:dyDescent="0.45">
      <c r="A232" t="s">
        <v>427</v>
      </c>
      <c r="B232" t="s">
        <v>398</v>
      </c>
      <c r="G232">
        <v>0</v>
      </c>
    </row>
    <row r="233" spans="1:7" x14ac:dyDescent="0.45">
      <c r="A233" t="s">
        <v>427</v>
      </c>
      <c r="B233" t="s">
        <v>399</v>
      </c>
      <c r="D233">
        <v>0</v>
      </c>
      <c r="G233">
        <v>0</v>
      </c>
    </row>
    <row r="234" spans="1:7" x14ac:dyDescent="0.45">
      <c r="A234" t="s">
        <v>427</v>
      </c>
      <c r="B234" t="s">
        <v>400</v>
      </c>
      <c r="D234">
        <v>0</v>
      </c>
      <c r="G234">
        <v>0</v>
      </c>
    </row>
    <row r="235" spans="1:7" x14ac:dyDescent="0.45">
      <c r="A235" t="s">
        <v>427</v>
      </c>
      <c r="B235" t="s">
        <v>401</v>
      </c>
      <c r="G235">
        <v>0.02</v>
      </c>
    </row>
    <row r="236" spans="1:7" x14ac:dyDescent="0.45">
      <c r="A236" t="s">
        <v>427</v>
      </c>
      <c r="B236" t="s">
        <v>402</v>
      </c>
      <c r="D236">
        <v>0</v>
      </c>
      <c r="G236">
        <v>0</v>
      </c>
    </row>
    <row r="237" spans="1:7" x14ac:dyDescent="0.45">
      <c r="A237" t="s">
        <v>427</v>
      </c>
      <c r="B237" t="s">
        <v>403</v>
      </c>
      <c r="D237">
        <v>0</v>
      </c>
      <c r="G237">
        <v>0</v>
      </c>
    </row>
    <row r="238" spans="1:7" x14ac:dyDescent="0.45">
      <c r="A238" t="s">
        <v>427</v>
      </c>
      <c r="B238" t="s">
        <v>404</v>
      </c>
      <c r="D238">
        <v>0.02</v>
      </c>
      <c r="G238">
        <v>2.14</v>
      </c>
    </row>
    <row r="239" spans="1:7" x14ac:dyDescent="0.45">
      <c r="A239" t="s">
        <v>427</v>
      </c>
      <c r="B239" t="s">
        <v>405</v>
      </c>
      <c r="D239">
        <v>0</v>
      </c>
      <c r="G239">
        <v>0.09</v>
      </c>
    </row>
    <row r="240" spans="1:7" x14ac:dyDescent="0.45">
      <c r="A240" t="s">
        <v>427</v>
      </c>
      <c r="B240" t="s">
        <v>406</v>
      </c>
      <c r="G240">
        <v>0</v>
      </c>
    </row>
    <row r="241" spans="1:7" x14ac:dyDescent="0.45">
      <c r="A241" t="s">
        <v>427</v>
      </c>
      <c r="B241" t="s">
        <v>407</v>
      </c>
      <c r="E241">
        <v>0.18</v>
      </c>
      <c r="F241">
        <v>0.12</v>
      </c>
      <c r="G241">
        <v>0.44</v>
      </c>
    </row>
    <row r="242" spans="1:7" x14ac:dyDescent="0.45">
      <c r="A242" t="s">
        <v>427</v>
      </c>
      <c r="B242" t="s">
        <v>408</v>
      </c>
      <c r="D242">
        <v>0</v>
      </c>
      <c r="E242">
        <v>0</v>
      </c>
      <c r="G242">
        <v>0</v>
      </c>
    </row>
    <row r="243" spans="1:7" x14ac:dyDescent="0.45">
      <c r="A243" t="s">
        <v>427</v>
      </c>
      <c r="B243" t="s">
        <v>409</v>
      </c>
      <c r="C243">
        <v>0</v>
      </c>
      <c r="D243">
        <v>0</v>
      </c>
      <c r="G243">
        <v>0</v>
      </c>
    </row>
    <row r="244" spans="1:7" x14ac:dyDescent="0.45">
      <c r="A244" t="s">
        <v>427</v>
      </c>
      <c r="B244" t="s">
        <v>410</v>
      </c>
      <c r="C244">
        <v>0.08</v>
      </c>
      <c r="D244">
        <v>0.78</v>
      </c>
      <c r="E244">
        <v>17.41</v>
      </c>
      <c r="F244">
        <v>11.92</v>
      </c>
      <c r="G244">
        <v>41.67</v>
      </c>
    </row>
    <row r="245" spans="1:7" x14ac:dyDescent="0.45">
      <c r="A245" t="s">
        <v>427</v>
      </c>
      <c r="B245" t="s">
        <v>411</v>
      </c>
      <c r="C245">
        <v>0</v>
      </c>
      <c r="D245">
        <v>0.02</v>
      </c>
      <c r="E245">
        <v>0</v>
      </c>
      <c r="F245">
        <v>0</v>
      </c>
      <c r="G245">
        <v>1.75</v>
      </c>
    </row>
    <row r="246" spans="1:7" x14ac:dyDescent="0.45">
      <c r="A246" t="s">
        <v>428</v>
      </c>
      <c r="B246" t="s">
        <v>180</v>
      </c>
      <c r="D246">
        <v>2.97</v>
      </c>
      <c r="G246">
        <v>1.37</v>
      </c>
    </row>
    <row r="247" spans="1:7" x14ac:dyDescent="0.45">
      <c r="A247" t="s">
        <v>428</v>
      </c>
      <c r="B247" t="s">
        <v>181</v>
      </c>
      <c r="D247">
        <v>0</v>
      </c>
      <c r="G247">
        <v>1.37</v>
      </c>
    </row>
    <row r="248" spans="1:7" x14ac:dyDescent="0.45">
      <c r="A248" t="s">
        <v>428</v>
      </c>
      <c r="B248" t="s">
        <v>398</v>
      </c>
      <c r="G248">
        <v>0</v>
      </c>
    </row>
    <row r="249" spans="1:7" x14ac:dyDescent="0.45">
      <c r="A249" t="s">
        <v>428</v>
      </c>
      <c r="B249" t="s">
        <v>399</v>
      </c>
      <c r="D249">
        <v>0</v>
      </c>
      <c r="G249">
        <v>0</v>
      </c>
    </row>
    <row r="250" spans="1:7" x14ac:dyDescent="0.45">
      <c r="A250" t="s">
        <v>428</v>
      </c>
      <c r="B250" t="s">
        <v>400</v>
      </c>
      <c r="D250">
        <v>0</v>
      </c>
      <c r="G250">
        <v>0</v>
      </c>
    </row>
    <row r="251" spans="1:7" x14ac:dyDescent="0.45">
      <c r="A251" t="s">
        <v>428</v>
      </c>
      <c r="B251" t="s">
        <v>401</v>
      </c>
      <c r="G251">
        <v>0.05</v>
      </c>
    </row>
    <row r="252" spans="1:7" x14ac:dyDescent="0.45">
      <c r="A252" t="s">
        <v>428</v>
      </c>
      <c r="B252" t="s">
        <v>402</v>
      </c>
      <c r="D252">
        <v>0</v>
      </c>
      <c r="G252">
        <v>0</v>
      </c>
    </row>
    <row r="253" spans="1:7" x14ac:dyDescent="0.45">
      <c r="A253" t="s">
        <v>428</v>
      </c>
      <c r="B253" t="s">
        <v>403</v>
      </c>
      <c r="D253">
        <v>0</v>
      </c>
      <c r="G253">
        <v>0</v>
      </c>
    </row>
    <row r="254" spans="1:7" x14ac:dyDescent="0.45">
      <c r="A254" t="s">
        <v>428</v>
      </c>
      <c r="B254" t="s">
        <v>404</v>
      </c>
      <c r="D254">
        <v>0.41</v>
      </c>
      <c r="G254">
        <v>4.3</v>
      </c>
    </row>
    <row r="255" spans="1:7" x14ac:dyDescent="0.45">
      <c r="A255" t="s">
        <v>428</v>
      </c>
      <c r="B255" t="s">
        <v>405</v>
      </c>
      <c r="D255">
        <v>0.01</v>
      </c>
      <c r="G255">
        <v>0.18</v>
      </c>
    </row>
    <row r="256" spans="1:7" x14ac:dyDescent="0.45">
      <c r="A256" t="s">
        <v>428</v>
      </c>
      <c r="B256" t="s">
        <v>406</v>
      </c>
      <c r="G256">
        <v>0</v>
      </c>
    </row>
    <row r="257" spans="1:7" x14ac:dyDescent="0.45">
      <c r="A257" t="s">
        <v>428</v>
      </c>
      <c r="B257" t="s">
        <v>407</v>
      </c>
      <c r="E257">
        <v>0.68</v>
      </c>
      <c r="F257">
        <v>0.46</v>
      </c>
      <c r="G257">
        <v>1.69</v>
      </c>
    </row>
    <row r="258" spans="1:7" x14ac:dyDescent="0.45">
      <c r="A258" t="s">
        <v>428</v>
      </c>
      <c r="B258" t="s">
        <v>408</v>
      </c>
      <c r="D258">
        <v>0</v>
      </c>
      <c r="E258">
        <v>0</v>
      </c>
      <c r="G258">
        <v>0</v>
      </c>
    </row>
    <row r="259" spans="1:7" x14ac:dyDescent="0.45">
      <c r="A259" t="s">
        <v>428</v>
      </c>
      <c r="B259" t="s">
        <v>409</v>
      </c>
      <c r="C259">
        <v>0</v>
      </c>
      <c r="D259">
        <v>0</v>
      </c>
      <c r="G259">
        <v>0</v>
      </c>
    </row>
    <row r="260" spans="1:7" x14ac:dyDescent="0.45">
      <c r="A260" t="s">
        <v>428</v>
      </c>
      <c r="B260" t="s">
        <v>410</v>
      </c>
      <c r="C260">
        <v>0.49</v>
      </c>
      <c r="D260">
        <v>4.75</v>
      </c>
      <c r="E260">
        <v>67.08</v>
      </c>
      <c r="F260">
        <v>45.91</v>
      </c>
      <c r="G260">
        <v>160.51</v>
      </c>
    </row>
    <row r="261" spans="1:7" x14ac:dyDescent="0.45">
      <c r="A261" t="s">
        <v>428</v>
      </c>
      <c r="B261" t="s">
        <v>411</v>
      </c>
      <c r="C261">
        <v>0.01</v>
      </c>
      <c r="D261">
        <v>0.1</v>
      </c>
      <c r="E261">
        <v>0</v>
      </c>
      <c r="F261">
        <v>0</v>
      </c>
      <c r="G261">
        <v>6.76</v>
      </c>
    </row>
    <row r="262" spans="1:7" x14ac:dyDescent="0.45">
      <c r="A262" t="s">
        <v>429</v>
      </c>
      <c r="B262" t="s">
        <v>180</v>
      </c>
      <c r="D262">
        <v>15.85</v>
      </c>
      <c r="G262">
        <v>2.2400000000000002</v>
      </c>
    </row>
    <row r="263" spans="1:7" x14ac:dyDescent="0.45">
      <c r="A263" t="s">
        <v>429</v>
      </c>
      <c r="B263" t="s">
        <v>181</v>
      </c>
      <c r="D263">
        <v>0</v>
      </c>
      <c r="G263">
        <v>2.2400000000000002</v>
      </c>
    </row>
    <row r="264" spans="1:7" x14ac:dyDescent="0.45">
      <c r="A264" t="s">
        <v>429</v>
      </c>
      <c r="B264" t="s">
        <v>398</v>
      </c>
      <c r="G264">
        <v>0</v>
      </c>
    </row>
    <row r="265" spans="1:7" x14ac:dyDescent="0.45">
      <c r="A265" t="s">
        <v>429</v>
      </c>
      <c r="B265" t="s">
        <v>399</v>
      </c>
      <c r="D265">
        <v>0</v>
      </c>
      <c r="G265">
        <v>0</v>
      </c>
    </row>
    <row r="266" spans="1:7" x14ac:dyDescent="0.45">
      <c r="A266" t="s">
        <v>429</v>
      </c>
      <c r="B266" t="s">
        <v>400</v>
      </c>
      <c r="D266">
        <v>0</v>
      </c>
      <c r="G266">
        <v>0</v>
      </c>
    </row>
    <row r="267" spans="1:7" x14ac:dyDescent="0.45">
      <c r="A267" t="s">
        <v>429</v>
      </c>
      <c r="B267" t="s">
        <v>401</v>
      </c>
      <c r="G267">
        <v>0.15</v>
      </c>
    </row>
    <row r="268" spans="1:7" x14ac:dyDescent="0.45">
      <c r="A268" t="s">
        <v>429</v>
      </c>
      <c r="B268" t="s">
        <v>402</v>
      </c>
      <c r="D268">
        <v>0</v>
      </c>
      <c r="G268">
        <v>0</v>
      </c>
    </row>
    <row r="269" spans="1:7" x14ac:dyDescent="0.45">
      <c r="A269" t="s">
        <v>429</v>
      </c>
      <c r="B269" t="s">
        <v>403</v>
      </c>
      <c r="D269">
        <v>0</v>
      </c>
      <c r="G269">
        <v>0</v>
      </c>
    </row>
    <row r="270" spans="1:7" x14ac:dyDescent="0.45">
      <c r="A270" t="s">
        <v>429</v>
      </c>
      <c r="B270" t="s">
        <v>404</v>
      </c>
      <c r="D270">
        <v>23.84</v>
      </c>
      <c r="G270">
        <v>14.69</v>
      </c>
    </row>
    <row r="271" spans="1:7" x14ac:dyDescent="0.45">
      <c r="A271" t="s">
        <v>429</v>
      </c>
      <c r="B271" t="s">
        <v>405</v>
      </c>
      <c r="D271">
        <v>0.49</v>
      </c>
      <c r="G271">
        <v>0.62</v>
      </c>
    </row>
    <row r="272" spans="1:7" x14ac:dyDescent="0.45">
      <c r="A272" t="s">
        <v>429</v>
      </c>
      <c r="B272" t="s">
        <v>406</v>
      </c>
      <c r="G272">
        <v>0</v>
      </c>
    </row>
    <row r="273" spans="1:7" x14ac:dyDescent="0.45">
      <c r="A273" t="s">
        <v>429</v>
      </c>
      <c r="B273" t="s">
        <v>407</v>
      </c>
      <c r="E273">
        <v>0.18</v>
      </c>
      <c r="F273">
        <v>0.12</v>
      </c>
      <c r="G273">
        <v>0.45</v>
      </c>
    </row>
    <row r="274" spans="1:7" x14ac:dyDescent="0.45">
      <c r="A274" t="s">
        <v>429</v>
      </c>
      <c r="B274" t="s">
        <v>408</v>
      </c>
      <c r="D274">
        <v>0</v>
      </c>
      <c r="E274">
        <v>0</v>
      </c>
      <c r="G274">
        <v>0</v>
      </c>
    </row>
    <row r="275" spans="1:7" x14ac:dyDescent="0.45">
      <c r="A275" t="s">
        <v>429</v>
      </c>
      <c r="B275" t="s">
        <v>409</v>
      </c>
      <c r="C275">
        <v>0</v>
      </c>
      <c r="D275">
        <v>0</v>
      </c>
      <c r="G275">
        <v>0</v>
      </c>
    </row>
    <row r="276" spans="1:7" x14ac:dyDescent="0.45">
      <c r="A276" t="s">
        <v>429</v>
      </c>
      <c r="B276" t="s">
        <v>410</v>
      </c>
      <c r="C276">
        <v>0.03</v>
      </c>
      <c r="D276">
        <v>0.33</v>
      </c>
      <c r="E276">
        <v>17.98</v>
      </c>
      <c r="F276">
        <v>12.31</v>
      </c>
      <c r="G276">
        <v>43.02</v>
      </c>
    </row>
    <row r="277" spans="1:7" x14ac:dyDescent="0.45">
      <c r="A277" t="s">
        <v>429</v>
      </c>
      <c r="B277" t="s">
        <v>411</v>
      </c>
      <c r="C277">
        <v>0</v>
      </c>
      <c r="D277">
        <v>0.01</v>
      </c>
      <c r="E277">
        <v>0</v>
      </c>
      <c r="F277">
        <v>0</v>
      </c>
      <c r="G277">
        <v>1.81</v>
      </c>
    </row>
    <row r="278" spans="1:7" x14ac:dyDescent="0.45">
      <c r="A278" t="s">
        <v>430</v>
      </c>
      <c r="B278" t="s">
        <v>180</v>
      </c>
      <c r="D278">
        <v>25.5</v>
      </c>
      <c r="G278">
        <v>3.35</v>
      </c>
    </row>
    <row r="279" spans="1:7" x14ac:dyDescent="0.45">
      <c r="A279" t="s">
        <v>430</v>
      </c>
      <c r="B279" t="s">
        <v>181</v>
      </c>
      <c r="D279">
        <v>0</v>
      </c>
      <c r="G279">
        <v>3.35</v>
      </c>
    </row>
    <row r="280" spans="1:7" x14ac:dyDescent="0.45">
      <c r="A280" t="s">
        <v>430</v>
      </c>
      <c r="B280" t="s">
        <v>398</v>
      </c>
      <c r="G280">
        <v>0</v>
      </c>
    </row>
    <row r="281" spans="1:7" x14ac:dyDescent="0.45">
      <c r="A281" t="s">
        <v>430</v>
      </c>
      <c r="B281" t="s">
        <v>399</v>
      </c>
      <c r="D281">
        <v>0</v>
      </c>
      <c r="G281">
        <v>0</v>
      </c>
    </row>
    <row r="282" spans="1:7" x14ac:dyDescent="0.45">
      <c r="A282" t="s">
        <v>430</v>
      </c>
      <c r="B282" t="s">
        <v>400</v>
      </c>
      <c r="D282">
        <v>0</v>
      </c>
      <c r="G282">
        <v>0</v>
      </c>
    </row>
    <row r="283" spans="1:7" x14ac:dyDescent="0.45">
      <c r="A283" t="s">
        <v>430</v>
      </c>
      <c r="B283" t="s">
        <v>401</v>
      </c>
      <c r="G283">
        <v>0.2</v>
      </c>
    </row>
    <row r="284" spans="1:7" x14ac:dyDescent="0.45">
      <c r="A284" t="s">
        <v>430</v>
      </c>
      <c r="B284" t="s">
        <v>402</v>
      </c>
      <c r="D284">
        <v>0</v>
      </c>
      <c r="G284">
        <v>0</v>
      </c>
    </row>
    <row r="285" spans="1:7" x14ac:dyDescent="0.45">
      <c r="A285" t="s">
        <v>430</v>
      </c>
      <c r="B285" t="s">
        <v>403</v>
      </c>
      <c r="D285">
        <v>0</v>
      </c>
      <c r="G285">
        <v>0</v>
      </c>
    </row>
    <row r="286" spans="1:7" x14ac:dyDescent="0.45">
      <c r="A286" t="s">
        <v>430</v>
      </c>
      <c r="B286" t="s">
        <v>404</v>
      </c>
      <c r="D286">
        <v>22.83</v>
      </c>
      <c r="G286">
        <v>19.22</v>
      </c>
    </row>
    <row r="287" spans="1:7" x14ac:dyDescent="0.45">
      <c r="A287" t="s">
        <v>430</v>
      </c>
      <c r="B287" t="s">
        <v>405</v>
      </c>
      <c r="D287">
        <v>0.47</v>
      </c>
      <c r="G287">
        <v>0.81</v>
      </c>
    </row>
    <row r="288" spans="1:7" x14ac:dyDescent="0.45">
      <c r="A288" t="s">
        <v>430</v>
      </c>
      <c r="B288" t="s">
        <v>406</v>
      </c>
      <c r="G288">
        <v>0</v>
      </c>
    </row>
    <row r="289" spans="1:7" x14ac:dyDescent="0.45">
      <c r="A289" t="s">
        <v>430</v>
      </c>
      <c r="B289" t="s">
        <v>407</v>
      </c>
      <c r="E289">
        <v>0.79</v>
      </c>
      <c r="F289">
        <v>0.54</v>
      </c>
      <c r="G289">
        <v>1.97</v>
      </c>
    </row>
    <row r="290" spans="1:7" x14ac:dyDescent="0.45">
      <c r="A290" t="s">
        <v>430</v>
      </c>
      <c r="B290" t="s">
        <v>408</v>
      </c>
      <c r="D290">
        <v>0</v>
      </c>
      <c r="E290">
        <v>0</v>
      </c>
      <c r="G290">
        <v>0</v>
      </c>
    </row>
    <row r="291" spans="1:7" x14ac:dyDescent="0.45">
      <c r="A291" t="s">
        <v>430</v>
      </c>
      <c r="B291" t="s">
        <v>409</v>
      </c>
      <c r="C291">
        <v>0</v>
      </c>
      <c r="D291">
        <v>0</v>
      </c>
      <c r="G291">
        <v>0</v>
      </c>
    </row>
    <row r="292" spans="1:7" x14ac:dyDescent="0.45">
      <c r="A292" t="s">
        <v>430</v>
      </c>
      <c r="B292" t="s">
        <v>410</v>
      </c>
      <c r="C292">
        <v>0.04</v>
      </c>
      <c r="D292">
        <v>0.43</v>
      </c>
      <c r="E292">
        <v>78.23</v>
      </c>
      <c r="F292">
        <v>53.54</v>
      </c>
      <c r="G292">
        <v>187.19</v>
      </c>
    </row>
    <row r="293" spans="1:7" x14ac:dyDescent="0.45">
      <c r="A293" t="s">
        <v>430</v>
      </c>
      <c r="B293" t="s">
        <v>411</v>
      </c>
      <c r="C293">
        <v>0</v>
      </c>
      <c r="D293">
        <v>0.01</v>
      </c>
      <c r="E293">
        <v>0</v>
      </c>
      <c r="F293">
        <v>0</v>
      </c>
      <c r="G293">
        <v>7.88</v>
      </c>
    </row>
    <row r="294" spans="1:7" x14ac:dyDescent="0.45">
      <c r="A294" t="s">
        <v>431</v>
      </c>
      <c r="B294" t="s">
        <v>180</v>
      </c>
      <c r="D294">
        <v>24.79</v>
      </c>
      <c r="G294">
        <v>7.07</v>
      </c>
    </row>
    <row r="295" spans="1:7" x14ac:dyDescent="0.45">
      <c r="A295" t="s">
        <v>431</v>
      </c>
      <c r="B295" t="s">
        <v>181</v>
      </c>
      <c r="D295">
        <v>0</v>
      </c>
      <c r="G295">
        <v>7.07</v>
      </c>
    </row>
    <row r="296" spans="1:7" x14ac:dyDescent="0.45">
      <c r="A296" t="s">
        <v>431</v>
      </c>
      <c r="B296" t="s">
        <v>398</v>
      </c>
      <c r="G296">
        <v>0</v>
      </c>
    </row>
    <row r="297" spans="1:7" x14ac:dyDescent="0.45">
      <c r="A297" t="s">
        <v>431</v>
      </c>
      <c r="B297" t="s">
        <v>399</v>
      </c>
      <c r="D297">
        <v>0</v>
      </c>
      <c r="G297">
        <v>0</v>
      </c>
    </row>
    <row r="298" spans="1:7" x14ac:dyDescent="0.45">
      <c r="A298" t="s">
        <v>431</v>
      </c>
      <c r="B298" t="s">
        <v>400</v>
      </c>
      <c r="D298">
        <v>0</v>
      </c>
      <c r="G298">
        <v>0</v>
      </c>
    </row>
    <row r="299" spans="1:7" x14ac:dyDescent="0.45">
      <c r="A299" t="s">
        <v>431</v>
      </c>
      <c r="B299" t="s">
        <v>401</v>
      </c>
      <c r="G299">
        <v>0.21</v>
      </c>
    </row>
    <row r="300" spans="1:7" x14ac:dyDescent="0.45">
      <c r="A300" t="s">
        <v>431</v>
      </c>
      <c r="B300" t="s">
        <v>402</v>
      </c>
      <c r="D300">
        <v>0</v>
      </c>
      <c r="G300">
        <v>0</v>
      </c>
    </row>
    <row r="301" spans="1:7" x14ac:dyDescent="0.45">
      <c r="A301" t="s">
        <v>431</v>
      </c>
      <c r="B301" t="s">
        <v>403</v>
      </c>
      <c r="D301">
        <v>0</v>
      </c>
      <c r="G301">
        <v>0</v>
      </c>
    </row>
    <row r="302" spans="1:7" x14ac:dyDescent="0.45">
      <c r="A302" t="s">
        <v>431</v>
      </c>
      <c r="B302" t="s">
        <v>404</v>
      </c>
      <c r="D302">
        <v>28.36</v>
      </c>
      <c r="G302">
        <v>20.260000000000002</v>
      </c>
    </row>
    <row r="303" spans="1:7" x14ac:dyDescent="0.45">
      <c r="A303" t="s">
        <v>431</v>
      </c>
      <c r="B303" t="s">
        <v>405</v>
      </c>
      <c r="D303">
        <v>0.57999999999999996</v>
      </c>
      <c r="G303">
        <v>0.85</v>
      </c>
    </row>
    <row r="304" spans="1:7" x14ac:dyDescent="0.45">
      <c r="A304" t="s">
        <v>431</v>
      </c>
      <c r="B304" t="s">
        <v>406</v>
      </c>
      <c r="G304">
        <v>0</v>
      </c>
    </row>
    <row r="305" spans="1:7" x14ac:dyDescent="0.45">
      <c r="A305" t="s">
        <v>431</v>
      </c>
      <c r="B305" t="s">
        <v>407</v>
      </c>
      <c r="E305">
        <v>0.69</v>
      </c>
      <c r="F305">
        <v>0.47</v>
      </c>
      <c r="G305">
        <v>1.71</v>
      </c>
    </row>
    <row r="306" spans="1:7" x14ac:dyDescent="0.45">
      <c r="A306" t="s">
        <v>431</v>
      </c>
      <c r="B306" t="s">
        <v>408</v>
      </c>
      <c r="D306">
        <v>0</v>
      </c>
      <c r="E306">
        <v>0</v>
      </c>
      <c r="G306">
        <v>0</v>
      </c>
    </row>
    <row r="307" spans="1:7" x14ac:dyDescent="0.45">
      <c r="A307" t="s">
        <v>431</v>
      </c>
      <c r="B307" t="s">
        <v>409</v>
      </c>
      <c r="C307">
        <v>0</v>
      </c>
      <c r="D307">
        <v>0</v>
      </c>
      <c r="G307">
        <v>0</v>
      </c>
    </row>
    <row r="308" spans="1:7" x14ac:dyDescent="0.45">
      <c r="A308" t="s">
        <v>431</v>
      </c>
      <c r="B308" t="s">
        <v>410</v>
      </c>
      <c r="C308">
        <v>0.06</v>
      </c>
      <c r="D308">
        <v>0.57999999999999996</v>
      </c>
      <c r="E308">
        <v>67.97</v>
      </c>
      <c r="F308">
        <v>46.52</v>
      </c>
      <c r="G308">
        <v>162.63999999999999</v>
      </c>
    </row>
    <row r="309" spans="1:7" x14ac:dyDescent="0.45">
      <c r="A309" t="s">
        <v>431</v>
      </c>
      <c r="B309" t="s">
        <v>411</v>
      </c>
      <c r="C309">
        <v>0</v>
      </c>
      <c r="D309">
        <v>0.01</v>
      </c>
      <c r="E309">
        <v>0</v>
      </c>
      <c r="F309">
        <v>0</v>
      </c>
      <c r="G309">
        <v>6.85</v>
      </c>
    </row>
    <row r="310" spans="1:7" x14ac:dyDescent="0.45">
      <c r="A310" t="s">
        <v>432</v>
      </c>
      <c r="B310" t="s">
        <v>180</v>
      </c>
      <c r="D310">
        <v>24.17</v>
      </c>
      <c r="G310">
        <v>8.73</v>
      </c>
    </row>
    <row r="311" spans="1:7" x14ac:dyDescent="0.45">
      <c r="A311" t="s">
        <v>432</v>
      </c>
      <c r="B311" t="s">
        <v>181</v>
      </c>
      <c r="D311">
        <v>0</v>
      </c>
      <c r="G311">
        <v>8.73</v>
      </c>
    </row>
    <row r="312" spans="1:7" x14ac:dyDescent="0.45">
      <c r="A312" t="s">
        <v>432</v>
      </c>
      <c r="B312" t="s">
        <v>398</v>
      </c>
      <c r="G312">
        <v>0</v>
      </c>
    </row>
    <row r="313" spans="1:7" x14ac:dyDescent="0.45">
      <c r="A313" t="s">
        <v>432</v>
      </c>
      <c r="B313" t="s">
        <v>399</v>
      </c>
      <c r="D313">
        <v>0</v>
      </c>
      <c r="G313">
        <v>0</v>
      </c>
    </row>
    <row r="314" spans="1:7" x14ac:dyDescent="0.45">
      <c r="A314" t="s">
        <v>432</v>
      </c>
      <c r="B314" t="s">
        <v>400</v>
      </c>
      <c r="D314">
        <v>0</v>
      </c>
      <c r="G314">
        <v>0</v>
      </c>
    </row>
    <row r="315" spans="1:7" x14ac:dyDescent="0.45">
      <c r="A315" t="s">
        <v>432</v>
      </c>
      <c r="B315" t="s">
        <v>401</v>
      </c>
      <c r="G315">
        <v>0.82</v>
      </c>
    </row>
    <row r="316" spans="1:7" x14ac:dyDescent="0.45">
      <c r="A316" t="s">
        <v>432</v>
      </c>
      <c r="B316" t="s">
        <v>402</v>
      </c>
      <c r="D316">
        <v>0</v>
      </c>
      <c r="G316">
        <v>0</v>
      </c>
    </row>
    <row r="317" spans="1:7" x14ac:dyDescent="0.45">
      <c r="A317" t="s">
        <v>432</v>
      </c>
      <c r="B317" t="s">
        <v>403</v>
      </c>
      <c r="D317">
        <v>0</v>
      </c>
      <c r="G317">
        <v>0</v>
      </c>
    </row>
    <row r="318" spans="1:7" x14ac:dyDescent="0.45">
      <c r="A318" t="s">
        <v>432</v>
      </c>
      <c r="B318" t="s">
        <v>404</v>
      </c>
      <c r="D318">
        <v>15.97</v>
      </c>
      <c r="G318">
        <v>77.7</v>
      </c>
    </row>
    <row r="319" spans="1:7" x14ac:dyDescent="0.45">
      <c r="A319" t="s">
        <v>432</v>
      </c>
      <c r="B319" t="s">
        <v>405</v>
      </c>
      <c r="D319">
        <v>0.33</v>
      </c>
      <c r="G319">
        <v>3.27</v>
      </c>
    </row>
    <row r="320" spans="1:7" x14ac:dyDescent="0.45">
      <c r="A320" t="s">
        <v>432</v>
      </c>
      <c r="B320" t="s">
        <v>406</v>
      </c>
      <c r="G320">
        <v>0</v>
      </c>
    </row>
    <row r="321" spans="1:7" x14ac:dyDescent="0.45">
      <c r="A321" t="s">
        <v>432</v>
      </c>
      <c r="B321" t="s">
        <v>407</v>
      </c>
      <c r="E321">
        <v>2.17</v>
      </c>
      <c r="F321">
        <v>1.49</v>
      </c>
      <c r="G321">
        <v>5.41</v>
      </c>
    </row>
    <row r="322" spans="1:7" x14ac:dyDescent="0.45">
      <c r="A322" t="s">
        <v>432</v>
      </c>
      <c r="B322" t="s">
        <v>408</v>
      </c>
      <c r="D322">
        <v>0</v>
      </c>
      <c r="E322">
        <v>0</v>
      </c>
      <c r="G322">
        <v>0</v>
      </c>
    </row>
    <row r="323" spans="1:7" x14ac:dyDescent="0.45">
      <c r="A323" t="s">
        <v>432</v>
      </c>
      <c r="B323" t="s">
        <v>409</v>
      </c>
      <c r="C323">
        <v>0</v>
      </c>
      <c r="D323">
        <v>0</v>
      </c>
      <c r="G323">
        <v>0</v>
      </c>
    </row>
    <row r="324" spans="1:7" x14ac:dyDescent="0.45">
      <c r="A324" t="s">
        <v>432</v>
      </c>
      <c r="B324" t="s">
        <v>410</v>
      </c>
      <c r="C324">
        <v>0.26</v>
      </c>
      <c r="D324">
        <v>2.56</v>
      </c>
      <c r="E324">
        <v>214.9</v>
      </c>
      <c r="F324">
        <v>147.1</v>
      </c>
      <c r="G324">
        <v>514.24</v>
      </c>
    </row>
    <row r="325" spans="1:7" x14ac:dyDescent="0.45">
      <c r="A325" t="s">
        <v>432</v>
      </c>
      <c r="B325" t="s">
        <v>411</v>
      </c>
      <c r="C325">
        <v>0.01</v>
      </c>
      <c r="D325">
        <v>0.05</v>
      </c>
      <c r="E325">
        <v>0</v>
      </c>
      <c r="F325">
        <v>0</v>
      </c>
      <c r="G325">
        <v>21.65</v>
      </c>
    </row>
    <row r="326" spans="1:7" x14ac:dyDescent="0.45">
      <c r="A326" t="s">
        <v>433</v>
      </c>
      <c r="B326" t="s">
        <v>180</v>
      </c>
      <c r="D326">
        <v>4.54</v>
      </c>
      <c r="G326">
        <v>0.61</v>
      </c>
    </row>
    <row r="327" spans="1:7" x14ac:dyDescent="0.45">
      <c r="A327" t="s">
        <v>433</v>
      </c>
      <c r="B327" t="s">
        <v>181</v>
      </c>
      <c r="D327">
        <v>0</v>
      </c>
      <c r="G327">
        <v>0.61</v>
      </c>
    </row>
    <row r="328" spans="1:7" x14ac:dyDescent="0.45">
      <c r="A328" t="s">
        <v>433</v>
      </c>
      <c r="B328" t="s">
        <v>398</v>
      </c>
      <c r="G328">
        <v>0</v>
      </c>
    </row>
    <row r="329" spans="1:7" x14ac:dyDescent="0.45">
      <c r="A329" t="s">
        <v>433</v>
      </c>
      <c r="B329" t="s">
        <v>399</v>
      </c>
      <c r="D329">
        <v>0</v>
      </c>
      <c r="G329">
        <v>0</v>
      </c>
    </row>
    <row r="330" spans="1:7" x14ac:dyDescent="0.45">
      <c r="A330" t="s">
        <v>433</v>
      </c>
      <c r="B330" t="s">
        <v>400</v>
      </c>
      <c r="D330">
        <v>0</v>
      </c>
      <c r="G330">
        <v>0</v>
      </c>
    </row>
    <row r="331" spans="1:7" x14ac:dyDescent="0.45">
      <c r="A331" t="s">
        <v>433</v>
      </c>
      <c r="B331" t="s">
        <v>401</v>
      </c>
      <c r="G331">
        <v>0.01</v>
      </c>
    </row>
    <row r="332" spans="1:7" x14ac:dyDescent="0.45">
      <c r="A332" t="s">
        <v>433</v>
      </c>
      <c r="B332" t="s">
        <v>402</v>
      </c>
      <c r="D332">
        <v>0</v>
      </c>
      <c r="G332">
        <v>0</v>
      </c>
    </row>
    <row r="333" spans="1:7" x14ac:dyDescent="0.45">
      <c r="A333" t="s">
        <v>433</v>
      </c>
      <c r="B333" t="s">
        <v>403</v>
      </c>
      <c r="D333">
        <v>0</v>
      </c>
      <c r="G333">
        <v>0</v>
      </c>
    </row>
    <row r="334" spans="1:7" x14ac:dyDescent="0.45">
      <c r="A334" t="s">
        <v>433</v>
      </c>
      <c r="B334" t="s">
        <v>404</v>
      </c>
      <c r="D334">
        <v>0.84</v>
      </c>
      <c r="G334">
        <v>0.69</v>
      </c>
    </row>
    <row r="335" spans="1:7" x14ac:dyDescent="0.45">
      <c r="A335" t="s">
        <v>433</v>
      </c>
      <c r="B335" t="s">
        <v>405</v>
      </c>
      <c r="D335">
        <v>0.02</v>
      </c>
      <c r="G335">
        <v>0.03</v>
      </c>
    </row>
    <row r="336" spans="1:7" x14ac:dyDescent="0.45">
      <c r="A336" t="s">
        <v>433</v>
      </c>
      <c r="B336" t="s">
        <v>406</v>
      </c>
      <c r="G336">
        <v>0</v>
      </c>
    </row>
    <row r="337" spans="1:7" x14ac:dyDescent="0.45">
      <c r="A337" t="s">
        <v>433</v>
      </c>
      <c r="B337" t="s">
        <v>407</v>
      </c>
      <c r="E337">
        <v>0.09</v>
      </c>
      <c r="F337">
        <v>0.06</v>
      </c>
      <c r="G337">
        <v>0.22</v>
      </c>
    </row>
    <row r="338" spans="1:7" x14ac:dyDescent="0.45">
      <c r="A338" t="s">
        <v>433</v>
      </c>
      <c r="B338" t="s">
        <v>408</v>
      </c>
      <c r="D338">
        <v>0</v>
      </c>
      <c r="E338">
        <v>0</v>
      </c>
      <c r="G338">
        <v>0</v>
      </c>
    </row>
    <row r="339" spans="1:7" x14ac:dyDescent="0.45">
      <c r="A339" t="s">
        <v>433</v>
      </c>
      <c r="B339" t="s">
        <v>409</v>
      </c>
      <c r="C339">
        <v>0</v>
      </c>
      <c r="D339">
        <v>0</v>
      </c>
      <c r="G339">
        <v>0</v>
      </c>
    </row>
    <row r="340" spans="1:7" x14ac:dyDescent="0.45">
      <c r="A340" t="s">
        <v>433</v>
      </c>
      <c r="B340" t="s">
        <v>410</v>
      </c>
      <c r="C340">
        <v>0</v>
      </c>
      <c r="D340">
        <v>0.04</v>
      </c>
      <c r="E340">
        <v>8.7100000000000009</v>
      </c>
      <c r="F340">
        <v>5.96</v>
      </c>
      <c r="G340">
        <v>20.83</v>
      </c>
    </row>
    <row r="341" spans="1:7" x14ac:dyDescent="0.45">
      <c r="A341" t="s">
        <v>433</v>
      </c>
      <c r="B341" t="s">
        <v>411</v>
      </c>
      <c r="C341">
        <v>0</v>
      </c>
      <c r="D341">
        <v>0</v>
      </c>
      <c r="E341">
        <v>0</v>
      </c>
      <c r="F341">
        <v>0</v>
      </c>
      <c r="G341">
        <v>0.88</v>
      </c>
    </row>
    <row r="342" spans="1:7" x14ac:dyDescent="0.45">
      <c r="A342" t="s">
        <v>434</v>
      </c>
      <c r="B342" t="s">
        <v>180</v>
      </c>
      <c r="D342">
        <v>11.72</v>
      </c>
      <c r="G342">
        <v>5.72</v>
      </c>
    </row>
    <row r="343" spans="1:7" x14ac:dyDescent="0.45">
      <c r="A343" t="s">
        <v>434</v>
      </c>
      <c r="B343" t="s">
        <v>181</v>
      </c>
      <c r="D343">
        <v>0</v>
      </c>
      <c r="G343">
        <v>5.72</v>
      </c>
    </row>
    <row r="344" spans="1:7" x14ac:dyDescent="0.45">
      <c r="A344" t="s">
        <v>434</v>
      </c>
      <c r="B344" t="s">
        <v>398</v>
      </c>
      <c r="G344">
        <v>0</v>
      </c>
    </row>
    <row r="345" spans="1:7" x14ac:dyDescent="0.45">
      <c r="A345" t="s">
        <v>434</v>
      </c>
      <c r="B345" t="s">
        <v>399</v>
      </c>
      <c r="D345">
        <v>0</v>
      </c>
      <c r="G345">
        <v>0</v>
      </c>
    </row>
    <row r="346" spans="1:7" x14ac:dyDescent="0.45">
      <c r="A346" t="s">
        <v>434</v>
      </c>
      <c r="B346" t="s">
        <v>400</v>
      </c>
      <c r="D346">
        <v>0</v>
      </c>
      <c r="G346">
        <v>0</v>
      </c>
    </row>
    <row r="347" spans="1:7" x14ac:dyDescent="0.45">
      <c r="A347" t="s">
        <v>434</v>
      </c>
      <c r="B347" t="s">
        <v>401</v>
      </c>
      <c r="G347">
        <v>0.09</v>
      </c>
    </row>
    <row r="348" spans="1:7" x14ac:dyDescent="0.45">
      <c r="A348" t="s">
        <v>434</v>
      </c>
      <c r="B348" t="s">
        <v>402</v>
      </c>
      <c r="D348">
        <v>0</v>
      </c>
      <c r="G348">
        <v>0</v>
      </c>
    </row>
    <row r="349" spans="1:7" x14ac:dyDescent="0.45">
      <c r="A349" t="s">
        <v>434</v>
      </c>
      <c r="B349" t="s">
        <v>403</v>
      </c>
      <c r="D349">
        <v>0</v>
      </c>
      <c r="G349">
        <v>0</v>
      </c>
    </row>
    <row r="350" spans="1:7" x14ac:dyDescent="0.45">
      <c r="A350" t="s">
        <v>434</v>
      </c>
      <c r="B350" t="s">
        <v>404</v>
      </c>
      <c r="D350">
        <v>3.11</v>
      </c>
      <c r="G350">
        <v>8.44</v>
      </c>
    </row>
    <row r="351" spans="1:7" x14ac:dyDescent="0.45">
      <c r="A351" t="s">
        <v>434</v>
      </c>
      <c r="B351" t="s">
        <v>405</v>
      </c>
      <c r="D351">
        <v>0.06</v>
      </c>
      <c r="G351">
        <v>0.36</v>
      </c>
    </row>
    <row r="352" spans="1:7" x14ac:dyDescent="0.45">
      <c r="A352" t="s">
        <v>434</v>
      </c>
      <c r="B352" t="s">
        <v>406</v>
      </c>
      <c r="G352">
        <v>0</v>
      </c>
    </row>
    <row r="353" spans="1:7" x14ac:dyDescent="0.45">
      <c r="A353" t="s">
        <v>434</v>
      </c>
      <c r="B353" t="s">
        <v>407</v>
      </c>
      <c r="E353">
        <v>1.1399999999999999</v>
      </c>
      <c r="F353">
        <v>0.78</v>
      </c>
      <c r="G353">
        <v>2.85</v>
      </c>
    </row>
    <row r="354" spans="1:7" x14ac:dyDescent="0.45">
      <c r="A354" t="s">
        <v>434</v>
      </c>
      <c r="B354" t="s">
        <v>408</v>
      </c>
      <c r="D354">
        <v>0</v>
      </c>
      <c r="E354">
        <v>0</v>
      </c>
      <c r="G354">
        <v>0</v>
      </c>
    </row>
    <row r="355" spans="1:7" x14ac:dyDescent="0.45">
      <c r="A355" t="s">
        <v>434</v>
      </c>
      <c r="B355" t="s">
        <v>409</v>
      </c>
      <c r="C355">
        <v>0</v>
      </c>
      <c r="D355">
        <v>0</v>
      </c>
      <c r="G355">
        <v>0</v>
      </c>
    </row>
    <row r="356" spans="1:7" x14ac:dyDescent="0.45">
      <c r="A356" t="s">
        <v>434</v>
      </c>
      <c r="B356" t="s">
        <v>410</v>
      </c>
      <c r="C356">
        <v>5.0599999999999996</v>
      </c>
      <c r="D356">
        <v>49.21</v>
      </c>
      <c r="E356">
        <v>113.06</v>
      </c>
      <c r="F356">
        <v>77.39</v>
      </c>
      <c r="G356">
        <v>270.55</v>
      </c>
    </row>
    <row r="357" spans="1:7" x14ac:dyDescent="0.45">
      <c r="A357" t="s">
        <v>434</v>
      </c>
      <c r="B357" t="s">
        <v>411</v>
      </c>
      <c r="C357">
        <v>0.1</v>
      </c>
      <c r="D357">
        <v>1</v>
      </c>
      <c r="E357">
        <v>0</v>
      </c>
      <c r="F357">
        <v>0</v>
      </c>
      <c r="G357">
        <v>11.39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40"/>
  <sheetViews>
    <sheetView topLeftCell="A4" workbookViewId="0">
      <selection activeCell="C43" sqref="C43"/>
    </sheetView>
  </sheetViews>
  <sheetFormatPr defaultRowHeight="14.25" x14ac:dyDescent="0.45"/>
  <cols>
    <col min="1" max="1" width="50.59765625" customWidth="1"/>
    <col min="2" max="2" width="28.6640625" customWidth="1"/>
    <col min="3" max="3" width="21.73046875" customWidth="1"/>
    <col min="4" max="4" width="23.19921875" customWidth="1"/>
    <col min="5" max="5" width="11.19921875" customWidth="1"/>
    <col min="6" max="6" width="15.06640625" customWidth="1"/>
    <col min="7" max="7" width="35.73046875" customWidth="1"/>
    <col min="8" max="8" width="26.3984375" customWidth="1"/>
    <col min="9" max="9" width="14.73046875" customWidth="1"/>
    <col min="10" max="10" width="13.3984375" customWidth="1"/>
    <col min="11" max="11" width="26" customWidth="1"/>
    <col min="12" max="12" width="15.265625" customWidth="1"/>
    <col min="13" max="13" width="12.1328125" customWidth="1"/>
    <col min="14" max="14" width="16.59765625" customWidth="1"/>
    <col min="15" max="15" width="18.1328125" customWidth="1"/>
    <col min="16" max="16" width="33.59765625" customWidth="1"/>
    <col min="17" max="17" width="28.3984375" customWidth="1"/>
    <col min="18" max="18" width="20" customWidth="1"/>
    <col min="19" max="19" width="35.59765625" customWidth="1"/>
    <col min="20" max="20" width="20" customWidth="1"/>
    <col min="21" max="21" width="13.265625" bestFit="1" customWidth="1"/>
    <col min="22" max="22" width="15.59765625" bestFit="1" customWidth="1"/>
    <col min="23" max="23" width="11" bestFit="1" customWidth="1"/>
    <col min="24" max="24" width="34.3984375" bestFit="1" customWidth="1"/>
    <col min="25" max="25" width="16.265625" bestFit="1" customWidth="1"/>
    <col min="26" max="26" width="42.73046875" bestFit="1" customWidth="1"/>
    <col min="27" max="27" width="18.59765625" bestFit="1" customWidth="1"/>
    <col min="28" max="28" width="24.59765625" bestFit="1" customWidth="1"/>
    <col min="29" max="29" width="24" bestFit="1" customWidth="1"/>
    <col min="30" max="30" width="19.73046875" bestFit="1" customWidth="1"/>
    <col min="31" max="31" width="12.3984375" bestFit="1" customWidth="1"/>
    <col min="32" max="32" width="12.86328125" bestFit="1" customWidth="1"/>
    <col min="33" max="33" width="14.59765625" bestFit="1" customWidth="1"/>
    <col min="34" max="34" width="16.3984375" bestFit="1" customWidth="1"/>
    <col min="35" max="35" width="29.1328125" bestFit="1" customWidth="1"/>
  </cols>
  <sheetData>
    <row r="1" spans="1:35" s="2" customFormat="1" x14ac:dyDescent="0.45">
      <c r="A1" s="7">
        <v>2015</v>
      </c>
    </row>
    <row r="2" spans="1:35" x14ac:dyDescent="0.45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12</v>
      </c>
      <c r="AI2" t="s">
        <v>119</v>
      </c>
    </row>
    <row r="3" spans="1:35" x14ac:dyDescent="0.45">
      <c r="A3" s="53" t="s">
        <v>190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198</v>
      </c>
      <c r="J3" t="s">
        <v>199</v>
      </c>
      <c r="K3" t="s">
        <v>200</v>
      </c>
      <c r="L3" t="s">
        <v>201</v>
      </c>
      <c r="M3" t="s">
        <v>202</v>
      </c>
      <c r="N3" t="s">
        <v>203</v>
      </c>
      <c r="O3" t="s">
        <v>204</v>
      </c>
      <c r="P3" t="s">
        <v>205</v>
      </c>
      <c r="Q3" t="s">
        <v>206</v>
      </c>
      <c r="R3" t="s">
        <v>207</v>
      </c>
      <c r="S3" t="s">
        <v>208</v>
      </c>
      <c r="T3" t="s">
        <v>209</v>
      </c>
      <c r="U3" t="s">
        <v>210</v>
      </c>
      <c r="V3" t="s">
        <v>211</v>
      </c>
      <c r="W3" t="s">
        <v>212</v>
      </c>
      <c r="X3" t="s">
        <v>213</v>
      </c>
      <c r="Y3" t="s">
        <v>214</v>
      </c>
      <c r="Z3" t="s">
        <v>215</v>
      </c>
      <c r="AA3" t="s">
        <v>216</v>
      </c>
      <c r="AB3" t="s">
        <v>217</v>
      </c>
      <c r="AC3" t="s">
        <v>218</v>
      </c>
      <c r="AD3" t="s">
        <v>219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</row>
    <row r="4" spans="1:35" x14ac:dyDescent="0.45">
      <c r="A4" s="3" t="s">
        <v>180</v>
      </c>
      <c r="B4" s="52">
        <v>0</v>
      </c>
      <c r="C4" s="52">
        <v>0</v>
      </c>
      <c r="D4" s="52">
        <v>0</v>
      </c>
      <c r="E4" s="52">
        <v>274.2</v>
      </c>
      <c r="F4" s="52">
        <v>0</v>
      </c>
      <c r="G4" s="52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63.84</v>
      </c>
      <c r="O4" s="52">
        <v>0</v>
      </c>
      <c r="P4" s="52">
        <v>0</v>
      </c>
      <c r="Q4" s="52">
        <v>0</v>
      </c>
      <c r="R4" s="52">
        <v>0</v>
      </c>
      <c r="S4" s="52">
        <v>0</v>
      </c>
      <c r="T4" s="52">
        <v>0</v>
      </c>
      <c r="U4" s="52">
        <v>0</v>
      </c>
      <c r="V4" s="52">
        <v>0</v>
      </c>
      <c r="W4" s="52">
        <v>0</v>
      </c>
      <c r="X4" s="52">
        <v>0</v>
      </c>
      <c r="Y4" s="52">
        <v>0</v>
      </c>
      <c r="Z4" s="52">
        <v>0</v>
      </c>
      <c r="AA4" s="52">
        <v>0</v>
      </c>
      <c r="AB4" s="52">
        <v>0</v>
      </c>
      <c r="AC4" s="52">
        <v>0</v>
      </c>
      <c r="AD4" s="52">
        <v>0</v>
      </c>
      <c r="AE4" s="52">
        <v>0</v>
      </c>
      <c r="AF4" s="52">
        <v>0</v>
      </c>
      <c r="AG4" s="52">
        <v>0</v>
      </c>
      <c r="AH4" s="52">
        <v>0</v>
      </c>
      <c r="AI4" s="52">
        <v>0</v>
      </c>
    </row>
    <row r="5" spans="1:35" x14ac:dyDescent="0.45">
      <c r="A5" s="3" t="s">
        <v>181</v>
      </c>
      <c r="B5" s="52">
        <v>0</v>
      </c>
      <c r="C5" s="52">
        <v>0</v>
      </c>
      <c r="D5" s="52">
        <v>0</v>
      </c>
      <c r="E5" s="52">
        <v>0</v>
      </c>
      <c r="F5" s="52">
        <v>0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63.84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  <c r="AE5" s="52">
        <v>0</v>
      </c>
      <c r="AF5" s="52">
        <v>0</v>
      </c>
      <c r="AG5" s="52">
        <v>0</v>
      </c>
      <c r="AH5" s="52">
        <v>0</v>
      </c>
      <c r="AI5" s="52">
        <v>0</v>
      </c>
    </row>
    <row r="6" spans="1:35" x14ac:dyDescent="0.45">
      <c r="A6" s="3" t="s">
        <v>182</v>
      </c>
      <c r="B6" s="52">
        <v>0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</row>
    <row r="7" spans="1:35" x14ac:dyDescent="0.45">
      <c r="A7" s="3" t="s">
        <v>183</v>
      </c>
      <c r="B7" s="52">
        <v>0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</row>
    <row r="8" spans="1:35" x14ac:dyDescent="0.45">
      <c r="A8" s="3" t="s">
        <v>184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</row>
    <row r="9" spans="1:35" x14ac:dyDescent="0.45">
      <c r="A9" s="3" t="s">
        <v>185</v>
      </c>
      <c r="B9" s="52">
        <v>0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>
        <v>12.98</v>
      </c>
      <c r="I9" s="52">
        <v>0</v>
      </c>
      <c r="J9" s="52">
        <v>0</v>
      </c>
      <c r="K9" s="52">
        <v>0</v>
      </c>
      <c r="L9" s="52">
        <v>0</v>
      </c>
      <c r="M9" s="52">
        <v>8.8800000000000008</v>
      </c>
      <c r="N9" s="52">
        <v>35.409999999999997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</row>
    <row r="10" spans="1:35" x14ac:dyDescent="0.45">
      <c r="A10" s="3" t="s">
        <v>186</v>
      </c>
      <c r="B10" s="52">
        <v>0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</row>
    <row r="11" spans="1:35" x14ac:dyDescent="0.45">
      <c r="A11" s="3" t="s">
        <v>187</v>
      </c>
      <c r="B11" s="52">
        <v>0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</row>
    <row r="12" spans="1:35" x14ac:dyDescent="0.45">
      <c r="A12" s="3" t="s">
        <v>188</v>
      </c>
      <c r="B12" s="52">
        <v>11.4</v>
      </c>
      <c r="C12" s="52">
        <v>0</v>
      </c>
      <c r="D12" s="52">
        <v>0</v>
      </c>
      <c r="E12" s="52">
        <v>417.79000000000013</v>
      </c>
      <c r="F12" s="52">
        <v>0</v>
      </c>
      <c r="G12" s="52">
        <v>0</v>
      </c>
      <c r="H12" s="52">
        <v>1286.18</v>
      </c>
      <c r="I12" s="52">
        <v>0</v>
      </c>
      <c r="J12" s="52">
        <v>0</v>
      </c>
      <c r="K12" s="52">
        <v>0</v>
      </c>
      <c r="L12" s="52">
        <v>0</v>
      </c>
      <c r="M12" s="52">
        <v>880.34</v>
      </c>
      <c r="N12" s="52">
        <v>3365.1899999999991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</row>
    <row r="13" spans="1:35" x14ac:dyDescent="0.45">
      <c r="A13" s="3" t="s">
        <v>189</v>
      </c>
      <c r="B13" s="52">
        <v>0.21000000000000002</v>
      </c>
      <c r="C13" s="52">
        <v>0</v>
      </c>
      <c r="D13" s="52">
        <v>0</v>
      </c>
      <c r="E13" s="52">
        <v>8.509999999999998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141.70000000000002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</row>
    <row r="14" spans="1:35" x14ac:dyDescent="0.45">
      <c r="A14" s="3" t="s">
        <v>225</v>
      </c>
      <c r="B14" s="52">
        <v>11.610000000000001</v>
      </c>
      <c r="C14" s="52">
        <v>0</v>
      </c>
      <c r="D14" s="52">
        <v>0</v>
      </c>
      <c r="E14" s="52">
        <v>700.50000000000011</v>
      </c>
      <c r="F14" s="52">
        <v>0</v>
      </c>
      <c r="G14" s="52">
        <v>0</v>
      </c>
      <c r="H14" s="52">
        <v>1299.1600000000001</v>
      </c>
      <c r="I14" s="52">
        <v>0</v>
      </c>
      <c r="J14" s="52">
        <v>0</v>
      </c>
      <c r="K14" s="52">
        <v>0</v>
      </c>
      <c r="L14" s="52">
        <v>0</v>
      </c>
      <c r="M14" s="52">
        <v>889.22</v>
      </c>
      <c r="N14" s="52">
        <v>3669.9799999999991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</row>
    <row r="16" spans="1:35" s="2" customFormat="1" x14ac:dyDescent="0.45">
      <c r="A16" s="7">
        <v>2020</v>
      </c>
    </row>
    <row r="17" spans="1:6" x14ac:dyDescent="0.45">
      <c r="A17" s="53" t="s">
        <v>190</v>
      </c>
      <c r="B17" t="s">
        <v>191</v>
      </c>
      <c r="C17" t="s">
        <v>194</v>
      </c>
      <c r="D17" t="s">
        <v>197</v>
      </c>
      <c r="E17" t="s">
        <v>202</v>
      </c>
      <c r="F17" t="s">
        <v>203</v>
      </c>
    </row>
    <row r="18" spans="1:6" x14ac:dyDescent="0.45">
      <c r="A18" s="3" t="s">
        <v>404</v>
      </c>
      <c r="B18" s="52"/>
      <c r="C18" s="52">
        <v>258.97000000000003</v>
      </c>
      <c r="D18" s="52"/>
      <c r="E18" s="52"/>
      <c r="F18" s="52">
        <v>310.02</v>
      </c>
    </row>
    <row r="19" spans="1:6" x14ac:dyDescent="0.45">
      <c r="A19" s="3" t="s">
        <v>410</v>
      </c>
      <c r="B19" s="52">
        <v>11.4</v>
      </c>
      <c r="C19" s="52">
        <v>111.02</v>
      </c>
      <c r="D19" s="52">
        <v>1332.1200000000001</v>
      </c>
      <c r="E19" s="52">
        <v>911.80999999999983</v>
      </c>
      <c r="F19" s="52">
        <v>3187.6000000000004</v>
      </c>
    </row>
    <row r="20" spans="1:6" x14ac:dyDescent="0.45">
      <c r="A20" s="3" t="s">
        <v>398</v>
      </c>
      <c r="B20" s="52"/>
      <c r="C20" s="52"/>
      <c r="D20" s="52"/>
      <c r="E20" s="52"/>
      <c r="F20" s="52">
        <v>0</v>
      </c>
    </row>
    <row r="21" spans="1:6" x14ac:dyDescent="0.45">
      <c r="A21" s="3" t="s">
        <v>406</v>
      </c>
      <c r="B21" s="52"/>
      <c r="C21" s="52"/>
      <c r="D21" s="52"/>
      <c r="E21" s="52"/>
      <c r="F21" s="52">
        <v>0</v>
      </c>
    </row>
    <row r="22" spans="1:6" x14ac:dyDescent="0.45">
      <c r="A22" s="3" t="s">
        <v>405</v>
      </c>
      <c r="B22" s="52"/>
      <c r="C22" s="52">
        <v>5.2799999999999985</v>
      </c>
      <c r="D22" s="52"/>
      <c r="E22" s="52"/>
      <c r="F22" s="52">
        <v>13.049999999999997</v>
      </c>
    </row>
    <row r="23" spans="1:6" x14ac:dyDescent="0.45">
      <c r="A23" s="3" t="s">
        <v>411</v>
      </c>
      <c r="B23" s="52">
        <v>0.21000000000000002</v>
      </c>
      <c r="C23" s="52">
        <v>2.25</v>
      </c>
      <c r="D23" s="52">
        <v>0</v>
      </c>
      <c r="E23" s="52">
        <v>0</v>
      </c>
      <c r="F23" s="52">
        <v>134.20999999999998</v>
      </c>
    </row>
    <row r="24" spans="1:6" x14ac:dyDescent="0.45">
      <c r="A24" s="3" t="s">
        <v>400</v>
      </c>
      <c r="B24" s="52"/>
      <c r="C24" s="52">
        <v>0</v>
      </c>
      <c r="D24" s="52"/>
      <c r="E24" s="52"/>
      <c r="F24" s="52">
        <v>0</v>
      </c>
    </row>
    <row r="25" spans="1:6" x14ac:dyDescent="0.45">
      <c r="A25" s="3" t="s">
        <v>181</v>
      </c>
      <c r="B25" s="52"/>
      <c r="C25" s="52">
        <v>0</v>
      </c>
      <c r="D25" s="52"/>
      <c r="E25" s="52"/>
      <c r="F25" s="52">
        <v>74.06</v>
      </c>
    </row>
    <row r="26" spans="1:6" x14ac:dyDescent="0.45">
      <c r="A26" s="3" t="s">
        <v>399</v>
      </c>
      <c r="B26" s="52"/>
      <c r="C26" s="52">
        <v>0</v>
      </c>
      <c r="D26" s="52"/>
      <c r="E26" s="52"/>
      <c r="F26" s="52">
        <v>0</v>
      </c>
    </row>
    <row r="27" spans="1:6" x14ac:dyDescent="0.45">
      <c r="A27" s="3" t="s">
        <v>180</v>
      </c>
      <c r="B27" s="52"/>
      <c r="C27" s="52">
        <v>324.30000000000013</v>
      </c>
      <c r="D27" s="52"/>
      <c r="E27" s="52"/>
      <c r="F27" s="52">
        <v>74.06</v>
      </c>
    </row>
    <row r="28" spans="1:6" x14ac:dyDescent="0.45">
      <c r="A28" s="3" t="s">
        <v>402</v>
      </c>
      <c r="B28" s="52"/>
      <c r="C28" s="52">
        <v>0</v>
      </c>
      <c r="D28" s="52"/>
      <c r="E28" s="52"/>
      <c r="F28" s="52">
        <v>0</v>
      </c>
    </row>
    <row r="29" spans="1:6" x14ac:dyDescent="0.45">
      <c r="A29" s="3" t="s">
        <v>408</v>
      </c>
      <c r="B29" s="52"/>
      <c r="C29" s="52">
        <v>0</v>
      </c>
      <c r="D29" s="52">
        <v>0</v>
      </c>
      <c r="E29" s="52"/>
      <c r="F29" s="52">
        <v>0</v>
      </c>
    </row>
    <row r="30" spans="1:6" x14ac:dyDescent="0.45">
      <c r="A30" s="3" t="s">
        <v>403</v>
      </c>
      <c r="B30" s="52"/>
      <c r="C30" s="52">
        <v>0</v>
      </c>
      <c r="D30" s="52"/>
      <c r="E30" s="52"/>
      <c r="F30" s="52">
        <v>0</v>
      </c>
    </row>
    <row r="31" spans="1:6" x14ac:dyDescent="0.45">
      <c r="A31" s="3" t="s">
        <v>409</v>
      </c>
      <c r="B31" s="52">
        <v>0</v>
      </c>
      <c r="C31" s="52">
        <v>0</v>
      </c>
      <c r="D31" s="52"/>
      <c r="E31" s="52"/>
      <c r="F31" s="52">
        <v>0</v>
      </c>
    </row>
    <row r="32" spans="1:6" x14ac:dyDescent="0.45">
      <c r="A32" s="3" t="s">
        <v>401</v>
      </c>
      <c r="B32" s="52"/>
      <c r="C32" s="52"/>
      <c r="D32" s="52"/>
      <c r="E32" s="52"/>
      <c r="F32" s="52">
        <v>3.2699999999999996</v>
      </c>
    </row>
    <row r="33" spans="1:6" x14ac:dyDescent="0.45">
      <c r="A33" s="3" t="s">
        <v>407</v>
      </c>
      <c r="B33" s="52"/>
      <c r="C33" s="52"/>
      <c r="D33" s="52">
        <v>13.46</v>
      </c>
      <c r="E33" s="52">
        <v>9.2099999999999991</v>
      </c>
      <c r="F33" s="52">
        <v>33.549999999999997</v>
      </c>
    </row>
    <row r="34" spans="1:6" x14ac:dyDescent="0.45">
      <c r="A34" s="3" t="s">
        <v>225</v>
      </c>
      <c r="B34" s="52">
        <v>11.610000000000001</v>
      </c>
      <c r="C34" s="52">
        <v>701.82000000000016</v>
      </c>
      <c r="D34" s="52">
        <v>1345.5800000000002</v>
      </c>
      <c r="E34" s="52">
        <v>921.01999999999987</v>
      </c>
      <c r="F34" s="52">
        <v>3829.8200000000006</v>
      </c>
    </row>
    <row r="36" spans="1:6" s="61" customFormat="1" x14ac:dyDescent="0.45">
      <c r="B36" s="75" t="s">
        <v>436</v>
      </c>
    </row>
    <row r="37" spans="1:6" x14ac:dyDescent="0.45">
      <c r="A37" s="3">
        <v>2015</v>
      </c>
      <c r="B37">
        <f>H14</f>
        <v>1299.1600000000001</v>
      </c>
    </row>
    <row r="38" spans="1:6" x14ac:dyDescent="0.45">
      <c r="A38" s="3">
        <v>2020</v>
      </c>
      <c r="B38">
        <f>D34</f>
        <v>1345.5800000000002</v>
      </c>
    </row>
    <row r="40" spans="1:6" x14ac:dyDescent="0.45">
      <c r="A40" s="3" t="s">
        <v>435</v>
      </c>
      <c r="B40">
        <f>TREND(B37:B38,$A$37:$A$38,2017)</f>
        <v>1317.7279999999992</v>
      </c>
    </row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70"/>
  <sheetViews>
    <sheetView topLeftCell="A103" workbookViewId="0">
      <selection activeCell="B83" sqref="B83:N112"/>
    </sheetView>
  </sheetViews>
  <sheetFormatPr defaultRowHeight="14.25" x14ac:dyDescent="0.45"/>
  <cols>
    <col min="1" max="1" width="23" customWidth="1"/>
    <col min="2" max="2" width="21.59765625" customWidth="1"/>
    <col min="3" max="3" width="20.1328125" customWidth="1"/>
    <col min="4" max="36" width="14.265625" bestFit="1" customWidth="1"/>
  </cols>
  <sheetData>
    <row r="1" spans="1:15" x14ac:dyDescent="0.45">
      <c r="A1" s="2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x14ac:dyDescent="0.45">
      <c r="D2" t="s">
        <v>230</v>
      </c>
      <c r="F2">
        <v>2012</v>
      </c>
      <c r="G2">
        <v>2017</v>
      </c>
      <c r="H2">
        <v>2022</v>
      </c>
      <c r="I2">
        <v>2027</v>
      </c>
      <c r="J2">
        <v>2032</v>
      </c>
      <c r="K2">
        <v>2037</v>
      </c>
      <c r="L2">
        <v>2042</v>
      </c>
      <c r="M2">
        <v>2047</v>
      </c>
    </row>
    <row r="3" spans="1:15" x14ac:dyDescent="0.45">
      <c r="A3" t="s">
        <v>311</v>
      </c>
      <c r="F3">
        <v>108.37671495009705</v>
      </c>
      <c r="G3">
        <v>150.34098377490776</v>
      </c>
      <c r="O3">
        <f>SUM(M5,M6,M15,M22,M28,M33,M34,-M108)</f>
        <v>1635.3769790815452</v>
      </c>
    </row>
    <row r="4" spans="1:15" x14ac:dyDescent="0.45">
      <c r="A4" t="s">
        <v>312</v>
      </c>
      <c r="B4" t="s">
        <v>313</v>
      </c>
      <c r="F4">
        <v>199.62927417960449</v>
      </c>
      <c r="G4">
        <v>324.94908016785394</v>
      </c>
      <c r="H4">
        <v>601.37550671097665</v>
      </c>
      <c r="I4">
        <v>934.2127940047269</v>
      </c>
      <c r="J4">
        <v>1431.7739702807723</v>
      </c>
      <c r="K4">
        <v>1986.740502130262</v>
      </c>
      <c r="L4">
        <v>2472.2182136118945</v>
      </c>
      <c r="M4">
        <v>2892.9496691203626</v>
      </c>
    </row>
    <row r="5" spans="1:15" x14ac:dyDescent="0.45">
      <c r="B5" t="s">
        <v>314</v>
      </c>
      <c r="D5" t="s">
        <v>308</v>
      </c>
      <c r="F5">
        <v>31</v>
      </c>
      <c r="G5">
        <v>40.459612626190989</v>
      </c>
      <c r="H5">
        <v>57.654601296312663</v>
      </c>
      <c r="I5">
        <v>65.804502872662894</v>
      </c>
      <c r="J5">
        <v>71.043663159050581</v>
      </c>
      <c r="K5">
        <v>85.480295185003925</v>
      </c>
      <c r="L5">
        <v>94.712257540500062</v>
      </c>
      <c r="M5">
        <v>99.95527925331092</v>
      </c>
    </row>
    <row r="6" spans="1:15" x14ac:dyDescent="0.45">
      <c r="B6" t="s">
        <v>315</v>
      </c>
      <c r="D6" t="s">
        <v>308</v>
      </c>
      <c r="F6">
        <v>39.349624415750775</v>
      </c>
      <c r="G6">
        <v>72.456511999771379</v>
      </c>
      <c r="H6">
        <v>148.80170477247259</v>
      </c>
      <c r="I6">
        <v>250.89665384254241</v>
      </c>
      <c r="J6">
        <v>406.24645854817788</v>
      </c>
      <c r="K6">
        <v>557.37291012565015</v>
      </c>
      <c r="L6">
        <v>679.07999460684914</v>
      </c>
      <c r="M6">
        <v>774.17011636261202</v>
      </c>
    </row>
    <row r="7" spans="1:15" x14ac:dyDescent="0.45">
      <c r="A7" t="s">
        <v>316</v>
      </c>
      <c r="B7" t="s">
        <v>317</v>
      </c>
      <c r="E7" t="s">
        <v>318</v>
      </c>
    </row>
    <row r="11" spans="1:15" x14ac:dyDescent="0.45">
      <c r="B11" t="s">
        <v>29</v>
      </c>
    </row>
    <row r="12" spans="1:15" x14ac:dyDescent="0.45">
      <c r="B12" t="s">
        <v>301</v>
      </c>
      <c r="F12">
        <v>715820192.56572819</v>
      </c>
      <c r="G12">
        <v>1041372404.2760742</v>
      </c>
      <c r="H12">
        <v>1396026809.6539123</v>
      </c>
      <c r="I12">
        <v>1577180900.2774091</v>
      </c>
      <c r="J12">
        <v>1774439590.9590249</v>
      </c>
      <c r="K12">
        <v>1992483120.1272895</v>
      </c>
      <c r="L12">
        <v>2227445427.1854668</v>
      </c>
      <c r="M12">
        <v>2463198064.505991</v>
      </c>
    </row>
    <row r="13" spans="1:15" x14ac:dyDescent="0.45">
      <c r="A13" t="s">
        <v>300</v>
      </c>
      <c r="B13" t="s">
        <v>302</v>
      </c>
      <c r="D13" t="s">
        <v>303</v>
      </c>
      <c r="F13">
        <v>1380</v>
      </c>
      <c r="G13">
        <v>1435</v>
      </c>
      <c r="H13">
        <v>1490</v>
      </c>
      <c r="I13">
        <v>1545</v>
      </c>
      <c r="J13">
        <v>1600</v>
      </c>
      <c r="K13">
        <v>1625</v>
      </c>
      <c r="L13">
        <v>1650</v>
      </c>
      <c r="M13">
        <v>1675</v>
      </c>
    </row>
    <row r="14" spans="1:15" x14ac:dyDescent="0.45">
      <c r="A14" t="s">
        <v>300</v>
      </c>
      <c r="B14" t="s">
        <v>304</v>
      </c>
      <c r="D14" t="s">
        <v>305</v>
      </c>
      <c r="F14">
        <v>3.9196000000000009E-8</v>
      </c>
      <c r="G14">
        <v>3.5297000000000015E-8</v>
      </c>
      <c r="H14">
        <v>3.1398000000000008E-8</v>
      </c>
      <c r="I14">
        <v>2.7499000000000007E-8</v>
      </c>
      <c r="J14">
        <v>2.3600000000000003E-8</v>
      </c>
      <c r="K14">
        <v>2.1800000000000003E-8</v>
      </c>
      <c r="L14">
        <v>2.0000000000000004E-8</v>
      </c>
      <c r="M14">
        <v>1.8200000000000004E-8</v>
      </c>
    </row>
    <row r="15" spans="1:15" x14ac:dyDescent="0.45">
      <c r="A15" t="s">
        <v>306</v>
      </c>
      <c r="B15" t="s">
        <v>307</v>
      </c>
      <c r="D15" t="s">
        <v>308</v>
      </c>
      <c r="F15">
        <v>38.745577712181984</v>
      </c>
      <c r="G15">
        <v>52.782884632165619</v>
      </c>
      <c r="H15">
        <v>65.355083273120798</v>
      </c>
      <c r="I15">
        <v>67.053932671631827</v>
      </c>
      <c r="J15">
        <v>67.048731310061143</v>
      </c>
      <c r="K15">
        <v>70.632059540461654</v>
      </c>
      <c r="L15">
        <v>73.556045466365035</v>
      </c>
      <c r="M15">
        <v>75.142024909476433</v>
      </c>
    </row>
    <row r="18" spans="1:13" x14ac:dyDescent="0.45">
      <c r="B18" t="s">
        <v>319</v>
      </c>
    </row>
    <row r="19" spans="1:13" x14ac:dyDescent="0.45">
      <c r="B19" t="s">
        <v>320</v>
      </c>
      <c r="F19">
        <v>121769426.68384881</v>
      </c>
      <c r="G19">
        <v>178565485.66484824</v>
      </c>
      <c r="H19">
        <v>250059635.08500955</v>
      </c>
      <c r="I19">
        <v>335394787.05249619</v>
      </c>
      <c r="J19">
        <v>436906537.07730991</v>
      </c>
      <c r="K19">
        <v>486155831.3148573</v>
      </c>
      <c r="L19">
        <v>538613271.50140047</v>
      </c>
      <c r="M19">
        <v>590282178.82115388</v>
      </c>
    </row>
    <row r="20" spans="1:13" x14ac:dyDescent="0.45">
      <c r="A20" t="s">
        <v>300</v>
      </c>
      <c r="B20" t="s">
        <v>302</v>
      </c>
      <c r="D20" t="s">
        <v>303</v>
      </c>
      <c r="F20">
        <v>2190</v>
      </c>
      <c r="G20">
        <v>2190</v>
      </c>
      <c r="H20">
        <v>2190</v>
      </c>
      <c r="I20">
        <v>2190</v>
      </c>
      <c r="J20">
        <v>2190</v>
      </c>
      <c r="K20">
        <v>2190</v>
      </c>
      <c r="L20">
        <v>2190</v>
      </c>
      <c r="M20">
        <v>2190</v>
      </c>
    </row>
    <row r="21" spans="1:13" x14ac:dyDescent="0.45">
      <c r="A21" t="s">
        <v>300</v>
      </c>
      <c r="B21" t="s">
        <v>321</v>
      </c>
      <c r="D21" t="s">
        <v>305</v>
      </c>
      <c r="F21">
        <v>7.9349999999999993E-8</v>
      </c>
      <c r="G21">
        <v>7.5519231848996416E-8</v>
      </c>
      <c r="H21">
        <v>7.1827819581745846E-8</v>
      </c>
      <c r="I21">
        <v>6.8272288078318615E-8</v>
      </c>
      <c r="J21">
        <v>6.4849241489069599E-8</v>
      </c>
      <c r="K21">
        <v>6.2373314802455628E-8</v>
      </c>
      <c r="L21">
        <v>5.9996982033219327E-8</v>
      </c>
      <c r="M21">
        <v>5.7717788082957712E-8</v>
      </c>
    </row>
    <row r="22" spans="1:13" x14ac:dyDescent="0.45">
      <c r="A22" t="s">
        <v>306</v>
      </c>
      <c r="B22" t="s">
        <v>322</v>
      </c>
      <c r="D22" t="s">
        <v>308</v>
      </c>
      <c r="F22">
        <v>21.175158382136896</v>
      </c>
      <c r="G22">
        <v>29.55265869608181</v>
      </c>
      <c r="H22">
        <v>39.362053851833906</v>
      </c>
      <c r="I22">
        <v>50.181338506617841</v>
      </c>
      <c r="J22">
        <v>62.091895579360973</v>
      </c>
      <c r="K22">
        <v>66.453184780200417</v>
      </c>
      <c r="L22">
        <v>70.818696749299079</v>
      </c>
      <c r="M22">
        <v>74.663926609457064</v>
      </c>
    </row>
    <row r="24" spans="1:13" x14ac:dyDescent="0.45">
      <c r="B24" t="s">
        <v>323</v>
      </c>
    </row>
    <row r="25" spans="1:13" x14ac:dyDescent="0.45">
      <c r="B25" t="s">
        <v>320</v>
      </c>
      <c r="F25">
        <v>51871541.640845083</v>
      </c>
      <c r="G25">
        <v>92486661.920816913</v>
      </c>
      <c r="H25">
        <v>142838452.93639672</v>
      </c>
      <c r="I25">
        <v>202588328.61985761</v>
      </c>
      <c r="J25">
        <v>273184957.49353004</v>
      </c>
      <c r="K25">
        <v>307848346.11133027</v>
      </c>
      <c r="L25">
        <v>344995069.85536301</v>
      </c>
      <c r="M25">
        <v>382002618.2380622</v>
      </c>
    </row>
    <row r="26" spans="1:13" x14ac:dyDescent="0.45">
      <c r="A26" t="s">
        <v>300</v>
      </c>
      <c r="B26" t="s">
        <v>302</v>
      </c>
      <c r="D26" t="s">
        <v>303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45">
      <c r="A27" t="s">
        <v>300</v>
      </c>
      <c r="B27" t="s">
        <v>321</v>
      </c>
      <c r="D27" t="s">
        <v>305</v>
      </c>
      <c r="F27">
        <v>4.09492E-7</v>
      </c>
      <c r="G27">
        <v>3.7517454621541045E-7</v>
      </c>
      <c r="H27">
        <v>3.4347502258279938E-7</v>
      </c>
      <c r="I27">
        <v>3.1425184592350734E-7</v>
      </c>
      <c r="J27">
        <v>2.8737011293478931E-7</v>
      </c>
      <c r="K27">
        <v>2.6950188924089129E-7</v>
      </c>
      <c r="L27">
        <v>2.5295342578738561E-7</v>
      </c>
      <c r="M27">
        <v>2.3765665864550568E-7</v>
      </c>
    </row>
    <row r="28" spans="1:13" x14ac:dyDescent="0.45">
      <c r="A28" t="s">
        <v>306</v>
      </c>
      <c r="B28" t="s">
        <v>324</v>
      </c>
      <c r="D28" t="s">
        <v>308</v>
      </c>
      <c r="F28">
        <v>21.240981329592934</v>
      </c>
      <c r="G28">
        <v>34.698641417120569</v>
      </c>
      <c r="H28">
        <v>49.061440848020986</v>
      </c>
      <c r="I28">
        <v>63.663756231348366</v>
      </c>
      <c r="J28">
        <v>78.505192087001348</v>
      </c>
      <c r="K28">
        <v>82.965710876687297</v>
      </c>
      <c r="L28">
        <v>87.26768479967248</v>
      </c>
      <c r="M28">
        <v>90.785465844292574</v>
      </c>
    </row>
    <row r="31" spans="1:13" x14ac:dyDescent="0.45">
      <c r="B31" t="s">
        <v>325</v>
      </c>
      <c r="D31" t="s">
        <v>308</v>
      </c>
      <c r="F31">
        <v>151.51134183966261</v>
      </c>
      <c r="G31">
        <v>229.95030937133035</v>
      </c>
      <c r="H31">
        <v>360.23488404176095</v>
      </c>
      <c r="I31">
        <v>497.60018412480332</v>
      </c>
      <c r="J31">
        <v>684.93594068365189</v>
      </c>
      <c r="K31">
        <v>862.90416050800343</v>
      </c>
      <c r="L31">
        <v>1005.4346791626858</v>
      </c>
      <c r="M31">
        <v>1114.7168129791489</v>
      </c>
    </row>
    <row r="32" spans="1:13" x14ac:dyDescent="0.45">
      <c r="B32" t="s">
        <v>326</v>
      </c>
      <c r="D32" t="s">
        <v>308</v>
      </c>
      <c r="F32">
        <v>39.068962361170868</v>
      </c>
      <c r="G32">
        <v>63.447214547432459</v>
      </c>
      <c r="H32">
        <v>106.08859044595549</v>
      </c>
      <c r="I32">
        <v>156.06179830515177</v>
      </c>
      <c r="J32">
        <v>228.31198022788394</v>
      </c>
      <c r="K32">
        <v>307.13537916386559</v>
      </c>
      <c r="L32">
        <v>381.37177485481175</v>
      </c>
      <c r="M32">
        <v>449.79801225474426</v>
      </c>
    </row>
    <row r="33" spans="2:13" x14ac:dyDescent="0.45">
      <c r="B33" t="s">
        <v>327</v>
      </c>
      <c r="D33" t="s">
        <v>308</v>
      </c>
      <c r="F33">
        <v>22.853156125176621</v>
      </c>
      <c r="G33">
        <v>34.366123641846798</v>
      </c>
      <c r="H33">
        <v>52.959965326379645</v>
      </c>
      <c r="I33">
        <v>64.089970365857951</v>
      </c>
      <c r="J33">
        <v>75.684541326294848</v>
      </c>
      <c r="K33">
        <v>75.023777562614612</v>
      </c>
      <c r="L33">
        <v>72.789199515447947</v>
      </c>
      <c r="M33">
        <v>68.61931410190131</v>
      </c>
    </row>
    <row r="34" spans="2:13" x14ac:dyDescent="0.45">
      <c r="B34" t="s">
        <v>328</v>
      </c>
      <c r="D34" t="s">
        <v>308</v>
      </c>
      <c r="F34">
        <v>16.215806235994247</v>
      </c>
      <c r="G34">
        <v>29.081090905585661</v>
      </c>
      <c r="H34">
        <v>53.128625119575844</v>
      </c>
      <c r="I34">
        <v>91.971827939293817</v>
      </c>
      <c r="J34">
        <v>152.62743890158907</v>
      </c>
      <c r="K34">
        <v>232.11160160125098</v>
      </c>
      <c r="L34">
        <v>308.58257533936381</v>
      </c>
      <c r="M34">
        <v>381.17869815284297</v>
      </c>
    </row>
    <row r="35" spans="2:13" x14ac:dyDescent="0.45">
      <c r="B35" t="s">
        <v>329</v>
      </c>
      <c r="D35" t="s">
        <v>308</v>
      </c>
      <c r="F35">
        <v>190.58030420083347</v>
      </c>
      <c r="G35">
        <v>293.39752391876283</v>
      </c>
      <c r="H35">
        <v>466.32347448771645</v>
      </c>
      <c r="I35">
        <v>653.66198242995506</v>
      </c>
      <c r="J35">
        <v>913.24792091153586</v>
      </c>
      <c r="K35">
        <v>1170.0395396718691</v>
      </c>
      <c r="L35">
        <v>1386.8064540174976</v>
      </c>
      <c r="M35">
        <v>1564.5148252338931</v>
      </c>
    </row>
    <row r="38" spans="2:13" x14ac:dyDescent="0.45">
      <c r="B38" t="s">
        <v>307</v>
      </c>
      <c r="D38" t="s">
        <v>308</v>
      </c>
      <c r="F38">
        <v>38.745577712181984</v>
      </c>
      <c r="G38">
        <v>52.782884632165619</v>
      </c>
      <c r="H38">
        <v>65.355083273120798</v>
      </c>
      <c r="I38">
        <v>67.053932671631827</v>
      </c>
      <c r="J38">
        <v>67.048731310061143</v>
      </c>
      <c r="K38">
        <v>70.632059540461654</v>
      </c>
      <c r="L38">
        <v>73.556045466365035</v>
      </c>
      <c r="M38">
        <v>75.142024909476433</v>
      </c>
    </row>
    <row r="39" spans="2:13" x14ac:dyDescent="0.45">
      <c r="B39" t="s">
        <v>330</v>
      </c>
      <c r="D39" t="s">
        <v>308</v>
      </c>
      <c r="F39">
        <v>39.349624415750775</v>
      </c>
      <c r="G39">
        <v>72.456511999771379</v>
      </c>
      <c r="H39">
        <v>148.80170477247259</v>
      </c>
      <c r="I39">
        <v>250.89665384254241</v>
      </c>
      <c r="J39">
        <v>406.24645854817788</v>
      </c>
      <c r="K39">
        <v>557.37291012565015</v>
      </c>
      <c r="L39">
        <v>679.07999460684914</v>
      </c>
      <c r="M39">
        <v>774.17011636261202</v>
      </c>
    </row>
    <row r="40" spans="2:13" x14ac:dyDescent="0.45">
      <c r="B40" t="s">
        <v>331</v>
      </c>
      <c r="D40" t="s">
        <v>308</v>
      </c>
      <c r="F40">
        <v>31</v>
      </c>
      <c r="G40">
        <v>40.459612626190989</v>
      </c>
      <c r="H40">
        <v>57.654601296312663</v>
      </c>
      <c r="I40">
        <v>65.804502872662894</v>
      </c>
      <c r="J40">
        <v>71.043663159050581</v>
      </c>
      <c r="K40">
        <v>85.480295185003925</v>
      </c>
      <c r="L40">
        <v>94.712257540500062</v>
      </c>
      <c r="M40">
        <v>99.95527925331092</v>
      </c>
    </row>
    <row r="44" spans="2:13" x14ac:dyDescent="0.45">
      <c r="B44" t="s">
        <v>332</v>
      </c>
      <c r="F44">
        <v>190.58030420083347</v>
      </c>
      <c r="G44">
        <v>293.39752391876283</v>
      </c>
      <c r="H44">
        <v>466.32347448771645</v>
      </c>
      <c r="I44">
        <v>653.66198242995506</v>
      </c>
      <c r="J44">
        <v>913.24792091153586</v>
      </c>
      <c r="K44">
        <v>1170.0395396718691</v>
      </c>
      <c r="L44">
        <v>1386.8064540174976</v>
      </c>
      <c r="M44">
        <v>1564.5148252338931</v>
      </c>
    </row>
    <row r="46" spans="2:13" x14ac:dyDescent="0.45">
      <c r="B46" t="s">
        <v>333</v>
      </c>
    </row>
    <row r="47" spans="2:13" x14ac:dyDescent="0.45">
      <c r="B47" t="s">
        <v>21</v>
      </c>
      <c r="D47" t="s">
        <v>299</v>
      </c>
      <c r="F47">
        <v>0.59884185831638381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2:13" x14ac:dyDescent="0.45">
      <c r="B48" t="s">
        <v>20</v>
      </c>
      <c r="D48" t="s">
        <v>299</v>
      </c>
      <c r="F48">
        <v>8.5560555921094359</v>
      </c>
      <c r="G48">
        <v>4.5000654616371119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4" x14ac:dyDescent="0.45">
      <c r="B49" t="s">
        <v>10</v>
      </c>
      <c r="D49" t="s">
        <v>299</v>
      </c>
      <c r="F49">
        <v>9.1548974504258194</v>
      </c>
      <c r="G49">
        <v>4.5000654616371119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2" spans="1:14" x14ac:dyDescent="0.45">
      <c r="B52" t="s">
        <v>334</v>
      </c>
    </row>
    <row r="53" spans="1:14" x14ac:dyDescent="0.45">
      <c r="B53" t="s">
        <v>29</v>
      </c>
      <c r="D53" t="s">
        <v>335</v>
      </c>
      <c r="F53">
        <v>2.06118449598722E-2</v>
      </c>
      <c r="G53">
        <v>4.0702302387346082E-2</v>
      </c>
      <c r="H53">
        <v>6.6026575131100176E-2</v>
      </c>
      <c r="I53">
        <v>8.3778667297784187E-2</v>
      </c>
      <c r="J53">
        <v>9.9806712620943511E-2</v>
      </c>
      <c r="K53">
        <v>0.11662502674281977</v>
      </c>
      <c r="L53">
        <v>0.13341270328812557</v>
      </c>
      <c r="M53">
        <v>0.14850685173644121</v>
      </c>
      <c r="N53">
        <v>0</v>
      </c>
    </row>
    <row r="54" spans="1:14" x14ac:dyDescent="0.45">
      <c r="B54" t="s">
        <v>309</v>
      </c>
      <c r="D54" t="s">
        <v>335</v>
      </c>
      <c r="F54">
        <v>2.7718919060910611E-2</v>
      </c>
      <c r="G54">
        <v>4.2009980174446591E-2</v>
      </c>
      <c r="H54">
        <v>6.8175361379605254E-2</v>
      </c>
      <c r="I54">
        <v>8.7298840867490152E-2</v>
      </c>
      <c r="J54">
        <v>0.10449098652517388</v>
      </c>
      <c r="K54">
        <v>0.13529384515195744</v>
      </c>
      <c r="L54">
        <v>0.16050870319252122</v>
      </c>
      <c r="M54">
        <v>0.18058397590334163</v>
      </c>
      <c r="N54">
        <v>0</v>
      </c>
    </row>
    <row r="55" spans="1:14" x14ac:dyDescent="0.45">
      <c r="B55" t="s">
        <v>319</v>
      </c>
      <c r="D55" t="s">
        <v>335</v>
      </c>
      <c r="F55">
        <v>0.12528901118881619</v>
      </c>
      <c r="G55">
        <v>0.19394675819259546</v>
      </c>
      <c r="H55">
        <v>0.28374967213262714</v>
      </c>
      <c r="I55">
        <v>0.3941578780621387</v>
      </c>
      <c r="J55">
        <v>0.52782022501486514</v>
      </c>
      <c r="K55">
        <v>0.59646406194710899</v>
      </c>
      <c r="L55">
        <v>0.66929167112157895</v>
      </c>
      <c r="M55">
        <v>0.74110291432763675</v>
      </c>
      <c r="N55">
        <v>0</v>
      </c>
    </row>
    <row r="56" spans="1:14" x14ac:dyDescent="0.45">
      <c r="B56" t="s">
        <v>293</v>
      </c>
      <c r="D56" t="s">
        <v>335</v>
      </c>
      <c r="F56">
        <v>9.1767189109282526E-2</v>
      </c>
      <c r="G56">
        <v>0.17508319494515401</v>
      </c>
      <c r="H56">
        <v>0.28315104179602096</v>
      </c>
      <c r="I56">
        <v>0.41361637425878778</v>
      </c>
      <c r="J56">
        <v>0.56699766636854132</v>
      </c>
      <c r="K56">
        <v>0.64100692871998621</v>
      </c>
      <c r="L56">
        <v>0.71820530347828115</v>
      </c>
      <c r="M56">
        <v>0.79288899808261426</v>
      </c>
      <c r="N56">
        <v>0</v>
      </c>
    </row>
    <row r="57" spans="1:14" x14ac:dyDescent="0.45">
      <c r="B57" t="s">
        <v>310</v>
      </c>
      <c r="D57" t="s">
        <v>335</v>
      </c>
      <c r="F57">
        <v>7.0227235577645181E-2</v>
      </c>
      <c r="G57">
        <v>0.1402023428817703</v>
      </c>
      <c r="H57">
        <v>0.3102922033538334</v>
      </c>
      <c r="I57">
        <v>0.56089458857719676</v>
      </c>
      <c r="J57">
        <v>0.96924203416042998</v>
      </c>
      <c r="K57">
        <v>1.3985256316003447</v>
      </c>
      <c r="L57">
        <v>1.787629838833946</v>
      </c>
      <c r="M57">
        <v>2.1333958846673049</v>
      </c>
      <c r="N57">
        <v>0</v>
      </c>
    </row>
    <row r="61" spans="1:14" x14ac:dyDescent="0.45">
      <c r="A61" t="s">
        <v>336</v>
      </c>
      <c r="B61" t="s">
        <v>337</v>
      </c>
      <c r="D61" t="s">
        <v>299</v>
      </c>
      <c r="F61">
        <v>190.58030420083344</v>
      </c>
      <c r="G61">
        <v>293.39752391876283</v>
      </c>
      <c r="H61">
        <v>466.3234744877164</v>
      </c>
      <c r="I61">
        <v>653.66198242995506</v>
      </c>
      <c r="J61">
        <v>913.24792091153586</v>
      </c>
      <c r="K61">
        <v>1170.0395396718691</v>
      </c>
      <c r="L61">
        <v>1386.8064540174976</v>
      </c>
      <c r="M61">
        <v>1564.5148252338931</v>
      </c>
    </row>
    <row r="62" spans="1:14" x14ac:dyDescent="0.45">
      <c r="A62" t="s">
        <v>338</v>
      </c>
      <c r="B62" t="s">
        <v>339</v>
      </c>
      <c r="D62" t="s">
        <v>299</v>
      </c>
      <c r="F62">
        <v>9.1548974504258194</v>
      </c>
      <c r="G62">
        <v>4.5000654616371119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4" x14ac:dyDescent="0.45">
      <c r="B63" s="62" t="s">
        <v>341</v>
      </c>
    </row>
    <row r="65" spans="1:40" x14ac:dyDescent="0.45">
      <c r="A65" s="2" t="s">
        <v>343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40" s="5" customFormat="1" x14ac:dyDescent="0.45">
      <c r="A66" s="12" t="s">
        <v>34</v>
      </c>
      <c r="B66" s="13"/>
      <c r="C66" s="13"/>
      <c r="D66" s="14"/>
      <c r="E66" s="13"/>
      <c r="F66" s="13"/>
      <c r="G66" s="13"/>
      <c r="H66" s="13"/>
      <c r="I66" s="13"/>
      <c r="J66" s="13"/>
      <c r="K66" s="13"/>
      <c r="L66" s="13"/>
      <c r="M66" s="13"/>
    </row>
    <row r="67" spans="1:40" s="5" customFormat="1" x14ac:dyDescent="0.45">
      <c r="A67" s="12"/>
      <c r="B67" s="13"/>
      <c r="C67" s="13"/>
      <c r="D67" s="14"/>
      <c r="E67" s="13"/>
      <c r="F67" s="13"/>
      <c r="G67" s="13"/>
      <c r="H67" s="13"/>
      <c r="I67" s="13"/>
      <c r="J67" s="13"/>
      <c r="K67" s="13"/>
      <c r="L67" s="13"/>
      <c r="M67" s="9" t="s">
        <v>35</v>
      </c>
    </row>
    <row r="68" spans="1:40" s="5" customFormat="1" x14ac:dyDescent="0.45">
      <c r="A68" s="15"/>
      <c r="B68" s="15" t="s">
        <v>36</v>
      </c>
      <c r="C68" s="15" t="s">
        <v>37</v>
      </c>
      <c r="D68" s="16">
        <v>2007</v>
      </c>
      <c r="E68" s="17">
        <v>2012</v>
      </c>
      <c r="F68" s="17">
        <v>2017</v>
      </c>
      <c r="G68" s="17">
        <v>2022</v>
      </c>
      <c r="H68" s="17">
        <v>2027</v>
      </c>
      <c r="I68" s="17">
        <v>2032</v>
      </c>
      <c r="J68" s="17">
        <v>2037</v>
      </c>
      <c r="K68" s="17">
        <v>2042</v>
      </c>
      <c r="L68" s="17">
        <v>2047</v>
      </c>
      <c r="M68" s="18">
        <v>2052</v>
      </c>
    </row>
    <row r="69" spans="1:40" s="5" customFormat="1" x14ac:dyDescent="0.45">
      <c r="A69" s="19"/>
      <c r="B69" s="20" t="s">
        <v>21</v>
      </c>
      <c r="C69" s="19"/>
      <c r="D69" s="21"/>
      <c r="E69" s="22">
        <v>74.294156627517296</v>
      </c>
      <c r="F69" s="22">
        <v>89.814366073056092</v>
      </c>
      <c r="G69" s="22">
        <v>108.38208214753193</v>
      </c>
      <c r="H69" s="22">
        <v>127.71048206314187</v>
      </c>
      <c r="I69" s="22">
        <v>150.47635895767291</v>
      </c>
      <c r="J69" s="22">
        <v>173.71910873028148</v>
      </c>
      <c r="K69" s="22">
        <v>200.7989098147649</v>
      </c>
      <c r="L69" s="22">
        <v>228.11762992670504</v>
      </c>
      <c r="M69" s="22"/>
    </row>
    <row r="70" spans="1:40" s="5" customFormat="1" x14ac:dyDescent="0.45">
      <c r="A70" s="23"/>
      <c r="B70" s="24" t="s">
        <v>20</v>
      </c>
      <c r="C70" s="25"/>
      <c r="D70" s="26"/>
      <c r="E70" s="27">
        <v>173.35303213087374</v>
      </c>
      <c r="F70" s="27">
        <v>182.35037960287141</v>
      </c>
      <c r="G70" s="27">
        <v>192.6792571511678</v>
      </c>
      <c r="H70" s="27">
        <v>199.7522924577346</v>
      </c>
      <c r="I70" s="27">
        <v>207.80068617964349</v>
      </c>
      <c r="J70" s="27">
        <v>212.32335511478828</v>
      </c>
      <c r="K70" s="27">
        <v>217.53215229932849</v>
      </c>
      <c r="L70" s="27">
        <v>219.17184051781467</v>
      </c>
      <c r="M70" s="27"/>
    </row>
    <row r="71" spans="1:40" s="5" customFormat="1" x14ac:dyDescent="0.45"/>
    <row r="72" spans="1:40" s="5" customFormat="1" x14ac:dyDescent="0.45">
      <c r="A72" s="1" t="s">
        <v>38</v>
      </c>
    </row>
    <row r="73" spans="1:40" s="5" customFormat="1" x14ac:dyDescent="0.45">
      <c r="B73" s="5">
        <v>2012</v>
      </c>
      <c r="C73" s="5">
        <v>2013</v>
      </c>
      <c r="D73" s="5">
        <v>2014</v>
      </c>
      <c r="E73" s="5">
        <v>2015</v>
      </c>
      <c r="F73" s="5">
        <v>2016</v>
      </c>
      <c r="G73" s="5">
        <v>2017</v>
      </c>
      <c r="H73" s="5">
        <v>2018</v>
      </c>
      <c r="I73" s="5">
        <v>2019</v>
      </c>
      <c r="J73" s="5">
        <v>2020</v>
      </c>
      <c r="K73" s="5">
        <v>2021</v>
      </c>
      <c r="L73" s="5">
        <v>2022</v>
      </c>
      <c r="M73" s="5">
        <v>2023</v>
      </c>
      <c r="N73" s="5">
        <v>2024</v>
      </c>
      <c r="O73" s="5">
        <v>2025</v>
      </c>
      <c r="P73" s="5">
        <v>2026</v>
      </c>
      <c r="Q73" s="5">
        <v>2027</v>
      </c>
      <c r="R73" s="5">
        <v>2028</v>
      </c>
      <c r="S73" s="5">
        <v>2029</v>
      </c>
      <c r="T73" s="5">
        <v>2030</v>
      </c>
      <c r="U73" s="5">
        <v>2031</v>
      </c>
      <c r="V73" s="5">
        <v>2032</v>
      </c>
      <c r="W73" s="5">
        <v>2033</v>
      </c>
      <c r="X73" s="5">
        <v>2034</v>
      </c>
      <c r="Y73" s="5">
        <v>2035</v>
      </c>
      <c r="Z73" s="5">
        <v>2036</v>
      </c>
      <c r="AA73" s="5">
        <v>2037</v>
      </c>
      <c r="AB73" s="5">
        <v>2038</v>
      </c>
      <c r="AC73" s="5">
        <v>2039</v>
      </c>
      <c r="AD73" s="5">
        <v>2040</v>
      </c>
      <c r="AE73" s="5">
        <v>2041</v>
      </c>
      <c r="AF73" s="5">
        <v>2042</v>
      </c>
      <c r="AG73" s="5">
        <v>2043</v>
      </c>
      <c r="AH73" s="5">
        <v>2044</v>
      </c>
      <c r="AI73" s="5">
        <v>2045</v>
      </c>
      <c r="AJ73" s="5">
        <v>2046</v>
      </c>
      <c r="AK73" s="5">
        <v>2047</v>
      </c>
      <c r="AL73" s="5">
        <v>2048</v>
      </c>
      <c r="AM73" s="5">
        <v>2049</v>
      </c>
      <c r="AN73" s="5">
        <v>2050</v>
      </c>
    </row>
    <row r="74" spans="1:40" s="5" customFormat="1" x14ac:dyDescent="0.45">
      <c r="A74" s="5" t="s">
        <v>21</v>
      </c>
      <c r="B74" s="28">
        <f t="shared" ref="B74:G75" si="0">TREND($E69:$F69,$E$68:$F$68,B$73)</f>
        <v>74.294156627517623</v>
      </c>
      <c r="C74" s="28">
        <f t="shared" si="0"/>
        <v>77.398198516624689</v>
      </c>
      <c r="D74" s="28">
        <f t="shared" si="0"/>
        <v>80.502240405732664</v>
      </c>
      <c r="E74" s="28">
        <f t="shared" si="0"/>
        <v>83.606282294840639</v>
      </c>
      <c r="F74" s="28">
        <f t="shared" si="0"/>
        <v>86.710324183948615</v>
      </c>
      <c r="G74" s="28">
        <f t="shared" si="0"/>
        <v>89.81436607305568</v>
      </c>
      <c r="H74" s="28">
        <f t="shared" ref="H74:L75" si="1">TREND($F69:$G69,$F$68:$G$68,H$73)</f>
        <v>93.527909287950934</v>
      </c>
      <c r="I74" s="28">
        <f t="shared" si="1"/>
        <v>97.241452502846187</v>
      </c>
      <c r="J74" s="28">
        <f t="shared" si="1"/>
        <v>100.95499571774144</v>
      </c>
      <c r="K74" s="28">
        <f t="shared" si="1"/>
        <v>104.66853893263669</v>
      </c>
      <c r="L74" s="28">
        <f t="shared" si="1"/>
        <v>108.38208214753104</v>
      </c>
      <c r="M74" s="28">
        <f t="shared" ref="M74:Q75" si="2">TREND($G69:$H69,$G$68:$H$68,M$73)</f>
        <v>112.24776213065434</v>
      </c>
      <c r="N74" s="28">
        <f t="shared" si="2"/>
        <v>116.11344211377673</v>
      </c>
      <c r="O74" s="28">
        <f t="shared" si="2"/>
        <v>119.97912209689821</v>
      </c>
      <c r="P74" s="28">
        <f t="shared" si="2"/>
        <v>123.8448020800206</v>
      </c>
      <c r="Q74" s="28">
        <f t="shared" si="2"/>
        <v>127.71048206314208</v>
      </c>
      <c r="R74" s="28">
        <f t="shared" ref="R74:V75" si="3">TREND($H69:$I69,$H$68:$I$68,R$73)</f>
        <v>132.2636574420485</v>
      </c>
      <c r="S74" s="28">
        <f t="shared" si="3"/>
        <v>136.81683282095582</v>
      </c>
      <c r="T74" s="28">
        <f t="shared" si="3"/>
        <v>141.37000819986133</v>
      </c>
      <c r="U74" s="28">
        <f t="shared" si="3"/>
        <v>145.92318357876684</v>
      </c>
      <c r="V74" s="28">
        <f t="shared" si="3"/>
        <v>150.47635895767417</v>
      </c>
      <c r="W74" s="28">
        <f t="shared" ref="W74:AA75" si="4">TREND($I69:$J69,$I$68:$J$68,W$73)</f>
        <v>155.12490891219386</v>
      </c>
      <c r="X74" s="28">
        <f t="shared" si="4"/>
        <v>159.77345886671537</v>
      </c>
      <c r="Y74" s="28">
        <f t="shared" si="4"/>
        <v>164.42200882123871</v>
      </c>
      <c r="Z74" s="28">
        <f t="shared" si="4"/>
        <v>169.07055877576022</v>
      </c>
      <c r="AA74" s="28">
        <f t="shared" si="4"/>
        <v>173.71910873028173</v>
      </c>
      <c r="AB74" s="28">
        <f t="shared" ref="AB74:AF75" si="5">TREND($J69:$K69,$J$68:$K$68,AB$73)</f>
        <v>179.1350689471783</v>
      </c>
      <c r="AC74" s="28">
        <f t="shared" si="5"/>
        <v>184.55102916407486</v>
      </c>
      <c r="AD74" s="28">
        <f t="shared" si="5"/>
        <v>189.96698938097143</v>
      </c>
      <c r="AE74" s="28">
        <f t="shared" si="5"/>
        <v>195.38294959786981</v>
      </c>
      <c r="AF74" s="28">
        <f t="shared" si="5"/>
        <v>200.79890981476638</v>
      </c>
      <c r="AG74" s="28">
        <f t="shared" ref="AG74:AN75" si="6">TREND($K69:$L69,$K$68:$L$68,AG$73)</f>
        <v>206.26265383715327</v>
      </c>
      <c r="AH74" s="28">
        <f t="shared" si="6"/>
        <v>211.72639785954198</v>
      </c>
      <c r="AI74" s="28">
        <f t="shared" si="6"/>
        <v>217.19014188192887</v>
      </c>
      <c r="AJ74" s="28">
        <f t="shared" si="6"/>
        <v>222.65388590431758</v>
      </c>
      <c r="AK74" s="28">
        <f t="shared" si="6"/>
        <v>228.11762992670447</v>
      </c>
      <c r="AL74" s="28">
        <f t="shared" si="6"/>
        <v>233.58137394909318</v>
      </c>
      <c r="AM74" s="28">
        <f t="shared" si="6"/>
        <v>239.04511797148189</v>
      </c>
      <c r="AN74" s="28">
        <f t="shared" si="6"/>
        <v>244.50886199386878</v>
      </c>
    </row>
    <row r="75" spans="1:40" s="5" customFormat="1" x14ac:dyDescent="0.45">
      <c r="A75" s="5" t="s">
        <v>20</v>
      </c>
      <c r="B75" s="28">
        <f t="shared" si="0"/>
        <v>173.353032130874</v>
      </c>
      <c r="C75" s="28">
        <f t="shared" si="0"/>
        <v>175.15250162527354</v>
      </c>
      <c r="D75" s="28">
        <f t="shared" si="0"/>
        <v>176.95197111967309</v>
      </c>
      <c r="E75" s="28">
        <f t="shared" si="0"/>
        <v>178.75144061407264</v>
      </c>
      <c r="F75" s="28">
        <f t="shared" si="0"/>
        <v>180.55091010847218</v>
      </c>
      <c r="G75" s="28">
        <f t="shared" si="0"/>
        <v>182.35037960287173</v>
      </c>
      <c r="H75" s="28">
        <f t="shared" si="1"/>
        <v>184.41615511253076</v>
      </c>
      <c r="I75" s="28">
        <f t="shared" si="1"/>
        <v>186.48193062218979</v>
      </c>
      <c r="J75" s="28">
        <f t="shared" si="1"/>
        <v>188.54770613184883</v>
      </c>
      <c r="K75" s="28">
        <f t="shared" si="1"/>
        <v>190.61348164150877</v>
      </c>
      <c r="L75" s="28">
        <f t="shared" si="1"/>
        <v>192.6792571511678</v>
      </c>
      <c r="M75" s="28">
        <f t="shared" si="2"/>
        <v>194.09386421248064</v>
      </c>
      <c r="N75" s="28">
        <f t="shared" si="2"/>
        <v>195.50847127379393</v>
      </c>
      <c r="O75" s="28">
        <f t="shared" si="2"/>
        <v>196.92307833510768</v>
      </c>
      <c r="P75" s="28">
        <f t="shared" si="2"/>
        <v>198.33768539642097</v>
      </c>
      <c r="Q75" s="28">
        <f t="shared" si="2"/>
        <v>199.75229245773426</v>
      </c>
      <c r="R75" s="28">
        <f t="shared" si="3"/>
        <v>201.36197120211682</v>
      </c>
      <c r="S75" s="28">
        <f t="shared" si="3"/>
        <v>202.97164994649847</v>
      </c>
      <c r="T75" s="28">
        <f t="shared" si="3"/>
        <v>204.58132869088013</v>
      </c>
      <c r="U75" s="28">
        <f t="shared" si="3"/>
        <v>206.19100743526178</v>
      </c>
      <c r="V75" s="28">
        <f t="shared" si="3"/>
        <v>207.80068617964389</v>
      </c>
      <c r="W75" s="28">
        <f t="shared" si="4"/>
        <v>208.7052199666723</v>
      </c>
      <c r="X75" s="28">
        <f t="shared" si="4"/>
        <v>209.60975375370117</v>
      </c>
      <c r="Y75" s="28">
        <f t="shared" si="4"/>
        <v>210.51428754073027</v>
      </c>
      <c r="Z75" s="28">
        <f t="shared" si="4"/>
        <v>211.41882132775913</v>
      </c>
      <c r="AA75" s="28">
        <f t="shared" si="4"/>
        <v>212.32335511478823</v>
      </c>
      <c r="AB75" s="28">
        <f t="shared" si="5"/>
        <v>213.36511455169648</v>
      </c>
      <c r="AC75" s="28">
        <f t="shared" si="5"/>
        <v>214.40687398860427</v>
      </c>
      <c r="AD75" s="28">
        <f t="shared" si="5"/>
        <v>215.44863342551253</v>
      </c>
      <c r="AE75" s="28">
        <f t="shared" si="5"/>
        <v>216.49039286242032</v>
      </c>
      <c r="AF75" s="28">
        <f t="shared" si="5"/>
        <v>217.53215229932857</v>
      </c>
      <c r="AG75" s="28">
        <f t="shared" si="6"/>
        <v>217.86008994302574</v>
      </c>
      <c r="AH75" s="28">
        <f t="shared" si="6"/>
        <v>218.18802758672302</v>
      </c>
      <c r="AI75" s="28">
        <f t="shared" si="6"/>
        <v>218.51596523042019</v>
      </c>
      <c r="AJ75" s="28">
        <f t="shared" si="6"/>
        <v>218.84390287411748</v>
      </c>
      <c r="AK75" s="28">
        <f t="shared" si="6"/>
        <v>219.17184051781464</v>
      </c>
      <c r="AL75" s="28">
        <f t="shared" si="6"/>
        <v>219.49977816151193</v>
      </c>
      <c r="AM75" s="28">
        <f t="shared" si="6"/>
        <v>219.82771580520921</v>
      </c>
      <c r="AN75" s="28">
        <f t="shared" si="6"/>
        <v>220.15565344890638</v>
      </c>
    </row>
    <row r="76" spans="1:40" s="5" customFormat="1" x14ac:dyDescent="0.45"/>
    <row r="77" spans="1:40" s="5" customFormat="1" x14ac:dyDescent="0.45">
      <c r="A77" s="5" t="s">
        <v>39</v>
      </c>
      <c r="B77" s="29">
        <f t="shared" ref="B77:AN77" si="7">B74/SUM(B74:B75)</f>
        <v>0.30000000000000054</v>
      </c>
      <c r="C77" s="29">
        <f t="shared" si="7"/>
        <v>0.30646598276361026</v>
      </c>
      <c r="D77" s="29">
        <f t="shared" si="7"/>
        <v>0.31268566137939696</v>
      </c>
      <c r="E77" s="29">
        <f t="shared" si="7"/>
        <v>0.31867284624919351</v>
      </c>
      <c r="F77" s="29">
        <f t="shared" si="7"/>
        <v>0.32444033424269647</v>
      </c>
      <c r="G77" s="29">
        <f t="shared" si="7"/>
        <v>0.32999999999999868</v>
      </c>
      <c r="H77" s="5">
        <f t="shared" si="7"/>
        <v>0.33649903439991879</v>
      </c>
      <c r="I77" s="5">
        <f t="shared" si="7"/>
        <v>0.34273330393777307</v>
      </c>
      <c r="J77" s="5">
        <f t="shared" si="7"/>
        <v>0.34871866505132693</v>
      </c>
      <c r="K77" s="5">
        <f t="shared" si="7"/>
        <v>0.35446973279686822</v>
      </c>
      <c r="L77" s="5">
        <f t="shared" si="7"/>
        <v>0.35999999999999821</v>
      </c>
      <c r="M77" s="5">
        <f t="shared" si="7"/>
        <v>0.36641367831913574</v>
      </c>
      <c r="N77" s="5">
        <f t="shared" si="7"/>
        <v>0.37261000310130316</v>
      </c>
      <c r="O77" s="5">
        <f t="shared" si="7"/>
        <v>0.37859983910916634</v>
      </c>
      <c r="P77" s="5">
        <f t="shared" si="7"/>
        <v>0.38439333884985388</v>
      </c>
      <c r="Q77" s="5">
        <f t="shared" si="7"/>
        <v>0.39000000000000096</v>
      </c>
      <c r="R77" s="5">
        <f t="shared" si="7"/>
        <v>0.39644333674112542</v>
      </c>
      <c r="S77" s="5">
        <f t="shared" si="7"/>
        <v>0.40265294369789173</v>
      </c>
      <c r="T77" s="5">
        <f t="shared" si="7"/>
        <v>0.40864131201351273</v>
      </c>
      <c r="U77" s="5">
        <f t="shared" si="7"/>
        <v>0.41442005832975104</v>
      </c>
      <c r="V77" s="5">
        <f t="shared" si="7"/>
        <v>0.42000000000000165</v>
      </c>
      <c r="W77" s="5">
        <f t="shared" si="7"/>
        <v>0.4263663083379256</v>
      </c>
      <c r="X77" s="5">
        <f t="shared" si="7"/>
        <v>0.43254120221998515</v>
      </c>
      <c r="Y77" s="5">
        <f t="shared" si="7"/>
        <v>0.4385331866149958</v>
      </c>
      <c r="Z77" s="5">
        <f t="shared" si="7"/>
        <v>0.44435026998588334</v>
      </c>
      <c r="AA77" s="5">
        <f t="shared" si="7"/>
        <v>0.45000000000000062</v>
      </c>
      <c r="AB77" s="5">
        <f t="shared" si="7"/>
        <v>0.45639486674964025</v>
      </c>
      <c r="AC77" s="5">
        <f t="shared" si="7"/>
        <v>0.46258271287697272</v>
      </c>
      <c r="AD77" s="5">
        <f t="shared" si="7"/>
        <v>0.46857343105311927</v>
      </c>
      <c r="AE77" s="5">
        <f t="shared" si="7"/>
        <v>0.47437629352452504</v>
      </c>
      <c r="AF77" s="5">
        <f t="shared" si="7"/>
        <v>0.48000000000000193</v>
      </c>
      <c r="AG77" s="5">
        <f t="shared" si="7"/>
        <v>0.4863277361613465</v>
      </c>
      <c r="AH77" s="5">
        <f t="shared" si="7"/>
        <v>0.49248498149314984</v>
      </c>
      <c r="AI77" s="5">
        <f t="shared" si="7"/>
        <v>0.49847853481182736</v>
      </c>
      <c r="AJ77" s="5">
        <f t="shared" si="7"/>
        <v>0.50431483817930534</v>
      </c>
      <c r="AK77" s="5">
        <f t="shared" si="7"/>
        <v>0.50999999999999934</v>
      </c>
      <c r="AL77" s="5">
        <f t="shared" si="7"/>
        <v>0.51553981634634816</v>
      </c>
      <c r="AM77" s="5">
        <f t="shared" si="7"/>
        <v>0.52093979066935214</v>
      </c>
      <c r="AN77" s="5">
        <f t="shared" si="7"/>
        <v>0.52620515203507245</v>
      </c>
    </row>
    <row r="78" spans="1:40" s="5" customFormat="1" x14ac:dyDescent="0.45">
      <c r="A78" s="5" t="s">
        <v>40</v>
      </c>
      <c r="B78" s="29">
        <f t="shared" ref="B78:AN78" si="8">B75/SUM(B74:B75)</f>
        <v>0.6999999999999994</v>
      </c>
      <c r="C78" s="29">
        <f t="shared" si="8"/>
        <v>0.69353401723638974</v>
      </c>
      <c r="D78" s="29">
        <f t="shared" si="8"/>
        <v>0.68731433862060298</v>
      </c>
      <c r="E78" s="29">
        <f t="shared" si="8"/>
        <v>0.68132715375080644</v>
      </c>
      <c r="F78" s="29">
        <f t="shared" si="8"/>
        <v>0.67555966575730353</v>
      </c>
      <c r="G78" s="29">
        <f t="shared" si="8"/>
        <v>0.67000000000000137</v>
      </c>
      <c r="H78" s="5">
        <f t="shared" si="8"/>
        <v>0.66350096560008121</v>
      </c>
      <c r="I78" s="5">
        <f t="shared" si="8"/>
        <v>0.65726669606222698</v>
      </c>
      <c r="J78" s="5">
        <f t="shared" si="8"/>
        <v>0.65128133494867302</v>
      </c>
      <c r="K78" s="5">
        <f t="shared" si="8"/>
        <v>0.64553026720313178</v>
      </c>
      <c r="L78" s="5">
        <f t="shared" si="8"/>
        <v>0.64000000000000179</v>
      </c>
      <c r="M78" s="5">
        <f t="shared" si="8"/>
        <v>0.63358632168086426</v>
      </c>
      <c r="N78" s="5">
        <f t="shared" si="8"/>
        <v>0.62738999689869679</v>
      </c>
      <c r="O78" s="5">
        <f t="shared" si="8"/>
        <v>0.62140016089083372</v>
      </c>
      <c r="P78" s="5">
        <f t="shared" si="8"/>
        <v>0.61560666115014617</v>
      </c>
      <c r="Q78" s="5">
        <f t="shared" si="8"/>
        <v>0.6099999999999991</v>
      </c>
      <c r="R78" s="5">
        <f t="shared" si="8"/>
        <v>0.60355666325887458</v>
      </c>
      <c r="S78" s="5">
        <f t="shared" si="8"/>
        <v>0.59734705630210827</v>
      </c>
      <c r="T78" s="5">
        <f t="shared" si="8"/>
        <v>0.59135868798648727</v>
      </c>
      <c r="U78" s="5">
        <f t="shared" si="8"/>
        <v>0.58557994167024896</v>
      </c>
      <c r="V78" s="5">
        <f t="shared" si="8"/>
        <v>0.57999999999999841</v>
      </c>
      <c r="W78" s="5">
        <f t="shared" si="8"/>
        <v>0.57363369166207445</v>
      </c>
      <c r="X78" s="5">
        <f t="shared" si="8"/>
        <v>0.56745879778001485</v>
      </c>
      <c r="Y78" s="5">
        <f t="shared" si="8"/>
        <v>0.56146681338500426</v>
      </c>
      <c r="Z78" s="5">
        <f t="shared" si="8"/>
        <v>0.55564973001411666</v>
      </c>
      <c r="AA78" s="5">
        <f t="shared" si="8"/>
        <v>0.54999999999999938</v>
      </c>
      <c r="AB78" s="5">
        <f t="shared" si="8"/>
        <v>0.54360513325035975</v>
      </c>
      <c r="AC78" s="5">
        <f t="shared" si="8"/>
        <v>0.53741728712302728</v>
      </c>
      <c r="AD78" s="5">
        <f t="shared" si="8"/>
        <v>0.53142656894688067</v>
      </c>
      <c r="AE78" s="5">
        <f t="shared" si="8"/>
        <v>0.52562370647547496</v>
      </c>
      <c r="AF78" s="5">
        <f t="shared" si="8"/>
        <v>0.51999999999999813</v>
      </c>
      <c r="AG78" s="5">
        <f t="shared" si="8"/>
        <v>0.5136722638386535</v>
      </c>
      <c r="AH78" s="5">
        <f t="shared" si="8"/>
        <v>0.5075150185068501</v>
      </c>
      <c r="AI78" s="5">
        <f t="shared" si="8"/>
        <v>0.50152146518817264</v>
      </c>
      <c r="AJ78" s="5">
        <f t="shared" si="8"/>
        <v>0.49568516182069472</v>
      </c>
      <c r="AK78" s="5">
        <f t="shared" si="8"/>
        <v>0.4900000000000006</v>
      </c>
      <c r="AL78" s="5">
        <f t="shared" si="8"/>
        <v>0.48446018365365184</v>
      </c>
      <c r="AM78" s="5">
        <f t="shared" si="8"/>
        <v>0.47906020933064786</v>
      </c>
      <c r="AN78" s="5">
        <f t="shared" si="8"/>
        <v>0.47379484796492755</v>
      </c>
    </row>
    <row r="79" spans="1:40" x14ac:dyDescent="0.45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</row>
    <row r="81" spans="1:14" s="2" customFormat="1" x14ac:dyDescent="0.45">
      <c r="A81" s="2" t="s">
        <v>389</v>
      </c>
    </row>
    <row r="83" spans="1:14" x14ac:dyDescent="0.45">
      <c r="B83" t="s">
        <v>368</v>
      </c>
      <c r="N83" t="s">
        <v>299</v>
      </c>
    </row>
    <row r="85" spans="1:14" x14ac:dyDescent="0.45">
      <c r="B85" t="s">
        <v>367</v>
      </c>
      <c r="C85" t="s">
        <v>369</v>
      </c>
      <c r="D85" t="s">
        <v>37</v>
      </c>
      <c r="E85" t="s">
        <v>370</v>
      </c>
      <c r="F85" t="s">
        <v>371</v>
      </c>
      <c r="G85" t="s">
        <v>372</v>
      </c>
      <c r="H85" t="s">
        <v>373</v>
      </c>
      <c r="I85" t="s">
        <v>374</v>
      </c>
      <c r="J85" t="s">
        <v>375</v>
      </c>
      <c r="K85" t="s">
        <v>376</v>
      </c>
      <c r="L85" t="s">
        <v>377</v>
      </c>
      <c r="M85" t="s">
        <v>378</v>
      </c>
      <c r="N85" t="s">
        <v>379</v>
      </c>
    </row>
    <row r="86" spans="1:14" x14ac:dyDescent="0.45">
      <c r="B86" t="s">
        <v>380</v>
      </c>
      <c r="C86" t="s">
        <v>227</v>
      </c>
      <c r="E86">
        <v>0</v>
      </c>
      <c r="F86">
        <v>880.85156949189275</v>
      </c>
      <c r="G86">
        <v>845.24421465609419</v>
      </c>
      <c r="H86">
        <v>669.30047966423047</v>
      </c>
      <c r="I86">
        <v>507.80014379065824</v>
      </c>
      <c r="J86">
        <v>446.90973084294899</v>
      </c>
      <c r="K86">
        <v>335.07571614682865</v>
      </c>
      <c r="L86">
        <v>326.19436421635186</v>
      </c>
      <c r="M86">
        <v>310.94017919524737</v>
      </c>
      <c r="N86">
        <v>0</v>
      </c>
    </row>
    <row r="87" spans="1:14" x14ac:dyDescent="0.45">
      <c r="B87" t="s">
        <v>336</v>
      </c>
      <c r="C87" t="s">
        <v>337</v>
      </c>
      <c r="E87">
        <v>0</v>
      </c>
      <c r="F87">
        <v>-0.24343846030135471</v>
      </c>
      <c r="G87">
        <v>-3.6578930086599204</v>
      </c>
      <c r="H87">
        <v>-9.5956026553390732</v>
      </c>
      <c r="I87">
        <v>-19.757501237190898</v>
      </c>
      <c r="J87">
        <v>-28.575130066944837</v>
      </c>
      <c r="K87">
        <v>-33.136292188161846</v>
      </c>
      <c r="L87">
        <v>-35.820487794318133</v>
      </c>
      <c r="M87">
        <v>-37.94803867251305</v>
      </c>
      <c r="N87">
        <v>0</v>
      </c>
    </row>
    <row r="88" spans="1:14" x14ac:dyDescent="0.45">
      <c r="B88" t="s">
        <v>381</v>
      </c>
      <c r="C88" t="s">
        <v>382</v>
      </c>
      <c r="E88">
        <v>0</v>
      </c>
      <c r="F88">
        <v>-842.93973568618571</v>
      </c>
      <c r="G88">
        <v>-790.13437798041809</v>
      </c>
      <c r="H88">
        <v>-586.77949647724176</v>
      </c>
      <c r="I88">
        <v>-393.982640311625</v>
      </c>
      <c r="J88">
        <v>-313.6994436726514</v>
      </c>
      <c r="K88">
        <v>-185.49604691795386</v>
      </c>
      <c r="L88">
        <v>-164.66156114938224</v>
      </c>
      <c r="M88">
        <v>-134.39930363181705</v>
      </c>
      <c r="N88">
        <v>0</v>
      </c>
    </row>
    <row r="89" spans="1:14" x14ac:dyDescent="0.45">
      <c r="B89" t="s">
        <v>338</v>
      </c>
      <c r="C89" t="s">
        <v>339</v>
      </c>
      <c r="E89">
        <v>0</v>
      </c>
      <c r="F89">
        <v>-32.146941774090315</v>
      </c>
      <c r="G89">
        <v>-42.407233569761701</v>
      </c>
      <c r="H89">
        <v>-58.564690211570969</v>
      </c>
      <c r="I89">
        <v>-74.392910864002559</v>
      </c>
      <c r="J89">
        <v>-80.917854826592801</v>
      </c>
      <c r="K89">
        <v>-88.64252077224269</v>
      </c>
      <c r="L89">
        <v>-94.108823921550041</v>
      </c>
      <c r="M89">
        <v>-100.479806745915</v>
      </c>
      <c r="N89">
        <v>0</v>
      </c>
    </row>
    <row r="90" spans="1:14" x14ac:dyDescent="0.45">
      <c r="B90" t="s">
        <v>383</v>
      </c>
      <c r="C90" t="s">
        <v>384</v>
      </c>
      <c r="E90">
        <v>0</v>
      </c>
      <c r="F90">
        <v>-5.5214535713153712</v>
      </c>
      <c r="G90">
        <v>-9.044710097254411</v>
      </c>
      <c r="H90">
        <v>-14.360690320078707</v>
      </c>
      <c r="I90">
        <v>-19.667091377839757</v>
      </c>
      <c r="J90">
        <v>-23.717302276759959</v>
      </c>
      <c r="K90">
        <v>-27.800856268470206</v>
      </c>
      <c r="L90">
        <v>-31.603491351101457</v>
      </c>
      <c r="M90">
        <v>-38.113030145002242</v>
      </c>
      <c r="N90">
        <v>0</v>
      </c>
    </row>
    <row r="91" spans="1:14" x14ac:dyDescent="0.45">
      <c r="B91" t="s">
        <v>10</v>
      </c>
      <c r="E91">
        <v>0</v>
      </c>
      <c r="F91">
        <v>-3.0198066269804258E-14</v>
      </c>
      <c r="G91">
        <v>5.5067062021407764E-14</v>
      </c>
      <c r="H91">
        <v>-9.5923269327613525E-14</v>
      </c>
      <c r="I91">
        <v>0</v>
      </c>
      <c r="J91">
        <v>0</v>
      </c>
      <c r="K91">
        <v>3.5527136788005009E-14</v>
      </c>
      <c r="L91">
        <v>0</v>
      </c>
      <c r="M91">
        <v>0</v>
      </c>
      <c r="N91">
        <v>0</v>
      </c>
    </row>
    <row r="93" spans="1:14" x14ac:dyDescent="0.45">
      <c r="B93" t="s">
        <v>385</v>
      </c>
      <c r="N93" t="s">
        <v>299</v>
      </c>
    </row>
    <row r="95" spans="1:14" x14ac:dyDescent="0.45">
      <c r="B95" t="s">
        <v>367</v>
      </c>
      <c r="C95" t="s">
        <v>369</v>
      </c>
      <c r="D95" t="s">
        <v>37</v>
      </c>
      <c r="E95" t="s">
        <v>370</v>
      </c>
      <c r="F95" t="s">
        <v>371</v>
      </c>
      <c r="G95" t="s">
        <v>372</v>
      </c>
      <c r="H95" t="s">
        <v>373</v>
      </c>
      <c r="I95" t="s">
        <v>374</v>
      </c>
      <c r="J95" t="s">
        <v>375</v>
      </c>
      <c r="K95" t="s">
        <v>376</v>
      </c>
      <c r="L95" t="s">
        <v>377</v>
      </c>
      <c r="M95" t="s">
        <v>378</v>
      </c>
      <c r="N95" t="s">
        <v>379</v>
      </c>
    </row>
    <row r="96" spans="1:14" x14ac:dyDescent="0.45">
      <c r="B96" t="s">
        <v>380</v>
      </c>
      <c r="C96" t="s">
        <v>227</v>
      </c>
      <c r="E96">
        <v>0</v>
      </c>
      <c r="F96">
        <v>191.61074307927154</v>
      </c>
      <c r="G96">
        <v>203.61866003812199</v>
      </c>
      <c r="H96">
        <v>207.92559981368268</v>
      </c>
      <c r="I96">
        <v>201.12972481749705</v>
      </c>
      <c r="J96">
        <v>217.02517709084555</v>
      </c>
      <c r="K96">
        <v>235.57640747537079</v>
      </c>
      <c r="L96">
        <v>262.06188816308241</v>
      </c>
      <c r="M96">
        <v>288.35626990393405</v>
      </c>
      <c r="N96">
        <v>0</v>
      </c>
    </row>
    <row r="97" spans="1:14" x14ac:dyDescent="0.45">
      <c r="B97" t="s">
        <v>336</v>
      </c>
      <c r="C97" t="s">
        <v>337</v>
      </c>
      <c r="E97">
        <v>0</v>
      </c>
      <c r="F97">
        <v>-6.0235397394040768E-2</v>
      </c>
      <c r="G97">
        <v>-3.6032975906202211</v>
      </c>
      <c r="H97">
        <v>-5.3975264936282308</v>
      </c>
      <c r="I97">
        <v>-10.105476042628792</v>
      </c>
      <c r="J97">
        <v>-13.30221572081915</v>
      </c>
      <c r="K97">
        <v>-16.944694868946414</v>
      </c>
      <c r="L97">
        <v>-24.11804789047304</v>
      </c>
      <c r="M97">
        <v>-32.914115175138875</v>
      </c>
      <c r="N97">
        <v>0</v>
      </c>
    </row>
    <row r="98" spans="1:14" x14ac:dyDescent="0.45">
      <c r="B98" t="s">
        <v>381</v>
      </c>
      <c r="C98" t="s">
        <v>382</v>
      </c>
      <c r="E98">
        <v>0</v>
      </c>
      <c r="F98">
        <v>-102.86336757089364</v>
      </c>
      <c r="G98">
        <v>-96.932481706031794</v>
      </c>
      <c r="H98">
        <v>-76.536456062248945</v>
      </c>
      <c r="I98">
        <v>-39.772190609542832</v>
      </c>
      <c r="J98">
        <v>-22.716166610778217</v>
      </c>
      <c r="K98">
        <v>-13.797226630261044</v>
      </c>
      <c r="L98">
        <v>-5.3198350525185054</v>
      </c>
      <c r="M98">
        <v>0</v>
      </c>
      <c r="N98">
        <v>0</v>
      </c>
    </row>
    <row r="99" spans="1:14" x14ac:dyDescent="0.45">
      <c r="B99" t="s">
        <v>338</v>
      </c>
      <c r="C99" t="s">
        <v>339</v>
      </c>
      <c r="E99">
        <v>0</v>
      </c>
      <c r="F99">
        <v>-77.621903780750571</v>
      </c>
      <c r="G99">
        <v>-81.142042077181117</v>
      </c>
      <c r="H99">
        <v>-91.050806057090099</v>
      </c>
      <c r="I99">
        <v>-96.96207361965466</v>
      </c>
      <c r="J99">
        <v>-108.03579970921173</v>
      </c>
      <c r="K99">
        <v>-118.11328092509233</v>
      </c>
      <c r="L99">
        <v>-130.0697425011362</v>
      </c>
      <c r="M99">
        <v>-130.72627918473634</v>
      </c>
      <c r="N99">
        <v>0</v>
      </c>
    </row>
    <row r="100" spans="1:14" x14ac:dyDescent="0.45">
      <c r="B100" t="s">
        <v>383</v>
      </c>
      <c r="C100" t="s">
        <v>384</v>
      </c>
      <c r="E100">
        <v>0</v>
      </c>
      <c r="F100">
        <v>-11.065236330233306</v>
      </c>
      <c r="G100">
        <v>-21.940838664288847</v>
      </c>
      <c r="H100">
        <v>-34.940811200715444</v>
      </c>
      <c r="I100">
        <v>-54.289984545670748</v>
      </c>
      <c r="J100">
        <v>-72.970995050036464</v>
      </c>
      <c r="K100">
        <v>-86.721205051070996</v>
      </c>
      <c r="L100">
        <v>-102.55426271895467</v>
      </c>
      <c r="M100">
        <v>-124.7158755440588</v>
      </c>
      <c r="N100">
        <v>0</v>
      </c>
    </row>
    <row r="101" spans="1:14" x14ac:dyDescent="0.45">
      <c r="B101" t="s">
        <v>10</v>
      </c>
      <c r="E101">
        <v>0</v>
      </c>
      <c r="F101">
        <v>-3.0198066269804258E-14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4" spans="1:14" x14ac:dyDescent="0.45">
      <c r="B104" t="s">
        <v>386</v>
      </c>
      <c r="N104" t="s">
        <v>299</v>
      </c>
    </row>
    <row r="106" spans="1:14" x14ac:dyDescent="0.45">
      <c r="B106" t="s">
        <v>367</v>
      </c>
      <c r="C106" t="s">
        <v>369</v>
      </c>
      <c r="D106" t="s">
        <v>37</v>
      </c>
      <c r="E106" t="s">
        <v>370</v>
      </c>
      <c r="F106" t="s">
        <v>371</v>
      </c>
      <c r="G106" t="s">
        <v>372</v>
      </c>
      <c r="H106" t="s">
        <v>373</v>
      </c>
      <c r="I106" t="s">
        <v>374</v>
      </c>
      <c r="J106" t="s">
        <v>375</v>
      </c>
      <c r="K106" t="s">
        <v>376</v>
      </c>
      <c r="L106" t="s">
        <v>377</v>
      </c>
      <c r="M106" t="s">
        <v>378</v>
      </c>
      <c r="N106" t="s">
        <v>379</v>
      </c>
    </row>
    <row r="107" spans="1:14" x14ac:dyDescent="0.45">
      <c r="B107" t="s">
        <v>380</v>
      </c>
      <c r="C107" t="s">
        <v>227</v>
      </c>
      <c r="E107">
        <v>0</v>
      </c>
      <c r="F107">
        <v>1072.4623125711644</v>
      </c>
      <c r="G107">
        <v>1048.8628746942161</v>
      </c>
      <c r="H107">
        <v>877.22607947791312</v>
      </c>
      <c r="I107">
        <v>708.92986860815529</v>
      </c>
      <c r="J107">
        <v>663.93490793379453</v>
      </c>
      <c r="K107">
        <v>570.6521236221995</v>
      </c>
      <c r="L107">
        <v>588.25625237943427</v>
      </c>
      <c r="M107">
        <v>599.29644909918147</v>
      </c>
      <c r="N107">
        <v>0</v>
      </c>
    </row>
    <row r="108" spans="1:14" x14ac:dyDescent="0.45">
      <c r="B108" t="s">
        <v>336</v>
      </c>
      <c r="C108" t="s">
        <v>337</v>
      </c>
      <c r="E108">
        <v>0</v>
      </c>
      <c r="F108">
        <v>-0.30367385769539545</v>
      </c>
      <c r="G108">
        <v>-7.2611905992801411</v>
      </c>
      <c r="H108">
        <v>-14.993129148967304</v>
      </c>
      <c r="I108">
        <v>-29.862977279819688</v>
      </c>
      <c r="J108">
        <v>-41.877345787763986</v>
      </c>
      <c r="K108">
        <v>-50.08098705710826</v>
      </c>
      <c r="L108">
        <v>-59.938535684791177</v>
      </c>
      <c r="M108">
        <v>-70.862153847651925</v>
      </c>
      <c r="N108">
        <v>0</v>
      </c>
    </row>
    <row r="109" spans="1:14" x14ac:dyDescent="0.45">
      <c r="B109" t="s">
        <v>381</v>
      </c>
      <c r="C109" t="s">
        <v>382</v>
      </c>
      <c r="E109">
        <v>0</v>
      </c>
      <c r="F109">
        <v>-945.80310325707933</v>
      </c>
      <c r="G109">
        <v>-887.0668596864499</v>
      </c>
      <c r="H109">
        <v>-663.3159525394907</v>
      </c>
      <c r="I109">
        <v>-433.75483092116781</v>
      </c>
      <c r="J109">
        <v>-336.4156102834296</v>
      </c>
      <c r="K109">
        <v>-199.2932735482149</v>
      </c>
      <c r="L109">
        <v>-169.98139620190074</v>
      </c>
      <c r="M109">
        <v>-134.39930363181705</v>
      </c>
      <c r="N109">
        <v>0</v>
      </c>
    </row>
    <row r="110" spans="1:14" x14ac:dyDescent="0.45">
      <c r="B110" t="s">
        <v>338</v>
      </c>
      <c r="C110" t="s">
        <v>339</v>
      </c>
      <c r="E110">
        <v>0</v>
      </c>
      <c r="F110">
        <v>-109.76884555484088</v>
      </c>
      <c r="G110">
        <v>-123.54927564694282</v>
      </c>
      <c r="H110">
        <v>-149.61549626866108</v>
      </c>
      <c r="I110">
        <v>-171.35498448365723</v>
      </c>
      <c r="J110">
        <v>-188.95365453580453</v>
      </c>
      <c r="K110">
        <v>-206.75580169733502</v>
      </c>
      <c r="L110">
        <v>-224.17856642268623</v>
      </c>
      <c r="M110">
        <v>-231.20608593065134</v>
      </c>
      <c r="N110">
        <v>0</v>
      </c>
    </row>
    <row r="111" spans="1:14" x14ac:dyDescent="0.45">
      <c r="A111">
        <v>0</v>
      </c>
      <c r="B111" t="s">
        <v>383</v>
      </c>
      <c r="C111" t="s">
        <v>384</v>
      </c>
      <c r="E111">
        <v>0</v>
      </c>
      <c r="F111">
        <v>-16.586689901548677</v>
      </c>
      <c r="G111">
        <v>-30.985548761543257</v>
      </c>
      <c r="H111">
        <v>-49.301501520794147</v>
      </c>
      <c r="I111">
        <v>-73.957075923510502</v>
      </c>
      <c r="J111">
        <v>-96.68829732679643</v>
      </c>
      <c r="K111">
        <v>-114.52206131954119</v>
      </c>
      <c r="L111">
        <v>-134.15775407005614</v>
      </c>
      <c r="M111">
        <v>-162.82890568906106</v>
      </c>
      <c r="N111">
        <v>0</v>
      </c>
    </row>
    <row r="112" spans="1:14" x14ac:dyDescent="0.45">
      <c r="B112" t="s">
        <v>10</v>
      </c>
      <c r="E112">
        <v>0</v>
      </c>
      <c r="F112">
        <v>3.1974423109204508E-14</v>
      </c>
      <c r="G112">
        <v>0</v>
      </c>
      <c r="H112">
        <v>-1.4210854715202004E-13</v>
      </c>
      <c r="I112">
        <v>0</v>
      </c>
      <c r="J112">
        <v>0</v>
      </c>
      <c r="K112">
        <v>1.7053025658242404E-13</v>
      </c>
      <c r="L112">
        <v>0</v>
      </c>
      <c r="M112">
        <v>0</v>
      </c>
      <c r="N112">
        <v>0</v>
      </c>
    </row>
    <row r="114" spans="1:37" s="2" customFormat="1" x14ac:dyDescent="0.45">
      <c r="A114" s="2" t="s">
        <v>388</v>
      </c>
    </row>
    <row r="115" spans="1:37" s="1" customFormat="1" x14ac:dyDescent="0.45">
      <c r="A115" s="1" t="s">
        <v>231</v>
      </c>
      <c r="B115" s="1" t="s">
        <v>342</v>
      </c>
      <c r="C115" s="1" t="s">
        <v>232</v>
      </c>
      <c r="D115" s="1">
        <v>2017</v>
      </c>
      <c r="E115" s="1">
        <v>2018</v>
      </c>
      <c r="F115" s="1">
        <v>2019</v>
      </c>
      <c r="G115" s="1">
        <v>2020</v>
      </c>
      <c r="H115" s="1">
        <v>2021</v>
      </c>
      <c r="I115" s="1">
        <v>2022</v>
      </c>
      <c r="J115" s="1">
        <v>2023</v>
      </c>
      <c r="K115" s="1">
        <v>2024</v>
      </c>
      <c r="L115" s="1">
        <v>2025</v>
      </c>
      <c r="M115" s="1">
        <v>2026</v>
      </c>
      <c r="N115" s="1">
        <v>2027</v>
      </c>
      <c r="O115" s="1">
        <v>2028</v>
      </c>
      <c r="P115" s="1">
        <v>2029</v>
      </c>
      <c r="Q115" s="1">
        <v>2030</v>
      </c>
      <c r="R115" s="1">
        <v>2031</v>
      </c>
      <c r="S115" s="1">
        <v>2032</v>
      </c>
      <c r="T115" s="1">
        <v>2033</v>
      </c>
      <c r="U115" s="1">
        <v>2034</v>
      </c>
      <c r="V115" s="1">
        <v>2035</v>
      </c>
      <c r="W115" s="1">
        <v>2036</v>
      </c>
      <c r="X115" s="1">
        <v>2037</v>
      </c>
      <c r="Y115" s="1">
        <v>2038</v>
      </c>
      <c r="Z115" s="1">
        <v>2039</v>
      </c>
      <c r="AA115" s="1">
        <v>2040</v>
      </c>
      <c r="AB115" s="1">
        <v>2041</v>
      </c>
      <c r="AC115" s="1">
        <v>2042</v>
      </c>
      <c r="AD115" s="1">
        <v>2043</v>
      </c>
      <c r="AE115" s="1">
        <v>2044</v>
      </c>
      <c r="AF115" s="1">
        <v>2045</v>
      </c>
      <c r="AG115" s="1">
        <v>2046</v>
      </c>
      <c r="AH115" s="1">
        <v>2047</v>
      </c>
      <c r="AI115" s="1">
        <v>2048</v>
      </c>
      <c r="AJ115" s="1">
        <v>2049</v>
      </c>
      <c r="AK115" s="1">
        <v>2050</v>
      </c>
    </row>
    <row r="116" spans="1:37" s="5" customFormat="1" x14ac:dyDescent="0.45">
      <c r="A116" s="5" t="s">
        <v>12</v>
      </c>
      <c r="B116" s="5" t="s">
        <v>340</v>
      </c>
      <c r="C116" s="5" t="s">
        <v>228</v>
      </c>
      <c r="D116" s="5">
        <f>G6</f>
        <v>72.456511999771379</v>
      </c>
      <c r="E116" s="5">
        <f t="shared" ref="E116:H119" si="9">($I116-$D116)/5+D116</f>
        <v>87.725550554311624</v>
      </c>
      <c r="F116" s="5">
        <f t="shared" si="9"/>
        <v>102.99458910885187</v>
      </c>
      <c r="G116" s="5">
        <f t="shared" si="9"/>
        <v>118.26362766339211</v>
      </c>
      <c r="H116" s="5">
        <f t="shared" si="9"/>
        <v>133.53266621793236</v>
      </c>
      <c r="I116" s="5">
        <f>H6</f>
        <v>148.80170477247259</v>
      </c>
      <c r="J116" s="5">
        <f t="shared" ref="J116:M119" si="10">($N116-$I116)/5+I116</f>
        <v>169.22069458648656</v>
      </c>
      <c r="K116" s="5">
        <f t="shared" si="10"/>
        <v>189.63968440050053</v>
      </c>
      <c r="L116" s="5">
        <f t="shared" si="10"/>
        <v>210.0586742145145</v>
      </c>
      <c r="M116" s="5">
        <f t="shared" si="10"/>
        <v>230.47766402852847</v>
      </c>
      <c r="N116" s="5">
        <f>I6</f>
        <v>250.89665384254241</v>
      </c>
      <c r="O116" s="5">
        <f t="shared" ref="O116:R119" si="11">($S116-$N116)/5+N116</f>
        <v>281.96661478366951</v>
      </c>
      <c r="P116" s="5">
        <f t="shared" si="11"/>
        <v>313.03657572479659</v>
      </c>
      <c r="Q116" s="5">
        <f t="shared" si="11"/>
        <v>344.10653666592367</v>
      </c>
      <c r="R116" s="5">
        <f t="shared" si="11"/>
        <v>375.17649760705075</v>
      </c>
      <c r="S116" s="5">
        <f>J6</f>
        <v>406.24645854817788</v>
      </c>
      <c r="T116" s="5">
        <f t="shared" ref="T116:W119" si="12">($X116-$S116)/5+S116</f>
        <v>436.47174886367236</v>
      </c>
      <c r="U116" s="5">
        <f t="shared" si="12"/>
        <v>466.69703917916684</v>
      </c>
      <c r="V116" s="5">
        <f t="shared" si="12"/>
        <v>496.92232949466131</v>
      </c>
      <c r="W116" s="5">
        <f t="shared" si="12"/>
        <v>527.14761981015579</v>
      </c>
      <c r="X116" s="5">
        <f>K6</f>
        <v>557.37291012565015</v>
      </c>
      <c r="Y116" s="5">
        <f t="shared" ref="Y116:AB119" si="13">($AC116-$X116)/5+X116</f>
        <v>581.71432702188997</v>
      </c>
      <c r="Z116" s="5">
        <f t="shared" si="13"/>
        <v>606.05574391812979</v>
      </c>
      <c r="AA116" s="5">
        <f t="shared" si="13"/>
        <v>630.39716081436961</v>
      </c>
      <c r="AB116" s="5">
        <f t="shared" si="13"/>
        <v>654.73857771060943</v>
      </c>
      <c r="AC116" s="5">
        <f>L6</f>
        <v>679.07999460684914</v>
      </c>
      <c r="AD116" s="5">
        <f t="shared" ref="AD116:AG119" si="14">($AH116-$AC116)/5+AC116</f>
        <v>698.09801895800172</v>
      </c>
      <c r="AE116" s="5">
        <f t="shared" si="14"/>
        <v>717.11604330915429</v>
      </c>
      <c r="AF116" s="5">
        <f t="shared" si="14"/>
        <v>736.13406766030687</v>
      </c>
      <c r="AG116" s="5">
        <f t="shared" si="14"/>
        <v>755.15209201145944</v>
      </c>
      <c r="AH116" s="5">
        <f>M6</f>
        <v>774.17011636261202</v>
      </c>
      <c r="AI116" s="5">
        <f t="shared" ref="AI116:AK119" si="15">($AH116-$AC116)/5+AH116</f>
        <v>793.1881407137646</v>
      </c>
      <c r="AJ116" s="5">
        <f t="shared" si="15"/>
        <v>812.20616506491717</v>
      </c>
      <c r="AK116" s="5">
        <f t="shared" si="15"/>
        <v>831.22418941606975</v>
      </c>
    </row>
    <row r="117" spans="1:37" s="5" customFormat="1" x14ac:dyDescent="0.45">
      <c r="A117" s="5" t="s">
        <v>12</v>
      </c>
      <c r="B117" s="5" t="s">
        <v>29</v>
      </c>
      <c r="C117" s="5" t="s">
        <v>228</v>
      </c>
      <c r="D117" s="5">
        <f>G15</f>
        <v>52.782884632165619</v>
      </c>
      <c r="E117" s="5">
        <f>($I117-$D117)/5+D117</f>
        <v>55.297324360356654</v>
      </c>
      <c r="F117" s="5">
        <f t="shared" si="9"/>
        <v>57.81176408854769</v>
      </c>
      <c r="G117" s="5">
        <f t="shared" si="9"/>
        <v>60.326203816738726</v>
      </c>
      <c r="H117" s="5">
        <f t="shared" si="9"/>
        <v>62.840643544929762</v>
      </c>
      <c r="I117" s="5">
        <f>H15</f>
        <v>65.355083273120798</v>
      </c>
      <c r="J117" s="5">
        <f t="shared" si="10"/>
        <v>65.694853152823001</v>
      </c>
      <c r="K117" s="5">
        <f t="shared" si="10"/>
        <v>66.034623032525204</v>
      </c>
      <c r="L117" s="5">
        <f t="shared" si="10"/>
        <v>66.374392912227407</v>
      </c>
      <c r="M117" s="5">
        <f t="shared" si="10"/>
        <v>66.71416279192961</v>
      </c>
      <c r="N117" s="5">
        <f>I15</f>
        <v>67.053932671631827</v>
      </c>
      <c r="O117" s="5">
        <f t="shared" si="11"/>
        <v>67.052892399317685</v>
      </c>
      <c r="P117" s="5">
        <f t="shared" si="11"/>
        <v>67.051852127003542</v>
      </c>
      <c r="Q117" s="5">
        <f t="shared" si="11"/>
        <v>67.0508118546894</v>
      </c>
      <c r="R117" s="5">
        <f t="shared" si="11"/>
        <v>67.049771582375257</v>
      </c>
      <c r="S117" s="5">
        <f>J15</f>
        <v>67.048731310061143</v>
      </c>
      <c r="T117" s="5">
        <f t="shared" si="12"/>
        <v>67.765396956141245</v>
      </c>
      <c r="U117" s="5">
        <f t="shared" si="12"/>
        <v>68.482062602221347</v>
      </c>
      <c r="V117" s="5">
        <f t="shared" si="12"/>
        <v>69.19872824830145</v>
      </c>
      <c r="W117" s="5">
        <f t="shared" si="12"/>
        <v>69.915393894381552</v>
      </c>
      <c r="X117" s="5">
        <f>K15</f>
        <v>70.632059540461654</v>
      </c>
      <c r="Y117" s="5">
        <f t="shared" si="13"/>
        <v>71.21685672564233</v>
      </c>
      <c r="Z117" s="5">
        <f t="shared" si="13"/>
        <v>71.801653910823006</v>
      </c>
      <c r="AA117" s="5">
        <f t="shared" si="13"/>
        <v>72.386451096003682</v>
      </c>
      <c r="AB117" s="5">
        <f t="shared" si="13"/>
        <v>72.971248281184359</v>
      </c>
      <c r="AC117" s="5">
        <f>L15</f>
        <v>73.556045466365035</v>
      </c>
      <c r="AD117" s="5">
        <f t="shared" si="14"/>
        <v>73.873241354987314</v>
      </c>
      <c r="AE117" s="5">
        <f t="shared" si="14"/>
        <v>74.190437243609594</v>
      </c>
      <c r="AF117" s="5">
        <f t="shared" si="14"/>
        <v>74.507633132231874</v>
      </c>
      <c r="AG117" s="5">
        <f t="shared" si="14"/>
        <v>74.824829020854153</v>
      </c>
      <c r="AH117" s="5">
        <f>M15</f>
        <v>75.142024909476433</v>
      </c>
      <c r="AI117" s="5">
        <f t="shared" si="15"/>
        <v>75.459220798098713</v>
      </c>
      <c r="AJ117" s="5">
        <f t="shared" si="15"/>
        <v>75.776416686720992</v>
      </c>
      <c r="AK117" s="5">
        <f t="shared" si="15"/>
        <v>76.093612575343272</v>
      </c>
    </row>
    <row r="118" spans="1:37" s="5" customFormat="1" x14ac:dyDescent="0.45">
      <c r="A118" s="5" t="s">
        <v>12</v>
      </c>
      <c r="B118" s="5" t="s">
        <v>297</v>
      </c>
      <c r="C118" s="5" t="s">
        <v>228</v>
      </c>
      <c r="D118" s="5">
        <f>SUM(G5,G22,G28,G33,-G108)</f>
        <v>146.33822698052029</v>
      </c>
      <c r="E118" s="5">
        <f t="shared" si="9"/>
        <v>159.87681967871913</v>
      </c>
      <c r="F118" s="5">
        <f t="shared" si="9"/>
        <v>173.41541237691797</v>
      </c>
      <c r="G118" s="5">
        <f t="shared" si="9"/>
        <v>186.95400507511681</v>
      </c>
      <c r="H118" s="5">
        <f t="shared" si="9"/>
        <v>200.49259777331565</v>
      </c>
      <c r="I118" s="5">
        <f>SUM(H5,H22,H28,H33,-H108)</f>
        <v>214.03119047151452</v>
      </c>
      <c r="J118" s="5">
        <f t="shared" si="10"/>
        <v>225.94546142847298</v>
      </c>
      <c r="K118" s="5">
        <f t="shared" si="10"/>
        <v>237.85973238543144</v>
      </c>
      <c r="L118" s="5">
        <f t="shared" si="10"/>
        <v>249.7740033423899</v>
      </c>
      <c r="M118" s="5">
        <f t="shared" si="10"/>
        <v>261.68827429934834</v>
      </c>
      <c r="N118" s="5">
        <f>SUM(I5,I22,I28,I33,-I108)</f>
        <v>273.60254525630677</v>
      </c>
      <c r="O118" s="5">
        <f t="shared" si="11"/>
        <v>284.72256379293975</v>
      </c>
      <c r="P118" s="5">
        <f t="shared" si="11"/>
        <v>295.84258232957274</v>
      </c>
      <c r="Q118" s="5">
        <f t="shared" si="11"/>
        <v>306.96260086620572</v>
      </c>
      <c r="R118" s="5">
        <f t="shared" si="11"/>
        <v>318.0826194028387</v>
      </c>
      <c r="S118" s="5">
        <f>SUM(J5,J22,J28,J33,-J108)</f>
        <v>329.20263793947174</v>
      </c>
      <c r="T118" s="5">
        <f t="shared" si="12"/>
        <v>335.36290144390028</v>
      </c>
      <c r="U118" s="5">
        <f t="shared" si="12"/>
        <v>341.52316494832883</v>
      </c>
      <c r="V118" s="5">
        <f t="shared" si="12"/>
        <v>347.68342845275737</v>
      </c>
      <c r="W118" s="5">
        <f t="shared" si="12"/>
        <v>353.84369195718591</v>
      </c>
      <c r="X118" s="5">
        <f>SUM(K5,K22,K28,K33,-K108)</f>
        <v>360.00395546161451</v>
      </c>
      <c r="Y118" s="5">
        <f t="shared" si="13"/>
        <v>365.10843922723376</v>
      </c>
      <c r="Z118" s="5">
        <f t="shared" si="13"/>
        <v>370.21292299285301</v>
      </c>
      <c r="AA118" s="5">
        <f t="shared" si="13"/>
        <v>375.31740675847226</v>
      </c>
      <c r="AB118" s="5">
        <f t="shared" si="13"/>
        <v>380.42189052409151</v>
      </c>
      <c r="AC118" s="5">
        <f>SUM(L5,L22,L28,L33,-L108)</f>
        <v>385.52637428971076</v>
      </c>
      <c r="AD118" s="5">
        <f t="shared" si="14"/>
        <v>389.39832736309137</v>
      </c>
      <c r="AE118" s="5">
        <f t="shared" si="14"/>
        <v>393.27028043647198</v>
      </c>
      <c r="AF118" s="5">
        <f t="shared" si="14"/>
        <v>397.14223350985259</v>
      </c>
      <c r="AG118" s="5">
        <f t="shared" si="14"/>
        <v>401.0141865832332</v>
      </c>
      <c r="AH118" s="5">
        <f>SUM(M5,M22,M28,M33,-M108)</f>
        <v>404.88613965661381</v>
      </c>
      <c r="AI118" s="5">
        <f t="shared" si="15"/>
        <v>408.75809272999442</v>
      </c>
      <c r="AJ118" s="5">
        <f t="shared" si="15"/>
        <v>412.63004580337503</v>
      </c>
      <c r="AK118" s="5">
        <f t="shared" si="15"/>
        <v>416.50199887675564</v>
      </c>
    </row>
    <row r="119" spans="1:37" s="5" customFormat="1" x14ac:dyDescent="0.45">
      <c r="A119" s="5" t="s">
        <v>12</v>
      </c>
      <c r="B119" s="5" t="s">
        <v>30</v>
      </c>
      <c r="C119" s="5" t="s">
        <v>228</v>
      </c>
      <c r="D119" s="5">
        <f>G34</f>
        <v>29.081090905585661</v>
      </c>
      <c r="E119" s="5">
        <f t="shared" si="9"/>
        <v>33.890597748383698</v>
      </c>
      <c r="F119" s="5">
        <f t="shared" si="9"/>
        <v>38.700104591181734</v>
      </c>
      <c r="G119" s="5">
        <f t="shared" si="9"/>
        <v>43.509611433979771</v>
      </c>
      <c r="H119" s="5">
        <f t="shared" si="9"/>
        <v>48.319118276777807</v>
      </c>
      <c r="I119" s="5">
        <f>H34</f>
        <v>53.128625119575844</v>
      </c>
      <c r="J119" s="5">
        <f t="shared" si="10"/>
        <v>60.897265683519436</v>
      </c>
      <c r="K119" s="5">
        <f t="shared" si="10"/>
        <v>68.665906247463028</v>
      </c>
      <c r="L119" s="5">
        <f t="shared" si="10"/>
        <v>76.434546811406619</v>
      </c>
      <c r="M119" s="5">
        <f t="shared" si="10"/>
        <v>84.203187375350211</v>
      </c>
      <c r="N119" s="5">
        <f>I34</f>
        <v>91.971827939293817</v>
      </c>
      <c r="O119" s="5">
        <f t="shared" si="11"/>
        <v>104.10295013175286</v>
      </c>
      <c r="P119" s="5">
        <f t="shared" si="11"/>
        <v>116.23407232421191</v>
      </c>
      <c r="Q119" s="5">
        <f t="shared" si="11"/>
        <v>128.36519451667095</v>
      </c>
      <c r="R119" s="5">
        <f t="shared" si="11"/>
        <v>140.49631670913001</v>
      </c>
      <c r="S119" s="5">
        <f>J34</f>
        <v>152.62743890158907</v>
      </c>
      <c r="T119" s="5">
        <f t="shared" si="12"/>
        <v>168.52427144152145</v>
      </c>
      <c r="U119" s="5">
        <f t="shared" si="12"/>
        <v>184.42110398145383</v>
      </c>
      <c r="V119" s="5">
        <f t="shared" si="12"/>
        <v>200.3179365213862</v>
      </c>
      <c r="W119" s="5">
        <f t="shared" si="12"/>
        <v>216.21476906131858</v>
      </c>
      <c r="X119" s="5">
        <f>K34</f>
        <v>232.11160160125098</v>
      </c>
      <c r="Y119" s="5">
        <f t="shared" si="13"/>
        <v>247.40579634887354</v>
      </c>
      <c r="Z119" s="5">
        <f t="shared" si="13"/>
        <v>262.69999109649609</v>
      </c>
      <c r="AA119" s="5">
        <f t="shared" si="13"/>
        <v>277.99418584411865</v>
      </c>
      <c r="AB119" s="5">
        <f t="shared" si="13"/>
        <v>293.2883805917412</v>
      </c>
      <c r="AC119" s="5">
        <f>L34</f>
        <v>308.58257533936381</v>
      </c>
      <c r="AD119" s="5">
        <f t="shared" si="14"/>
        <v>323.10179990205967</v>
      </c>
      <c r="AE119" s="5">
        <f t="shared" si="14"/>
        <v>337.62102446475552</v>
      </c>
      <c r="AF119" s="5">
        <f t="shared" si="14"/>
        <v>352.14024902745138</v>
      </c>
      <c r="AG119" s="5">
        <f t="shared" si="14"/>
        <v>366.65947359014723</v>
      </c>
      <c r="AH119" s="5">
        <f>M34</f>
        <v>381.17869815284297</v>
      </c>
      <c r="AI119" s="5">
        <f t="shared" si="15"/>
        <v>395.69792271553882</v>
      </c>
      <c r="AJ119" s="5">
        <f t="shared" si="15"/>
        <v>410.21714727823468</v>
      </c>
      <c r="AK119" s="5">
        <f t="shared" si="15"/>
        <v>424.73637184093053</v>
      </c>
    </row>
    <row r="120" spans="1:37" s="5" customFormat="1" x14ac:dyDescent="0.45">
      <c r="AH120" s="5">
        <f>SUM(AH116:AH119)</f>
        <v>1635.3769790815452</v>
      </c>
    </row>
    <row r="121" spans="1:37" s="2" customFormat="1" x14ac:dyDescent="0.45">
      <c r="A121" s="2" t="s">
        <v>389</v>
      </c>
    </row>
    <row r="122" spans="1:37" s="5" customFormat="1" x14ac:dyDescent="0.45">
      <c r="A122" s="5" t="s">
        <v>339</v>
      </c>
      <c r="B122" s="5" t="s">
        <v>387</v>
      </c>
      <c r="C122" s="5" t="s">
        <v>233</v>
      </c>
      <c r="D122" s="5">
        <f>-G99</f>
        <v>81.142042077181117</v>
      </c>
      <c r="E122" s="5">
        <f t="shared" ref="E122:H122" si="16">($I122-$D122)/5+D122</f>
        <v>83.123794873162907</v>
      </c>
      <c r="F122" s="5">
        <f t="shared" si="16"/>
        <v>85.105547669144698</v>
      </c>
      <c r="G122" s="5">
        <f t="shared" si="16"/>
        <v>87.087300465126489</v>
      </c>
      <c r="H122" s="5">
        <f t="shared" si="16"/>
        <v>89.06905326110828</v>
      </c>
      <c r="I122" s="5">
        <f>-H99</f>
        <v>91.050806057090099</v>
      </c>
      <c r="J122" s="5">
        <f t="shared" ref="J122:M122" si="17">($N122-$I122)/5+I122</f>
        <v>92.233059569603014</v>
      </c>
      <c r="K122" s="5">
        <f t="shared" si="17"/>
        <v>93.415313082115929</v>
      </c>
      <c r="L122" s="5">
        <f t="shared" si="17"/>
        <v>94.597566594628844</v>
      </c>
      <c r="M122" s="5">
        <f t="shared" si="17"/>
        <v>95.779820107141759</v>
      </c>
      <c r="N122" s="5">
        <f>-I99</f>
        <v>96.96207361965466</v>
      </c>
      <c r="O122" s="5">
        <f t="shared" ref="O122:R122" si="18">($S122-$N122)/5+N122</f>
        <v>99.176818837566074</v>
      </c>
      <c r="P122" s="5">
        <f t="shared" si="18"/>
        <v>101.39156405547749</v>
      </c>
      <c r="Q122" s="5">
        <f t="shared" si="18"/>
        <v>103.6063092733889</v>
      </c>
      <c r="R122" s="5">
        <f t="shared" si="18"/>
        <v>105.82105449130032</v>
      </c>
      <c r="S122" s="5">
        <f>-J99</f>
        <v>108.03579970921173</v>
      </c>
      <c r="T122" s="5">
        <f t="shared" ref="T122:W122" si="19">($X122-$S122)/5+S122</f>
        <v>110.05129595238785</v>
      </c>
      <c r="U122" s="5">
        <f t="shared" si="19"/>
        <v>112.06679219556396</v>
      </c>
      <c r="V122" s="5">
        <f t="shared" si="19"/>
        <v>114.08228843874008</v>
      </c>
      <c r="W122" s="5">
        <f t="shared" si="19"/>
        <v>116.0977846819162</v>
      </c>
      <c r="X122" s="5">
        <f>-K99</f>
        <v>118.11328092509233</v>
      </c>
      <c r="Y122" s="5">
        <f t="shared" ref="Y122:AB122" si="20">($AC122-$X122)/5+X122</f>
        <v>120.5045732403011</v>
      </c>
      <c r="Z122" s="5">
        <f t="shared" si="20"/>
        <v>122.89586555550987</v>
      </c>
      <c r="AA122" s="5">
        <f t="shared" si="20"/>
        <v>125.28715787071864</v>
      </c>
      <c r="AB122" s="5">
        <f t="shared" si="20"/>
        <v>127.67845018592742</v>
      </c>
      <c r="AC122" s="5">
        <f>-L99</f>
        <v>130.0697425011362</v>
      </c>
      <c r="AD122" s="5">
        <f t="shared" ref="AD122:AG122" si="21">($AH122-$AC122)/5+AC122</f>
        <v>130.20104983785623</v>
      </c>
      <c r="AE122" s="5">
        <f t="shared" si="21"/>
        <v>130.33235717457626</v>
      </c>
      <c r="AF122" s="5">
        <f t="shared" si="21"/>
        <v>130.46366451129629</v>
      </c>
      <c r="AG122" s="5">
        <f t="shared" si="21"/>
        <v>130.59497184801631</v>
      </c>
      <c r="AH122" s="5">
        <f>-M99</f>
        <v>130.72627918473634</v>
      </c>
      <c r="AI122" s="5">
        <f t="shared" ref="AI122:AK122" si="22">($AH122-$AC122)/5+AH122</f>
        <v>130.85758652145637</v>
      </c>
      <c r="AJ122" s="5">
        <f t="shared" si="22"/>
        <v>130.9888938581764</v>
      </c>
      <c r="AK122" s="5">
        <f t="shared" si="22"/>
        <v>131.12020119489642</v>
      </c>
    </row>
    <row r="123" spans="1:37" s="5" customFormat="1" x14ac:dyDescent="0.45">
      <c r="A123" s="5" t="s">
        <v>382</v>
      </c>
      <c r="B123" s="5" t="s">
        <v>387</v>
      </c>
      <c r="C123" s="5" t="s">
        <v>233</v>
      </c>
      <c r="D123" s="5">
        <f>-G98</f>
        <v>96.932481706031794</v>
      </c>
      <c r="E123" s="5">
        <f t="shared" ref="E123:H123" si="23">($I123-$D123)/5+D123</f>
        <v>92.853276577275224</v>
      </c>
      <c r="F123" s="5">
        <f t="shared" si="23"/>
        <v>88.774071448518654</v>
      </c>
      <c r="G123" s="5">
        <f t="shared" si="23"/>
        <v>84.694866319762085</v>
      </c>
      <c r="H123" s="5">
        <f t="shared" si="23"/>
        <v>80.615661191005515</v>
      </c>
      <c r="I123" s="5">
        <f>-H98</f>
        <v>76.536456062248945</v>
      </c>
      <c r="J123" s="5">
        <f t="shared" ref="J123:M123" si="24">($N123-$I123)/5+I123</f>
        <v>69.183602971707728</v>
      </c>
      <c r="K123" s="5">
        <f t="shared" si="24"/>
        <v>61.830749881166504</v>
      </c>
      <c r="L123" s="5">
        <f t="shared" si="24"/>
        <v>54.47789679062528</v>
      </c>
      <c r="M123" s="5">
        <f t="shared" si="24"/>
        <v>47.125043700084056</v>
      </c>
      <c r="N123" s="5">
        <f>-I98</f>
        <v>39.772190609542832</v>
      </c>
      <c r="O123" s="5">
        <f t="shared" ref="O123:R123" si="25">($S123-$N123)/5+N123</f>
        <v>36.360985809789909</v>
      </c>
      <c r="P123" s="5">
        <f t="shared" si="25"/>
        <v>32.949781010036986</v>
      </c>
      <c r="Q123" s="5">
        <f t="shared" si="25"/>
        <v>29.538576210284063</v>
      </c>
      <c r="R123" s="5">
        <f t="shared" si="25"/>
        <v>26.12737141053114</v>
      </c>
      <c r="S123" s="5">
        <f>-J98</f>
        <v>22.716166610778217</v>
      </c>
      <c r="T123" s="5">
        <f t="shared" ref="T123:W123" si="26">($X123-$S123)/5+S123</f>
        <v>20.932378614674782</v>
      </c>
      <c r="U123" s="5">
        <f t="shared" si="26"/>
        <v>19.148590618571347</v>
      </c>
      <c r="V123" s="5">
        <f t="shared" si="26"/>
        <v>17.364802622467913</v>
      </c>
      <c r="W123" s="5">
        <f t="shared" si="26"/>
        <v>15.581014626364478</v>
      </c>
      <c r="X123" s="5">
        <f>-K98</f>
        <v>13.797226630261044</v>
      </c>
      <c r="Y123" s="5">
        <f t="shared" ref="Y123:AB123" si="27">($AC123-$X123)/5+X123</f>
        <v>12.101748314712536</v>
      </c>
      <c r="Z123" s="5">
        <f t="shared" si="27"/>
        <v>10.406269999164028</v>
      </c>
      <c r="AA123" s="5">
        <f t="shared" si="27"/>
        <v>8.7107916836155201</v>
      </c>
      <c r="AB123" s="5">
        <f t="shared" si="27"/>
        <v>7.0153133680670123</v>
      </c>
      <c r="AC123" s="5">
        <f>-L98</f>
        <v>5.3198350525185054</v>
      </c>
      <c r="AD123" s="5">
        <f t="shared" ref="AD123:AG123" si="28">($AH123-$AC123)/5+AC123</f>
        <v>4.2558680420148045</v>
      </c>
      <c r="AE123" s="5">
        <f t="shared" si="28"/>
        <v>3.1919010315111036</v>
      </c>
      <c r="AF123" s="5">
        <f t="shared" si="28"/>
        <v>2.1279340210074027</v>
      </c>
      <c r="AG123" s="5">
        <f t="shared" si="28"/>
        <v>1.0639670105037016</v>
      </c>
      <c r="AH123" s="5">
        <f>-M98</f>
        <v>0</v>
      </c>
      <c r="AI123" s="5">
        <f t="shared" ref="AI123:AK123" si="29">($AH123-$AC123)/5+AH123</f>
        <v>-1.0639670105037011</v>
      </c>
      <c r="AJ123" s="5">
        <f t="shared" si="29"/>
        <v>-2.1279340210074023</v>
      </c>
      <c r="AK123" s="5">
        <f t="shared" si="29"/>
        <v>-3.1919010315111036</v>
      </c>
    </row>
    <row r="124" spans="1:37" s="5" customFormat="1" x14ac:dyDescent="0.45">
      <c r="A124" s="5" t="s">
        <v>384</v>
      </c>
      <c r="B124" s="5" t="s">
        <v>387</v>
      </c>
      <c r="C124" s="5" t="s">
        <v>233</v>
      </c>
      <c r="D124" s="5">
        <f>-G100</f>
        <v>21.940838664288847</v>
      </c>
      <c r="E124" s="5">
        <f t="shared" ref="E124:H124" si="30">($I124-$D124)/5+D124</f>
        <v>24.540833171574167</v>
      </c>
      <c r="F124" s="5">
        <f t="shared" si="30"/>
        <v>27.140827678859488</v>
      </c>
      <c r="G124" s="5">
        <f t="shared" si="30"/>
        <v>29.740822186144808</v>
      </c>
      <c r="H124" s="5">
        <f t="shared" si="30"/>
        <v>32.340816693430128</v>
      </c>
      <c r="I124" s="5">
        <f>-H100</f>
        <v>34.940811200715444</v>
      </c>
      <c r="J124" s="5">
        <f t="shared" ref="J124:M124" si="31">($N124-$I124)/5+I124</f>
        <v>38.810645869706505</v>
      </c>
      <c r="K124" s="5">
        <f t="shared" si="31"/>
        <v>42.680480538697566</v>
      </c>
      <c r="L124" s="5">
        <f t="shared" si="31"/>
        <v>46.550315207688627</v>
      </c>
      <c r="M124" s="5">
        <f t="shared" si="31"/>
        <v>50.420149876679687</v>
      </c>
      <c r="N124" s="5">
        <f>-I100</f>
        <v>54.289984545670748</v>
      </c>
      <c r="O124" s="5">
        <f t="shared" ref="O124:R124" si="32">($S124-$N124)/5+N124</f>
        <v>58.026186646543891</v>
      </c>
      <c r="P124" s="5">
        <f t="shared" si="32"/>
        <v>61.762388747417035</v>
      </c>
      <c r="Q124" s="5">
        <f t="shared" si="32"/>
        <v>65.498590848290178</v>
      </c>
      <c r="R124" s="5">
        <f t="shared" si="32"/>
        <v>69.234792949163321</v>
      </c>
      <c r="S124" s="5">
        <f>-J100</f>
        <v>72.970995050036464</v>
      </c>
      <c r="T124" s="5">
        <f t="shared" ref="T124:W124" si="33">($X124-$S124)/5+S124</f>
        <v>75.721037050243368</v>
      </c>
      <c r="U124" s="5">
        <f t="shared" si="33"/>
        <v>78.471079050450271</v>
      </c>
      <c r="V124" s="5">
        <f t="shared" si="33"/>
        <v>81.221121050657175</v>
      </c>
      <c r="W124" s="5">
        <f t="shared" si="33"/>
        <v>83.971163050864078</v>
      </c>
      <c r="X124" s="5">
        <f>-K100</f>
        <v>86.721205051070996</v>
      </c>
      <c r="Y124" s="5">
        <f t="shared" ref="Y124:AB124" si="34">($AC124-$X124)/5+X124</f>
        <v>89.887816584647737</v>
      </c>
      <c r="Z124" s="5">
        <f t="shared" si="34"/>
        <v>93.054428118224479</v>
      </c>
      <c r="AA124" s="5">
        <f t="shared" si="34"/>
        <v>96.22103965180122</v>
      </c>
      <c r="AB124" s="5">
        <f t="shared" si="34"/>
        <v>99.387651185377962</v>
      </c>
      <c r="AC124" s="5">
        <f>-L100</f>
        <v>102.55426271895467</v>
      </c>
      <c r="AD124" s="5">
        <f t="shared" ref="AD124:AG124" si="35">($AH124-$AC124)/5+AC124</f>
        <v>106.9865852839755</v>
      </c>
      <c r="AE124" s="5">
        <f t="shared" si="35"/>
        <v>111.41890784899633</v>
      </c>
      <c r="AF124" s="5">
        <f t="shared" si="35"/>
        <v>115.85123041401715</v>
      </c>
      <c r="AG124" s="5">
        <f t="shared" si="35"/>
        <v>120.28355297903798</v>
      </c>
      <c r="AH124" s="5">
        <f>-M100</f>
        <v>124.7158755440588</v>
      </c>
      <c r="AI124" s="5">
        <f t="shared" ref="AI124:AK124" si="36">($AH124-$AC124)/5+AH124</f>
        <v>129.14819810907963</v>
      </c>
      <c r="AJ124" s="5">
        <f t="shared" si="36"/>
        <v>133.58052067410046</v>
      </c>
      <c r="AK124" s="5">
        <f t="shared" si="36"/>
        <v>138.01284323912128</v>
      </c>
    </row>
    <row r="125" spans="1:37" s="5" customFormat="1" x14ac:dyDescent="0.45">
      <c r="A125" s="5" t="s">
        <v>339</v>
      </c>
      <c r="B125" s="5" t="s">
        <v>387</v>
      </c>
      <c r="C125" s="5" t="s">
        <v>234</v>
      </c>
      <c r="D125" s="5">
        <f>-G89</f>
        <v>42.407233569761701</v>
      </c>
      <c r="E125" s="5">
        <f>($I125-$D125)/5+D125</f>
        <v>45.638724898123556</v>
      </c>
      <c r="F125" s="5">
        <f>($I125-$D125)/5+E125</f>
        <v>48.870216226485411</v>
      </c>
      <c r="G125" s="5">
        <f>($I125-$D125)/5+F125</f>
        <v>52.101707554847266</v>
      </c>
      <c r="H125" s="5">
        <f t="shared" ref="H125" si="37">($I125-$D125)/5+G125</f>
        <v>55.333198883209121</v>
      </c>
      <c r="I125" s="5">
        <f>-H89</f>
        <v>58.564690211570969</v>
      </c>
      <c r="J125" s="5">
        <f t="shared" ref="J125:M125" si="38">($N125-$I125)/5+I125</f>
        <v>61.73033434205729</v>
      </c>
      <c r="K125" s="5">
        <f t="shared" si="38"/>
        <v>64.895978472543604</v>
      </c>
      <c r="L125" s="5">
        <f>($N125-$I125)/5+K125</f>
        <v>68.061622603029917</v>
      </c>
      <c r="M125" s="5">
        <f t="shared" si="38"/>
        <v>71.227266733516231</v>
      </c>
      <c r="N125" s="5">
        <f>-I89</f>
        <v>74.392910864002559</v>
      </c>
      <c r="O125" s="5">
        <f t="shared" ref="O125:R125" si="39">($S125-$N125)/5+N125</f>
        <v>75.697899656520605</v>
      </c>
      <c r="P125" s="5">
        <f t="shared" si="39"/>
        <v>77.00288844903865</v>
      </c>
      <c r="Q125" s="5">
        <f t="shared" si="39"/>
        <v>78.307877241556696</v>
      </c>
      <c r="R125" s="5">
        <f t="shared" si="39"/>
        <v>79.612866034074742</v>
      </c>
      <c r="S125" s="5">
        <f>-J89</f>
        <v>80.917854826592801</v>
      </c>
      <c r="T125" s="5">
        <f t="shared" ref="T125:W125" si="40">($X125-$S125)/5+S125</f>
        <v>82.462788015722779</v>
      </c>
      <c r="U125" s="5">
        <f t="shared" si="40"/>
        <v>84.007721204852757</v>
      </c>
      <c r="V125" s="5">
        <f t="shared" si="40"/>
        <v>85.552654393982735</v>
      </c>
      <c r="W125" s="5">
        <f t="shared" si="40"/>
        <v>87.097587583112713</v>
      </c>
      <c r="X125" s="5">
        <f>-K89</f>
        <v>88.64252077224269</v>
      </c>
      <c r="Y125" s="5">
        <f t="shared" ref="Y125:AB125" si="41">($AC125-$X125)/5+X125</f>
        <v>89.735781402104166</v>
      </c>
      <c r="Z125" s="5">
        <f t="shared" si="41"/>
        <v>90.829042031965642</v>
      </c>
      <c r="AA125" s="5">
        <f t="shared" si="41"/>
        <v>91.922302661827118</v>
      </c>
      <c r="AB125" s="5">
        <f t="shared" si="41"/>
        <v>93.015563291688593</v>
      </c>
      <c r="AC125" s="5">
        <f>-L89</f>
        <v>94.108823921550041</v>
      </c>
      <c r="AD125" s="5">
        <f t="shared" ref="AD125:AG125" si="42">($AH125-$AC125)/5+AC125</f>
        <v>95.383020486423035</v>
      </c>
      <c r="AE125" s="5">
        <f t="shared" si="42"/>
        <v>96.65721705129603</v>
      </c>
      <c r="AF125" s="5">
        <f t="shared" si="42"/>
        <v>97.931413616169024</v>
      </c>
      <c r="AG125" s="5">
        <f t="shared" si="42"/>
        <v>99.205610181042019</v>
      </c>
      <c r="AH125" s="5">
        <f>-M89</f>
        <v>100.479806745915</v>
      </c>
      <c r="AI125" s="5">
        <f t="shared" ref="AI125:AK125" si="43">($AH125-$AC125)/5+AH125</f>
        <v>101.75400331078799</v>
      </c>
      <c r="AJ125" s="5">
        <f t="shared" si="43"/>
        <v>103.02819987566099</v>
      </c>
      <c r="AK125" s="5">
        <f t="shared" si="43"/>
        <v>104.30239644053398</v>
      </c>
    </row>
    <row r="126" spans="1:37" s="5" customFormat="1" x14ac:dyDescent="0.45">
      <c r="A126" s="5" t="s">
        <v>382</v>
      </c>
      <c r="B126" s="5" t="s">
        <v>387</v>
      </c>
      <c r="C126" s="5" t="s">
        <v>234</v>
      </c>
      <c r="D126" s="5">
        <f>-G88</f>
        <v>790.13437798041809</v>
      </c>
      <c r="E126" s="5">
        <f t="shared" ref="E126:H126" si="44">($I126-$D126)/5+D126</f>
        <v>749.46340167978281</v>
      </c>
      <c r="F126" s="5">
        <f t="shared" si="44"/>
        <v>708.79242537914752</v>
      </c>
      <c r="G126" s="5">
        <f t="shared" si="44"/>
        <v>668.12144907851223</v>
      </c>
      <c r="H126" s="5">
        <f t="shared" si="44"/>
        <v>627.45047277787694</v>
      </c>
      <c r="I126" s="5">
        <f>-H88</f>
        <v>586.77949647724176</v>
      </c>
      <c r="J126" s="5">
        <f t="shared" ref="J126:M126" si="45">($N126-$I126)/5+I126</f>
        <v>548.22012524411844</v>
      </c>
      <c r="K126" s="5">
        <f t="shared" si="45"/>
        <v>509.66075401099511</v>
      </c>
      <c r="L126" s="5">
        <f t="shared" si="45"/>
        <v>471.10138277787178</v>
      </c>
      <c r="M126" s="5">
        <f t="shared" si="45"/>
        <v>432.54201154474845</v>
      </c>
      <c r="N126" s="5">
        <f>-I88</f>
        <v>393.982640311625</v>
      </c>
      <c r="O126" s="5">
        <f t="shared" ref="O126:R126" si="46">($S126-$N126)/5+N126</f>
        <v>377.92600098383031</v>
      </c>
      <c r="P126" s="5">
        <f t="shared" si="46"/>
        <v>361.86936165603561</v>
      </c>
      <c r="Q126" s="5">
        <f t="shared" si="46"/>
        <v>345.81272232824091</v>
      </c>
      <c r="R126" s="5">
        <f t="shared" si="46"/>
        <v>329.75608300044621</v>
      </c>
      <c r="S126" s="5">
        <f>-J88</f>
        <v>313.6994436726514</v>
      </c>
      <c r="T126" s="5">
        <f t="shared" ref="T126:W126" si="47">($X126-$S126)/5+S126</f>
        <v>288.05876432171192</v>
      </c>
      <c r="U126" s="5">
        <f t="shared" si="47"/>
        <v>262.41808497077238</v>
      </c>
      <c r="V126" s="5">
        <f t="shared" si="47"/>
        <v>236.77740561983288</v>
      </c>
      <c r="W126" s="5">
        <f t="shared" si="47"/>
        <v>211.13672626889337</v>
      </c>
      <c r="X126" s="5">
        <f>-K88</f>
        <v>185.49604691795386</v>
      </c>
      <c r="Y126" s="5">
        <f t="shared" ref="Y126:AB126" si="48">($AC126-$X126)/5+X126</f>
        <v>181.32914976423953</v>
      </c>
      <c r="Z126" s="5">
        <f t="shared" si="48"/>
        <v>177.1622526105252</v>
      </c>
      <c r="AA126" s="5">
        <f t="shared" si="48"/>
        <v>172.99535545681087</v>
      </c>
      <c r="AB126" s="5">
        <f t="shared" si="48"/>
        <v>168.82845830309654</v>
      </c>
      <c r="AC126" s="5">
        <f>-L88</f>
        <v>164.66156114938224</v>
      </c>
      <c r="AD126" s="5">
        <f t="shared" ref="AD126:AG126" si="49">($AH126-$AC126)/5+AC126</f>
        <v>158.60910964586921</v>
      </c>
      <c r="AE126" s="5">
        <f t="shared" si="49"/>
        <v>152.55665814235618</v>
      </c>
      <c r="AF126" s="5">
        <f t="shared" si="49"/>
        <v>146.50420663884316</v>
      </c>
      <c r="AG126" s="5">
        <f t="shared" si="49"/>
        <v>140.45175513533013</v>
      </c>
      <c r="AH126" s="5">
        <f>-M88</f>
        <v>134.39930363181705</v>
      </c>
      <c r="AI126" s="5">
        <f t="shared" ref="AI126:AK126" si="50">($AH126-$AC126)/5+AH126</f>
        <v>128.34685212830402</v>
      </c>
      <c r="AJ126" s="5">
        <f t="shared" si="50"/>
        <v>122.29440062479098</v>
      </c>
      <c r="AK126" s="5">
        <f t="shared" si="50"/>
        <v>116.24194912127794</v>
      </c>
    </row>
    <row r="127" spans="1:37" s="5" customFormat="1" x14ac:dyDescent="0.45">
      <c r="A127" s="5" t="s">
        <v>384</v>
      </c>
      <c r="B127" s="5" t="s">
        <v>387</v>
      </c>
      <c r="C127" s="5" t="s">
        <v>234</v>
      </c>
      <c r="D127" s="5">
        <f>-G90</f>
        <v>9.044710097254411</v>
      </c>
      <c r="E127" s="5">
        <f t="shared" ref="E127:H127" si="51">($I127-$D127)/5+D127</f>
        <v>10.107906141819271</v>
      </c>
      <c r="F127" s="5">
        <f t="shared" si="51"/>
        <v>11.171102186384131</v>
      </c>
      <c r="G127" s="5">
        <f t="shared" si="51"/>
        <v>12.23429823094899</v>
      </c>
      <c r="H127" s="5">
        <f t="shared" si="51"/>
        <v>13.29749427551385</v>
      </c>
      <c r="I127" s="5">
        <f>-H90</f>
        <v>14.360690320078707</v>
      </c>
      <c r="J127" s="5">
        <f t="shared" ref="J127:M127" si="52">($N127-$I127)/5+I127</f>
        <v>15.421970531630917</v>
      </c>
      <c r="K127" s="5">
        <f t="shared" si="52"/>
        <v>16.483250743183127</v>
      </c>
      <c r="L127" s="5">
        <f t="shared" si="52"/>
        <v>17.544530954735336</v>
      </c>
      <c r="M127" s="5">
        <f t="shared" si="52"/>
        <v>18.605811166287545</v>
      </c>
      <c r="N127" s="5">
        <f>-I90</f>
        <v>19.667091377839757</v>
      </c>
      <c r="O127" s="5">
        <f t="shared" ref="O127:R127" si="53">($S127-$N127)/5+N127</f>
        <v>20.477133557623798</v>
      </c>
      <c r="P127" s="5">
        <f t="shared" si="53"/>
        <v>21.287175737407839</v>
      </c>
      <c r="Q127" s="5">
        <f t="shared" si="53"/>
        <v>22.09721791719188</v>
      </c>
      <c r="R127" s="5">
        <f t="shared" si="53"/>
        <v>22.907260096975921</v>
      </c>
      <c r="S127" s="5">
        <f>-J90</f>
        <v>23.717302276759959</v>
      </c>
      <c r="T127" s="5">
        <f t="shared" ref="T127:W127" si="54">($X127-$S127)/5+S127</f>
        <v>24.53401307510201</v>
      </c>
      <c r="U127" s="5">
        <f t="shared" si="54"/>
        <v>25.350723873444061</v>
      </c>
      <c r="V127" s="5">
        <f t="shared" si="54"/>
        <v>26.167434671786111</v>
      </c>
      <c r="W127" s="5">
        <f t="shared" si="54"/>
        <v>26.984145470128162</v>
      </c>
      <c r="X127" s="5">
        <f>-K90</f>
        <v>27.800856268470206</v>
      </c>
      <c r="Y127" s="5">
        <f t="shared" ref="Y127:AB127" si="55">($AC127-$X127)/5+X127</f>
        <v>28.561383284996456</v>
      </c>
      <c r="Z127" s="5">
        <f t="shared" si="55"/>
        <v>29.321910301522706</v>
      </c>
      <c r="AA127" s="5">
        <f t="shared" si="55"/>
        <v>30.082437318048957</v>
      </c>
      <c r="AB127" s="5">
        <f t="shared" si="55"/>
        <v>30.842964334575207</v>
      </c>
      <c r="AC127" s="5">
        <f>-L90</f>
        <v>31.603491351101457</v>
      </c>
      <c r="AD127" s="5">
        <f t="shared" ref="AD127:AG127" si="56">($AH127-$AC127)/5+AC127</f>
        <v>32.905399109881614</v>
      </c>
      <c r="AE127" s="5">
        <f t="shared" si="56"/>
        <v>34.207306868661775</v>
      </c>
      <c r="AF127" s="5">
        <f t="shared" si="56"/>
        <v>35.509214627441935</v>
      </c>
      <c r="AG127" s="5">
        <f t="shared" si="56"/>
        <v>36.811122386222095</v>
      </c>
      <c r="AH127" s="5">
        <f>-M90</f>
        <v>38.113030145002242</v>
      </c>
      <c r="AI127" s="5">
        <f t="shared" ref="AI127:AK127" si="57">($AH127-$AC127)/5+AH127</f>
        <v>39.414937903782402</v>
      </c>
      <c r="AJ127" s="5">
        <f t="shared" si="57"/>
        <v>40.716845662562562</v>
      </c>
      <c r="AK127" s="5">
        <f t="shared" si="57"/>
        <v>42.018753421342723</v>
      </c>
    </row>
    <row r="128" spans="1:37" s="5" customFormat="1" x14ac:dyDescent="0.45"/>
    <row r="129" spans="1:37" s="5" customFormat="1" x14ac:dyDescent="0.45">
      <c r="A129" s="5" t="s">
        <v>395</v>
      </c>
      <c r="B129" s="5" t="s">
        <v>387</v>
      </c>
      <c r="C129" s="5" t="s">
        <v>7</v>
      </c>
      <c r="D129" s="5">
        <f>SUM(D122,D125)</f>
        <v>123.54927564694282</v>
      </c>
      <c r="E129" s="5">
        <f t="shared" ref="E129:AK129" si="58">SUM(E122,E125)</f>
        <v>128.76251977128646</v>
      </c>
      <c r="F129" s="5">
        <f t="shared" si="58"/>
        <v>133.97576389563011</v>
      </c>
      <c r="G129" s="5">
        <f t="shared" si="58"/>
        <v>139.18900801997376</v>
      </c>
      <c r="H129" s="5">
        <f t="shared" si="58"/>
        <v>144.4022521443174</v>
      </c>
      <c r="I129" s="5">
        <f t="shared" si="58"/>
        <v>149.61549626866108</v>
      </c>
      <c r="J129" s="5">
        <f t="shared" si="58"/>
        <v>153.96339391166032</v>
      </c>
      <c r="K129" s="5">
        <f t="shared" si="58"/>
        <v>158.31129155465953</v>
      </c>
      <c r="L129" s="5">
        <f t="shared" si="58"/>
        <v>162.65918919765875</v>
      </c>
      <c r="M129" s="5">
        <f t="shared" si="58"/>
        <v>167.00708684065799</v>
      </c>
      <c r="N129" s="5">
        <f t="shared" si="58"/>
        <v>171.35498448365723</v>
      </c>
      <c r="O129" s="5">
        <f t="shared" si="58"/>
        <v>174.87471849408666</v>
      </c>
      <c r="P129" s="5">
        <f t="shared" si="58"/>
        <v>178.39445250451615</v>
      </c>
      <c r="Q129" s="5">
        <f t="shared" si="58"/>
        <v>181.91418651494558</v>
      </c>
      <c r="R129" s="5">
        <f t="shared" si="58"/>
        <v>185.43392052537507</v>
      </c>
      <c r="S129" s="5">
        <f t="shared" si="58"/>
        <v>188.95365453580453</v>
      </c>
      <c r="T129" s="5">
        <f t="shared" si="58"/>
        <v>192.51408396811064</v>
      </c>
      <c r="U129" s="5">
        <f t="shared" si="58"/>
        <v>196.07451340041672</v>
      </c>
      <c r="V129" s="5">
        <f t="shared" si="58"/>
        <v>199.6349428327228</v>
      </c>
      <c r="W129" s="5">
        <f t="shared" si="58"/>
        <v>203.19537226502891</v>
      </c>
      <c r="X129" s="5">
        <f t="shared" si="58"/>
        <v>206.75580169733502</v>
      </c>
      <c r="Y129" s="5">
        <f t="shared" si="58"/>
        <v>210.24035464240526</v>
      </c>
      <c r="Z129" s="5">
        <f t="shared" si="58"/>
        <v>213.72490758747551</v>
      </c>
      <c r="AA129" s="5">
        <f t="shared" si="58"/>
        <v>217.20946053254576</v>
      </c>
      <c r="AB129" s="5">
        <f t="shared" si="58"/>
        <v>220.69401347761601</v>
      </c>
      <c r="AC129" s="5">
        <f t="shared" si="58"/>
        <v>224.17856642268623</v>
      </c>
      <c r="AD129" s="5">
        <f t="shared" si="58"/>
        <v>225.58407032427925</v>
      </c>
      <c r="AE129" s="5">
        <f t="shared" si="58"/>
        <v>226.98957422587227</v>
      </c>
      <c r="AF129" s="5">
        <f t="shared" si="58"/>
        <v>228.3950781274653</v>
      </c>
      <c r="AG129" s="5">
        <f t="shared" si="58"/>
        <v>229.80058202905832</v>
      </c>
      <c r="AH129" s="5">
        <f t="shared" si="58"/>
        <v>231.20608593065134</v>
      </c>
      <c r="AI129" s="5">
        <f t="shared" si="58"/>
        <v>232.61158983224436</v>
      </c>
      <c r="AJ129" s="5">
        <f t="shared" si="58"/>
        <v>234.01709373383738</v>
      </c>
      <c r="AK129" s="5">
        <f t="shared" si="58"/>
        <v>235.42259763543041</v>
      </c>
    </row>
    <row r="130" spans="1:37" s="5" customFormat="1" x14ac:dyDescent="0.45"/>
    <row r="131" spans="1:37" s="70" customFormat="1" x14ac:dyDescent="0.45">
      <c r="A131" s="2" t="s">
        <v>345</v>
      </c>
    </row>
    <row r="132" spans="1:37" s="1" customFormat="1" x14ac:dyDescent="0.45">
      <c r="A132" s="1" t="s">
        <v>342</v>
      </c>
      <c r="B132" s="1" t="s">
        <v>232</v>
      </c>
      <c r="C132" s="1">
        <v>2017</v>
      </c>
    </row>
    <row r="133" spans="1:37" s="5" customFormat="1" x14ac:dyDescent="0.45">
      <c r="A133" s="5" t="s">
        <v>340</v>
      </c>
      <c r="B133" s="5" t="s">
        <v>228</v>
      </c>
      <c r="C133" s="5">
        <f>G6/($G$61-G108)</f>
        <v>0.24099255568201119</v>
      </c>
    </row>
    <row r="134" spans="1:37" s="5" customFormat="1" x14ac:dyDescent="0.45">
      <c r="A134" s="5" t="s">
        <v>29</v>
      </c>
      <c r="B134" s="5" t="s">
        <v>228</v>
      </c>
      <c r="C134" s="5">
        <f>G15/($G$61-G108)</f>
        <v>0.17555747458302273</v>
      </c>
    </row>
    <row r="135" spans="1:37" s="5" customFormat="1" x14ac:dyDescent="0.45">
      <c r="A135" s="5" t="s">
        <v>297</v>
      </c>
      <c r="B135" s="5" t="s">
        <v>228</v>
      </c>
      <c r="C135" s="5">
        <f>SUM(G5,G22,G28,G33,-G108)/($G$61-G108)</f>
        <v>0.48672537968873114</v>
      </c>
    </row>
    <row r="136" spans="1:37" s="5" customFormat="1" x14ac:dyDescent="0.45">
      <c r="A136" s="5" t="s">
        <v>30</v>
      </c>
      <c r="B136" s="5" t="s">
        <v>228</v>
      </c>
      <c r="C136" s="5">
        <f>G34/($G$61-G108)</f>
        <v>9.6724590046234835E-2</v>
      </c>
    </row>
    <row r="137" spans="1:37" s="1" customFormat="1" x14ac:dyDescent="0.45"/>
    <row r="138" spans="1:37" x14ac:dyDescent="0.45">
      <c r="A138" s="2" t="s">
        <v>346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37" s="65" customFormat="1" x14ac:dyDescent="0.45">
      <c r="A139" s="71"/>
      <c r="B139" s="71" t="s">
        <v>347</v>
      </c>
      <c r="C139" s="71"/>
      <c r="D139" s="71"/>
      <c r="E139" s="71">
        <v>2012</v>
      </c>
      <c r="F139" s="71">
        <v>2017</v>
      </c>
      <c r="G139" s="71">
        <v>2022</v>
      </c>
      <c r="H139" s="71">
        <v>2027</v>
      </c>
      <c r="I139" s="71">
        <v>2032</v>
      </c>
      <c r="J139" s="71">
        <v>2037</v>
      </c>
      <c r="K139" s="71">
        <v>2042</v>
      </c>
      <c r="L139" s="71">
        <v>2047</v>
      </c>
      <c r="M139" s="66"/>
    </row>
    <row r="140" spans="1:37" s="65" customFormat="1" x14ac:dyDescent="0.45">
      <c r="A140" s="71"/>
      <c r="B140" s="71" t="s">
        <v>29</v>
      </c>
      <c r="C140" s="71"/>
      <c r="D140" s="71"/>
      <c r="E140" s="71">
        <v>11.25123578939127</v>
      </c>
      <c r="F140" s="71">
        <v>12.741690353427629</v>
      </c>
      <c r="G140" s="71">
        <v>15.557233248777086</v>
      </c>
      <c r="H140" s="71">
        <v>20.440582414135115</v>
      </c>
      <c r="I140" s="71">
        <v>28.847724114400989</v>
      </c>
      <c r="J140" s="71">
        <v>47.24430624065932</v>
      </c>
      <c r="K140" s="71">
        <v>70.967030508521077</v>
      </c>
      <c r="L140" s="71">
        <v>100.4956813653524</v>
      </c>
      <c r="M140" s="66"/>
    </row>
    <row r="141" spans="1:37" s="65" customFormat="1" x14ac:dyDescent="0.45">
      <c r="A141" s="71"/>
      <c r="B141" s="71" t="s">
        <v>348</v>
      </c>
      <c r="C141" s="71"/>
      <c r="D141" s="71"/>
      <c r="E141" s="71">
        <v>44.413388044060845</v>
      </c>
      <c r="F141" s="71">
        <v>55.609591063086654</v>
      </c>
      <c r="G141" s="71">
        <v>74.849881284749046</v>
      </c>
      <c r="H141" s="71">
        <v>108.00167502838275</v>
      </c>
      <c r="I141" s="71">
        <v>166.5531784055834</v>
      </c>
      <c r="J141" s="71">
        <v>265.66289411661552</v>
      </c>
      <c r="K141" s="71">
        <v>385.63123962757152</v>
      </c>
      <c r="L141" s="71">
        <v>522.15662971432516</v>
      </c>
      <c r="M141" s="66"/>
    </row>
    <row r="142" spans="1:37" s="65" customFormat="1" x14ac:dyDescent="0.45">
      <c r="A142" s="71"/>
      <c r="B142" s="71" t="s">
        <v>9</v>
      </c>
      <c r="C142" s="71"/>
      <c r="D142" s="71"/>
      <c r="E142" s="71">
        <v>8.9540259624837173</v>
      </c>
      <c r="F142" s="71">
        <v>10.145218517203793</v>
      </c>
      <c r="G142" s="71">
        <v>12.395030993373373</v>
      </c>
      <c r="H142" s="71">
        <v>16.298948762824363</v>
      </c>
      <c r="I142" s="71">
        <v>23.025282517175203</v>
      </c>
      <c r="J142" s="71">
        <v>37.708815232882799</v>
      </c>
      <c r="K142" s="71">
        <v>56.643495354559612</v>
      </c>
      <c r="L142" s="71">
        <v>80.212270680934694</v>
      </c>
      <c r="M142" s="66"/>
    </row>
    <row r="143" spans="1:37" s="65" customFormat="1" x14ac:dyDescent="0.45">
      <c r="A143" s="71"/>
      <c r="B143" s="71" t="s">
        <v>10</v>
      </c>
      <c r="C143" s="73"/>
      <c r="D143" s="71"/>
      <c r="E143" s="71">
        <v>64.618649795935823</v>
      </c>
      <c r="F143" s="71">
        <v>78.49649993371807</v>
      </c>
      <c r="G143" s="71">
        <v>102.80214552689949</v>
      </c>
      <c r="H143" s="71">
        <v>144.74120620534222</v>
      </c>
      <c r="I143" s="71">
        <v>218.4261850371596</v>
      </c>
      <c r="J143" s="71">
        <v>350.61601559015764</v>
      </c>
      <c r="K143" s="71">
        <v>513.24176549065226</v>
      </c>
      <c r="L143" s="71">
        <v>702.86458176061228</v>
      </c>
      <c r="M143" s="66"/>
    </row>
    <row r="144" spans="1:37" s="65" customFormat="1" x14ac:dyDescent="0.45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66"/>
    </row>
    <row r="145" spans="1:36" s="65" customFormat="1" x14ac:dyDescent="0.45">
      <c r="A145" s="71" t="s">
        <v>349</v>
      </c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</row>
    <row r="146" spans="1:36" s="65" customFormat="1" x14ac:dyDescent="0.45">
      <c r="A146" s="71"/>
      <c r="B146" s="71"/>
      <c r="C146" s="71"/>
      <c r="D146" s="71"/>
      <c r="E146" s="71"/>
      <c r="F146" s="71"/>
      <c r="G146" s="71">
        <v>2012</v>
      </c>
      <c r="H146" s="71">
        <v>2017</v>
      </c>
      <c r="I146" s="71">
        <v>2022</v>
      </c>
      <c r="J146" s="71">
        <v>2027</v>
      </c>
      <c r="K146" s="71">
        <v>2032</v>
      </c>
      <c r="L146" s="71">
        <v>2037</v>
      </c>
      <c r="M146" s="71">
        <v>2042</v>
      </c>
      <c r="N146" s="71">
        <v>2047</v>
      </c>
      <c r="O146" s="71"/>
      <c r="P146" s="71"/>
      <c r="Q146" s="71"/>
      <c r="R146" s="71"/>
    </row>
    <row r="147" spans="1:36" s="65" customFormat="1" x14ac:dyDescent="0.45">
      <c r="A147" s="71" t="s">
        <v>350</v>
      </c>
      <c r="B147" s="71"/>
      <c r="C147" s="71"/>
      <c r="D147" s="71" t="s">
        <v>351</v>
      </c>
      <c r="E147" s="71"/>
      <c r="F147" s="71"/>
      <c r="G147" s="71">
        <v>4</v>
      </c>
      <c r="H147" s="71">
        <v>4</v>
      </c>
      <c r="I147" s="71">
        <v>4</v>
      </c>
      <c r="J147" s="71">
        <v>4</v>
      </c>
      <c r="K147" s="71">
        <v>4</v>
      </c>
      <c r="L147" s="71">
        <v>4</v>
      </c>
      <c r="M147" s="71">
        <v>4</v>
      </c>
      <c r="N147" s="71">
        <v>4</v>
      </c>
      <c r="O147" s="71"/>
      <c r="P147" s="71"/>
      <c r="Q147" s="71"/>
      <c r="R147" s="71"/>
    </row>
    <row r="148" spans="1:36" s="65" customFormat="1" x14ac:dyDescent="0.45">
      <c r="A148" s="71" t="s">
        <v>352</v>
      </c>
      <c r="B148" s="71"/>
      <c r="C148" s="71"/>
      <c r="D148" s="71" t="s">
        <v>353</v>
      </c>
      <c r="E148" s="71"/>
      <c r="F148" s="71"/>
      <c r="G148" s="71">
        <v>1.1666666666666667E-12</v>
      </c>
      <c r="H148" s="71">
        <v>1.1666666666666667E-12</v>
      </c>
      <c r="I148" s="71">
        <v>1.1666666666666667E-12</v>
      </c>
      <c r="J148" s="71">
        <v>1.1666666666666667E-12</v>
      </c>
      <c r="K148" s="71">
        <v>1.1666666666666667E-12</v>
      </c>
      <c r="L148" s="71">
        <v>1.1666666666666667E-12</v>
      </c>
      <c r="M148" s="71">
        <v>1.1666666666666667E-12</v>
      </c>
      <c r="N148" s="71">
        <v>1.1666666666666667E-12</v>
      </c>
      <c r="O148" s="71"/>
      <c r="P148" s="71"/>
      <c r="Q148" s="71"/>
      <c r="R148" s="71"/>
    </row>
    <row r="149" spans="1:36" s="65" customFormat="1" x14ac:dyDescent="0.45">
      <c r="A149" s="71" t="s">
        <v>354</v>
      </c>
      <c r="B149" s="71"/>
      <c r="C149" s="71"/>
      <c r="D149" s="71" t="s">
        <v>355</v>
      </c>
      <c r="E149" s="71"/>
      <c r="F149" s="71"/>
      <c r="G149" s="71">
        <v>31</v>
      </c>
      <c r="H149" s="71">
        <v>31</v>
      </c>
      <c r="I149" s="71">
        <v>31</v>
      </c>
      <c r="J149" s="71">
        <v>31</v>
      </c>
      <c r="K149" s="71">
        <v>31</v>
      </c>
      <c r="L149" s="71">
        <v>31</v>
      </c>
      <c r="M149" s="71">
        <v>31</v>
      </c>
      <c r="N149" s="71">
        <v>31</v>
      </c>
      <c r="O149" s="71"/>
      <c r="P149" s="71"/>
      <c r="Q149" s="71"/>
      <c r="R149" s="71"/>
    </row>
    <row r="150" spans="1:36" s="65" customFormat="1" x14ac:dyDescent="0.45">
      <c r="A150" s="71" t="s">
        <v>356</v>
      </c>
      <c r="B150" s="71"/>
      <c r="C150" s="71"/>
      <c r="D150" s="71" t="s">
        <v>357</v>
      </c>
      <c r="E150" s="71"/>
      <c r="F150" s="71"/>
      <c r="G150" s="71">
        <v>300</v>
      </c>
      <c r="H150" s="71">
        <v>300</v>
      </c>
      <c r="I150" s="71">
        <v>300</v>
      </c>
      <c r="J150" s="71">
        <v>300</v>
      </c>
      <c r="K150" s="71">
        <v>300</v>
      </c>
      <c r="L150" s="71">
        <v>300</v>
      </c>
      <c r="M150" s="71">
        <v>300</v>
      </c>
      <c r="N150" s="71">
        <v>300</v>
      </c>
      <c r="O150" s="71"/>
      <c r="P150" s="71"/>
      <c r="Q150" s="71"/>
      <c r="R150" s="71"/>
    </row>
    <row r="151" spans="1:36" s="65" customFormat="1" x14ac:dyDescent="0.45">
      <c r="A151" s="71" t="s">
        <v>358</v>
      </c>
      <c r="B151" s="71"/>
      <c r="C151" s="71"/>
      <c r="D151" s="71"/>
      <c r="E151" s="71"/>
      <c r="F151" s="71"/>
      <c r="G151" s="71">
        <v>364784309.04110998</v>
      </c>
      <c r="H151" s="71">
        <v>426874851.32151085</v>
      </c>
      <c r="I151" s="71">
        <v>498093083.24087167</v>
      </c>
      <c r="J151" s="71">
        <v>566852096.81454527</v>
      </c>
      <c r="K151" s="71">
        <v>644253782.56592238</v>
      </c>
      <c r="L151" s="71">
        <v>716467238.43474627</v>
      </c>
      <c r="M151" s="71">
        <v>796597960.79371703</v>
      </c>
      <c r="N151" s="71">
        <v>869128170.02074623</v>
      </c>
      <c r="O151" s="71"/>
      <c r="P151" s="71"/>
      <c r="Q151" s="71"/>
      <c r="R151" s="71"/>
    </row>
    <row r="152" spans="1:36" s="65" customFormat="1" x14ac:dyDescent="0.45">
      <c r="A152" s="71" t="s">
        <v>359</v>
      </c>
      <c r="B152" s="71"/>
      <c r="C152" s="71"/>
      <c r="D152" s="71" t="s">
        <v>308</v>
      </c>
      <c r="E152" s="71"/>
      <c r="F152" s="71"/>
      <c r="G152" s="71">
        <v>15.831639012384173</v>
      </c>
      <c r="H152" s="71">
        <v>18.52636854735357</v>
      </c>
      <c r="I152" s="71">
        <v>21.617239812653828</v>
      </c>
      <c r="J152" s="71">
        <v>24.601381001751264</v>
      </c>
      <c r="K152" s="71">
        <v>27.960614163361029</v>
      </c>
      <c r="L152" s="71">
        <v>31.094678148067988</v>
      </c>
      <c r="M152" s="71">
        <v>34.572351498447318</v>
      </c>
      <c r="N152" s="71">
        <v>37.720162578900386</v>
      </c>
      <c r="O152" s="71"/>
      <c r="P152" s="71" t="s">
        <v>360</v>
      </c>
      <c r="Q152" s="71"/>
      <c r="R152" s="71"/>
    </row>
    <row r="153" spans="1:36" s="65" customFormat="1" x14ac:dyDescent="0.45">
      <c r="A153" s="71" t="s">
        <v>361</v>
      </c>
      <c r="B153" s="71"/>
      <c r="C153" s="71"/>
      <c r="D153" s="71" t="s">
        <v>308</v>
      </c>
      <c r="E153" s="71"/>
      <c r="F153" s="71"/>
      <c r="G153" s="71">
        <v>9.6387429599999977E-2</v>
      </c>
      <c r="H153" s="71">
        <v>0.24549842492524407</v>
      </c>
      <c r="I153" s="71">
        <v>0.38083585947069509</v>
      </c>
      <c r="J153" s="71">
        <v>0.54446425711584445</v>
      </c>
      <c r="K153" s="71">
        <v>0.81044319810973564</v>
      </c>
      <c r="L153" s="71">
        <v>1.1772517634494035</v>
      </c>
      <c r="M153" s="71">
        <v>1.741892871605518</v>
      </c>
      <c r="N153" s="71">
        <v>2.3713813508285555</v>
      </c>
      <c r="O153" s="71"/>
      <c r="P153" s="71"/>
      <c r="Q153" s="71"/>
      <c r="R153" s="71"/>
    </row>
    <row r="154" spans="1:36" s="65" customFormat="1" x14ac:dyDescent="0.45">
      <c r="A154" s="71" t="s">
        <v>362</v>
      </c>
      <c r="B154" s="71"/>
      <c r="C154" s="71"/>
      <c r="D154" s="71" t="s">
        <v>308</v>
      </c>
      <c r="E154" s="71"/>
      <c r="F154" s="71"/>
      <c r="G154" s="71">
        <v>15.735251582784173</v>
      </c>
      <c r="H154" s="71">
        <v>18.280870122428325</v>
      </c>
      <c r="I154" s="71">
        <v>21.236403953183132</v>
      </c>
      <c r="J154" s="71">
        <v>24.056916744635419</v>
      </c>
      <c r="K154" s="71">
        <v>27.150170965251295</v>
      </c>
      <c r="L154" s="71">
        <v>29.917426384618583</v>
      </c>
      <c r="M154" s="71">
        <v>32.830458626841803</v>
      </c>
      <c r="N154" s="71">
        <v>35.348781228071829</v>
      </c>
      <c r="O154" s="71"/>
      <c r="P154" s="71"/>
      <c r="Q154" s="71"/>
      <c r="R154" s="71"/>
    </row>
    <row r="155" spans="1:36" s="65" customFormat="1" x14ac:dyDescent="0.45">
      <c r="A155" s="71" t="s">
        <v>363</v>
      </c>
      <c r="B155" s="71"/>
      <c r="C155" s="71"/>
      <c r="D155" s="71"/>
      <c r="E155" s="71"/>
      <c r="F155" s="71"/>
      <c r="G155" s="71">
        <v>0.5435424164524405</v>
      </c>
      <c r="H155" s="71">
        <v>0.5435424164524405</v>
      </c>
      <c r="I155" s="71">
        <v>0.5435424164524405</v>
      </c>
      <c r="J155" s="71">
        <v>0.5435424164524405</v>
      </c>
      <c r="K155" s="71">
        <v>0.5435424164524405</v>
      </c>
      <c r="L155" s="71">
        <v>0.5435424164524405</v>
      </c>
      <c r="M155" s="71">
        <v>0.5435424164524405</v>
      </c>
      <c r="N155" s="71">
        <v>0.5435424164524405</v>
      </c>
      <c r="O155" s="71"/>
      <c r="P155" s="71"/>
      <c r="Q155" s="71"/>
      <c r="R155" s="71"/>
    </row>
    <row r="156" spans="1:36" s="65" customFormat="1" x14ac:dyDescent="0.45">
      <c r="A156" s="71" t="s">
        <v>364</v>
      </c>
      <c r="B156" s="71"/>
      <c r="C156" s="71"/>
      <c r="D156" s="71"/>
      <c r="E156" s="71"/>
      <c r="F156" s="71"/>
      <c r="G156" s="71">
        <v>28.949445538186428</v>
      </c>
      <c r="H156" s="71">
        <v>33.632830794959467</v>
      </c>
      <c r="I156" s="71">
        <v>39.070371162176443</v>
      </c>
      <c r="J156" s="71">
        <v>44.259502140879157</v>
      </c>
      <c r="K156" s="71">
        <v>49.95041811539452</v>
      </c>
      <c r="L156" s="71">
        <v>55.041567095870491</v>
      </c>
      <c r="M156" s="71">
        <v>60.400913770663273</v>
      </c>
      <c r="N156" s="71">
        <v>65.034080428872684</v>
      </c>
      <c r="O156" s="71"/>
      <c r="P156" s="71"/>
      <c r="Q156" s="71"/>
      <c r="R156" s="71"/>
    </row>
    <row r="157" spans="1:36" s="65" customFormat="1" x14ac:dyDescent="0.45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66"/>
    </row>
    <row r="158" spans="1:36" s="2" customFormat="1" x14ac:dyDescent="0.45">
      <c r="A158" s="2" t="s">
        <v>365</v>
      </c>
    </row>
    <row r="159" spans="1:36" s="1" customFormat="1" x14ac:dyDescent="0.45">
      <c r="A159" s="1" t="s">
        <v>342</v>
      </c>
      <c r="B159" s="1" t="s">
        <v>232</v>
      </c>
      <c r="C159" s="1">
        <v>2017</v>
      </c>
      <c r="D159" s="1">
        <v>2018</v>
      </c>
      <c r="E159" s="1">
        <v>2019</v>
      </c>
      <c r="F159" s="1">
        <v>2020</v>
      </c>
      <c r="G159" s="1">
        <v>2021</v>
      </c>
      <c r="H159" s="1">
        <v>2022</v>
      </c>
      <c r="I159" s="1">
        <v>2023</v>
      </c>
      <c r="J159" s="1">
        <v>2024</v>
      </c>
      <c r="K159" s="1">
        <v>2025</v>
      </c>
      <c r="L159" s="1">
        <v>2026</v>
      </c>
      <c r="M159" s="1">
        <v>2027</v>
      </c>
      <c r="N159" s="1">
        <v>2028</v>
      </c>
      <c r="O159" s="1">
        <v>2029</v>
      </c>
      <c r="P159" s="1">
        <v>2030</v>
      </c>
      <c r="Q159" s="1">
        <v>2031</v>
      </c>
      <c r="R159" s="1">
        <v>2032</v>
      </c>
      <c r="S159" s="1">
        <v>2033</v>
      </c>
      <c r="T159" s="1">
        <v>2034</v>
      </c>
      <c r="U159" s="1">
        <v>2035</v>
      </c>
      <c r="V159" s="1">
        <v>2036</v>
      </c>
      <c r="W159" s="1">
        <v>2037</v>
      </c>
      <c r="X159" s="1">
        <v>2038</v>
      </c>
      <c r="Y159" s="1">
        <v>2039</v>
      </c>
      <c r="Z159" s="1">
        <v>2040</v>
      </c>
      <c r="AA159" s="1">
        <v>2041</v>
      </c>
      <c r="AB159" s="1">
        <v>2042</v>
      </c>
      <c r="AC159" s="1">
        <v>2043</v>
      </c>
      <c r="AD159" s="1">
        <v>2044</v>
      </c>
      <c r="AE159" s="1">
        <v>2045</v>
      </c>
      <c r="AF159" s="1">
        <v>2046</v>
      </c>
      <c r="AG159" s="1">
        <v>2047</v>
      </c>
      <c r="AH159" s="1">
        <v>2048</v>
      </c>
      <c r="AI159" s="1">
        <v>2049</v>
      </c>
      <c r="AJ159" s="1">
        <v>2050</v>
      </c>
    </row>
    <row r="160" spans="1:36" s="5" customFormat="1" x14ac:dyDescent="0.45">
      <c r="A160" s="5" t="s">
        <v>340</v>
      </c>
      <c r="B160" s="5" t="s">
        <v>228</v>
      </c>
      <c r="C160" s="5">
        <v>1</v>
      </c>
      <c r="D160" s="5">
        <f t="shared" ref="D160:G163" si="59">($H160-$C160)/5+C160</f>
        <v>1.0691977403676107</v>
      </c>
      <c r="E160" s="5">
        <f t="shared" si="59"/>
        <v>1.1383954807352215</v>
      </c>
      <c r="F160" s="5">
        <f t="shared" si="59"/>
        <v>1.2075932211028322</v>
      </c>
      <c r="G160" s="5">
        <f t="shared" si="59"/>
        <v>1.2767909614704429</v>
      </c>
      <c r="H160" s="5">
        <f>G141/F141</f>
        <v>1.3459887018380539</v>
      </c>
      <c r="I160" s="5">
        <f t="shared" ref="I160:L163" si="60">($M160-$H160)/5+H160</f>
        <v>1.4652191910751513</v>
      </c>
      <c r="J160" s="5">
        <f t="shared" si="60"/>
        <v>1.5844496803122488</v>
      </c>
      <c r="K160" s="5">
        <f t="shared" si="60"/>
        <v>1.7036801695493462</v>
      </c>
      <c r="L160" s="5">
        <f t="shared" si="60"/>
        <v>1.8229106587864436</v>
      </c>
      <c r="M160" s="5">
        <f>H141/F141</f>
        <v>1.9421411480235409</v>
      </c>
      <c r="N160" s="5">
        <f t="shared" ref="N160:Q163" si="61">($R160-$M160)/5+M160</f>
        <v>2.1527217412552968</v>
      </c>
      <c r="O160" s="5">
        <f t="shared" si="61"/>
        <v>2.3633023344870527</v>
      </c>
      <c r="P160" s="5">
        <f t="shared" si="61"/>
        <v>2.5738829277188087</v>
      </c>
      <c r="Q160" s="5">
        <f t="shared" si="61"/>
        <v>2.7844635209505646</v>
      </c>
      <c r="R160" s="5">
        <f>I141/F141</f>
        <v>2.9950441141823196</v>
      </c>
      <c r="S160" s="5">
        <f t="shared" ref="S160:V163" si="62">($W160-$R160)/5+R160</f>
        <v>3.35149239519412</v>
      </c>
      <c r="T160" s="5">
        <f t="shared" si="62"/>
        <v>3.7079406762059204</v>
      </c>
      <c r="U160" s="5">
        <f t="shared" si="62"/>
        <v>4.0643889572177212</v>
      </c>
      <c r="V160" s="5">
        <f t="shared" si="62"/>
        <v>4.420837238229522</v>
      </c>
      <c r="W160" s="5">
        <f>J141/F141</f>
        <v>4.7772855192413219</v>
      </c>
      <c r="X160" s="5">
        <f t="shared" ref="X160:AA163" si="63">($AB160-$W160)/5+W160</f>
        <v>5.2087519019912225</v>
      </c>
      <c r="Y160" s="5">
        <f t="shared" si="63"/>
        <v>5.6402182847411231</v>
      </c>
      <c r="Z160" s="5">
        <f t="shared" si="63"/>
        <v>6.0716846674910236</v>
      </c>
      <c r="AA160" s="5">
        <f t="shared" si="63"/>
        <v>6.5031510502409242</v>
      </c>
      <c r="AB160" s="5">
        <f>K141/F141</f>
        <v>6.9346174329908257</v>
      </c>
      <c r="AC160" s="5">
        <f t="shared" ref="AC160:AF163" si="64">($AG160-$AB160)/5+AB160</f>
        <v>7.4256312580407942</v>
      </c>
      <c r="AD160" s="5">
        <f t="shared" si="64"/>
        <v>7.9166450830907626</v>
      </c>
      <c r="AE160" s="5">
        <f t="shared" si="64"/>
        <v>8.407658908140732</v>
      </c>
      <c r="AF160" s="5">
        <f t="shared" si="64"/>
        <v>8.8986727331907005</v>
      </c>
      <c r="AG160" s="5">
        <f>L141/F141</f>
        <v>9.389686558240669</v>
      </c>
      <c r="AH160" s="5">
        <f t="shared" ref="AH160:AJ163" si="65">($AG160-$AB160)/5+AG160</f>
        <v>9.8807003832906375</v>
      </c>
      <c r="AI160" s="5">
        <f t="shared" si="65"/>
        <v>10.371714208340606</v>
      </c>
      <c r="AJ160" s="5">
        <f t="shared" si="65"/>
        <v>10.862728033390574</v>
      </c>
    </row>
    <row r="161" spans="1:36" s="5" customFormat="1" x14ac:dyDescent="0.45">
      <c r="A161" s="5" t="s">
        <v>29</v>
      </c>
      <c r="B161" s="5" t="s">
        <v>228</v>
      </c>
      <c r="C161" s="5">
        <v>1</v>
      </c>
      <c r="D161" s="5">
        <f t="shared" si="59"/>
        <v>1.0441941817333844</v>
      </c>
      <c r="E161" s="5">
        <f t="shared" si="59"/>
        <v>1.0883883634667688</v>
      </c>
      <c r="F161" s="5">
        <f t="shared" si="59"/>
        <v>1.1325825452001532</v>
      </c>
      <c r="G161" s="5">
        <f t="shared" si="59"/>
        <v>1.1767767269335376</v>
      </c>
      <c r="H161" s="5">
        <f>G140/F140</f>
        <v>1.220970908666922</v>
      </c>
      <c r="I161" s="5">
        <f t="shared" si="60"/>
        <v>1.2976224208274629</v>
      </c>
      <c r="J161" s="5">
        <f t="shared" si="60"/>
        <v>1.3742739329880038</v>
      </c>
      <c r="K161" s="5">
        <f t="shared" si="60"/>
        <v>1.4509254451485447</v>
      </c>
      <c r="L161" s="5">
        <f t="shared" si="60"/>
        <v>1.5275769573090856</v>
      </c>
      <c r="M161" s="5">
        <f>H140/F140</f>
        <v>1.6042284694696269</v>
      </c>
      <c r="N161" s="5">
        <f t="shared" si="61"/>
        <v>1.7361912070196612</v>
      </c>
      <c r="O161" s="5">
        <f t="shared" si="61"/>
        <v>1.8681539445696955</v>
      </c>
      <c r="P161" s="5">
        <f t="shared" si="61"/>
        <v>2.0001166821197298</v>
      </c>
      <c r="Q161" s="5">
        <f t="shared" si="61"/>
        <v>2.1320794196697643</v>
      </c>
      <c r="R161" s="5">
        <f>I140/F140</f>
        <v>2.2640421572197988</v>
      </c>
      <c r="S161" s="5">
        <f t="shared" si="62"/>
        <v>2.5528041913922817</v>
      </c>
      <c r="T161" s="5">
        <f t="shared" si="62"/>
        <v>2.8415662255647645</v>
      </c>
      <c r="U161" s="5">
        <f t="shared" si="62"/>
        <v>3.1303282597372473</v>
      </c>
      <c r="V161" s="5">
        <f t="shared" si="62"/>
        <v>3.4190902939097301</v>
      </c>
      <c r="W161" s="5">
        <f>J140/F140</f>
        <v>3.7078523280822138</v>
      </c>
      <c r="X161" s="5">
        <f t="shared" si="63"/>
        <v>4.0802161763604783</v>
      </c>
      <c r="Y161" s="5">
        <f t="shared" si="63"/>
        <v>4.4525800246387428</v>
      </c>
      <c r="Z161" s="5">
        <f t="shared" si="63"/>
        <v>4.8249438729170073</v>
      </c>
      <c r="AA161" s="5">
        <f t="shared" si="63"/>
        <v>5.1973077211952718</v>
      </c>
      <c r="AB161" s="5">
        <f>K140/F140</f>
        <v>5.5696715694735364</v>
      </c>
      <c r="AC161" s="5">
        <f t="shared" si="64"/>
        <v>6.0331681705958173</v>
      </c>
      <c r="AD161" s="5">
        <f t="shared" si="64"/>
        <v>6.4966647717180983</v>
      </c>
      <c r="AE161" s="5">
        <f t="shared" si="64"/>
        <v>6.9601613728403793</v>
      </c>
      <c r="AF161" s="5">
        <f t="shared" si="64"/>
        <v>7.4236579739626603</v>
      </c>
      <c r="AG161" s="5">
        <f>L140/F140</f>
        <v>7.8871545750849421</v>
      </c>
      <c r="AH161" s="5">
        <f t="shared" si="65"/>
        <v>8.350651176207224</v>
      </c>
      <c r="AI161" s="5">
        <f t="shared" si="65"/>
        <v>8.8141477773295058</v>
      </c>
      <c r="AJ161" s="5">
        <f t="shared" si="65"/>
        <v>9.2776443784517877</v>
      </c>
    </row>
    <row r="162" spans="1:36" s="5" customFormat="1" x14ac:dyDescent="0.45">
      <c r="A162" s="5" t="s">
        <v>297</v>
      </c>
      <c r="B162" s="5" t="s">
        <v>228</v>
      </c>
      <c r="C162" s="5">
        <v>1</v>
      </c>
      <c r="D162" s="5">
        <f t="shared" si="59"/>
        <v>1.033367265229556</v>
      </c>
      <c r="E162" s="5">
        <f t="shared" si="59"/>
        <v>1.066734530459112</v>
      </c>
      <c r="F162" s="5">
        <f t="shared" si="59"/>
        <v>1.1001017956886681</v>
      </c>
      <c r="G162" s="5">
        <f t="shared" si="59"/>
        <v>1.1334690609182241</v>
      </c>
      <c r="H162" s="5">
        <f>I152/H152</f>
        <v>1.1668363261477803</v>
      </c>
      <c r="I162" s="5">
        <f t="shared" si="60"/>
        <v>1.1990513949721961</v>
      </c>
      <c r="J162" s="5">
        <f t="shared" si="60"/>
        <v>1.231266463796612</v>
      </c>
      <c r="K162" s="5">
        <f t="shared" si="60"/>
        <v>1.2634815326210278</v>
      </c>
      <c r="L162" s="5">
        <f t="shared" si="60"/>
        <v>1.2956966014454436</v>
      </c>
      <c r="M162" s="5">
        <f>J152/H152</f>
        <v>1.3279116702698592</v>
      </c>
      <c r="N162" s="5">
        <f t="shared" si="61"/>
        <v>1.3641760159026639</v>
      </c>
      <c r="O162" s="5">
        <f t="shared" si="61"/>
        <v>1.4004403615354686</v>
      </c>
      <c r="P162" s="5">
        <f t="shared" si="61"/>
        <v>1.4367047071682733</v>
      </c>
      <c r="Q162" s="5">
        <f t="shared" si="61"/>
        <v>1.4729690528010779</v>
      </c>
      <c r="R162" s="5">
        <f>K152/H152</f>
        <v>1.509233398433883</v>
      </c>
      <c r="S162" s="5">
        <f t="shared" si="62"/>
        <v>1.5430669473746403</v>
      </c>
      <c r="T162" s="5">
        <f t="shared" si="62"/>
        <v>1.5769004963153976</v>
      </c>
      <c r="U162" s="5">
        <f t="shared" si="62"/>
        <v>1.6107340452561549</v>
      </c>
      <c r="V162" s="5">
        <f t="shared" si="62"/>
        <v>1.6445675941969122</v>
      </c>
      <c r="W162" s="5">
        <f>L152/H152</f>
        <v>1.6784011431376691</v>
      </c>
      <c r="X162" s="5">
        <f t="shared" si="63"/>
        <v>1.7159441008035534</v>
      </c>
      <c r="Y162" s="5">
        <f t="shared" si="63"/>
        <v>1.7534870584694378</v>
      </c>
      <c r="Z162" s="5">
        <f t="shared" si="63"/>
        <v>1.7910300161353221</v>
      </c>
      <c r="AA162" s="5">
        <f t="shared" si="63"/>
        <v>1.8285729738012064</v>
      </c>
      <c r="AB162" s="5">
        <f>M152/H152</f>
        <v>1.8661159314670905</v>
      </c>
      <c r="AC162" s="5">
        <f t="shared" si="64"/>
        <v>1.900097886132488</v>
      </c>
      <c r="AD162" s="5">
        <f t="shared" si="64"/>
        <v>1.9340798407978854</v>
      </c>
      <c r="AE162" s="5">
        <f t="shared" si="64"/>
        <v>1.9680617954632829</v>
      </c>
      <c r="AF162" s="5">
        <f t="shared" si="64"/>
        <v>2.0020437501286805</v>
      </c>
      <c r="AG162" s="5">
        <f>N152/H152</f>
        <v>2.0360257047940777</v>
      </c>
      <c r="AH162" s="5">
        <f t="shared" si="65"/>
        <v>2.070007659459475</v>
      </c>
      <c r="AI162" s="5">
        <f t="shared" si="65"/>
        <v>2.1039896141248722</v>
      </c>
      <c r="AJ162" s="5">
        <f t="shared" si="65"/>
        <v>2.1379715687902694</v>
      </c>
    </row>
    <row r="163" spans="1:36" s="5" customFormat="1" x14ac:dyDescent="0.45">
      <c r="A163" s="5" t="s">
        <v>30</v>
      </c>
      <c r="B163" s="5" t="s">
        <v>228</v>
      </c>
      <c r="C163" s="5">
        <v>1</v>
      </c>
      <c r="D163" s="5">
        <f t="shared" si="59"/>
        <v>1.0629916580529424</v>
      </c>
      <c r="E163" s="5">
        <f t="shared" si="59"/>
        <v>1.1259833161058848</v>
      </c>
      <c r="F163" s="5">
        <f t="shared" si="59"/>
        <v>1.1889749741588271</v>
      </c>
      <c r="G163" s="5">
        <f t="shared" si="59"/>
        <v>1.2519666322117695</v>
      </c>
      <c r="H163" s="5">
        <f>H142/G142</f>
        <v>1.3149582902647119</v>
      </c>
      <c r="I163" s="5">
        <f t="shared" si="60"/>
        <v>1.3732795489357486</v>
      </c>
      <c r="J163" s="5">
        <f t="shared" si="60"/>
        <v>1.4316008076067852</v>
      </c>
      <c r="K163" s="5">
        <f t="shared" si="60"/>
        <v>1.4899220662778219</v>
      </c>
      <c r="L163" s="5">
        <f t="shared" si="60"/>
        <v>1.5482433249488585</v>
      </c>
      <c r="M163" s="5">
        <f>H142/F142</f>
        <v>1.6065645836198954</v>
      </c>
      <c r="N163" s="5">
        <f t="shared" si="61"/>
        <v>1.73916564574477</v>
      </c>
      <c r="O163" s="5">
        <f t="shared" si="61"/>
        <v>1.8717667078696445</v>
      </c>
      <c r="P163" s="5">
        <f t="shared" si="61"/>
        <v>2.004367769994519</v>
      </c>
      <c r="Q163" s="5">
        <f t="shared" si="61"/>
        <v>2.1369688321193934</v>
      </c>
      <c r="R163" s="5">
        <f>I142/F142</f>
        <v>2.2695698942442681</v>
      </c>
      <c r="S163" s="5">
        <f t="shared" si="62"/>
        <v>2.5590369508839639</v>
      </c>
      <c r="T163" s="5">
        <f t="shared" si="62"/>
        <v>2.8485040075236596</v>
      </c>
      <c r="U163" s="5">
        <f t="shared" si="62"/>
        <v>3.1379710641633554</v>
      </c>
      <c r="V163" s="5">
        <f t="shared" si="62"/>
        <v>3.4274381208030511</v>
      </c>
      <c r="W163" s="5">
        <f>J142/F142</f>
        <v>3.7169051774427464</v>
      </c>
      <c r="X163" s="5">
        <f t="shared" si="63"/>
        <v>4.2812047797508637</v>
      </c>
      <c r="Y163" s="5">
        <f t="shared" si="63"/>
        <v>4.8455043820589809</v>
      </c>
      <c r="Z163" s="5">
        <f t="shared" si="63"/>
        <v>5.4098039843670982</v>
      </c>
      <c r="AA163" s="5">
        <f t="shared" si="63"/>
        <v>5.9741035866752155</v>
      </c>
      <c r="AB163" s="5">
        <f>K143/F143</f>
        <v>6.5384031889833336</v>
      </c>
      <c r="AC163" s="5">
        <f t="shared" si="64"/>
        <v>6.8120048181957893</v>
      </c>
      <c r="AD163" s="5">
        <f t="shared" si="64"/>
        <v>7.085606447408245</v>
      </c>
      <c r="AE163" s="5">
        <f t="shared" si="64"/>
        <v>7.3592080766207006</v>
      </c>
      <c r="AF163" s="5">
        <f t="shared" si="64"/>
        <v>7.6328097058331563</v>
      </c>
      <c r="AG163" s="5">
        <f>L142/F142</f>
        <v>7.9064113350456111</v>
      </c>
      <c r="AH163" s="5">
        <f t="shared" si="65"/>
        <v>8.1800129642580668</v>
      </c>
      <c r="AI163" s="5">
        <f t="shared" si="65"/>
        <v>8.4536145934705225</v>
      </c>
      <c r="AJ163" s="5">
        <f t="shared" si="65"/>
        <v>8.7272162226829781</v>
      </c>
    </row>
    <row r="164" spans="1:36" s="1" customFormat="1" x14ac:dyDescent="0.45"/>
    <row r="165" spans="1:36" s="70" customFormat="1" x14ac:dyDescent="0.45">
      <c r="A165" s="2" t="s">
        <v>366</v>
      </c>
    </row>
    <row r="166" spans="1:36" s="1" customFormat="1" x14ac:dyDescent="0.45">
      <c r="A166" s="1" t="s">
        <v>342</v>
      </c>
      <c r="B166" s="1" t="s">
        <v>232</v>
      </c>
      <c r="C166" s="1">
        <v>2017</v>
      </c>
    </row>
    <row r="167" spans="1:36" s="5" customFormat="1" x14ac:dyDescent="0.45">
      <c r="A167" s="5" t="s">
        <v>340</v>
      </c>
      <c r="B167" s="5" t="s">
        <v>228</v>
      </c>
      <c r="C167" s="5">
        <f>F141/($F$143+$H$152)</f>
        <v>0.57315962652594243</v>
      </c>
    </row>
    <row r="168" spans="1:36" s="5" customFormat="1" x14ac:dyDescent="0.45">
      <c r="A168" s="5" t="s">
        <v>29</v>
      </c>
      <c r="B168" s="5" t="s">
        <v>228</v>
      </c>
      <c r="C168" s="5">
        <f>F140/($F$143+$H$152)</f>
        <v>0.13132667125702871</v>
      </c>
    </row>
    <row r="169" spans="1:36" s="5" customFormat="1" x14ac:dyDescent="0.45">
      <c r="A169" s="5" t="s">
        <v>297</v>
      </c>
      <c r="B169" s="5" t="s">
        <v>228</v>
      </c>
      <c r="C169" s="5">
        <f>H152/($F$143+$H$152)</f>
        <v>0.19094847263733408</v>
      </c>
    </row>
    <row r="170" spans="1:36" s="5" customFormat="1" x14ac:dyDescent="0.45">
      <c r="A170" s="5" t="s">
        <v>30</v>
      </c>
      <c r="B170" s="5" t="s">
        <v>228</v>
      </c>
      <c r="C170" s="5">
        <f>F142/($F$143+$H$152)</f>
        <v>0.10456522957969482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5"/>
  <sheetViews>
    <sheetView workbookViewId="0"/>
  </sheetViews>
  <sheetFormatPr defaultRowHeight="14.25" x14ac:dyDescent="0.45"/>
  <cols>
    <col min="1" max="1" width="26.1328125" customWidth="1"/>
    <col min="2" max="2" width="12" bestFit="1" customWidth="1"/>
    <col min="6" max="6" width="19.86328125" customWidth="1"/>
    <col min="7" max="7" width="11.59765625" customWidth="1"/>
    <col min="8" max="8" width="12.1328125" customWidth="1"/>
    <col min="9" max="9" width="13" customWidth="1"/>
  </cols>
  <sheetData>
    <row r="1" spans="1:9" x14ac:dyDescent="0.45">
      <c r="A1" s="1" t="s">
        <v>49</v>
      </c>
      <c r="F1" s="2" t="s">
        <v>267</v>
      </c>
      <c r="G1" s="11"/>
      <c r="H1" s="11"/>
      <c r="I1" s="11"/>
    </row>
    <row r="2" spans="1:9" x14ac:dyDescent="0.45">
      <c r="A2" t="s">
        <v>48</v>
      </c>
      <c r="F2" s="56" t="s">
        <v>268</v>
      </c>
      <c r="G2" s="57" t="s">
        <v>269</v>
      </c>
      <c r="H2" s="57" t="s">
        <v>270</v>
      </c>
      <c r="I2" s="57" t="s">
        <v>271</v>
      </c>
    </row>
    <row r="3" spans="1:9" x14ac:dyDescent="0.45">
      <c r="A3" s="6">
        <f>3.41214*10^9</f>
        <v>3412140000</v>
      </c>
      <c r="F3" s="56"/>
      <c r="G3" s="57" t="s">
        <v>272</v>
      </c>
      <c r="H3" s="57" t="s">
        <v>273</v>
      </c>
      <c r="I3" s="57" t="s">
        <v>274</v>
      </c>
    </row>
    <row r="4" spans="1:9" x14ac:dyDescent="0.45">
      <c r="F4" s="58" t="s">
        <v>108</v>
      </c>
      <c r="G4" s="57">
        <v>1</v>
      </c>
      <c r="H4" s="57">
        <v>1.8440000000000001</v>
      </c>
      <c r="I4" s="57">
        <v>11.6</v>
      </c>
    </row>
    <row r="5" spans="1:9" x14ac:dyDescent="0.45">
      <c r="A5" s="1" t="s">
        <v>229</v>
      </c>
      <c r="F5" s="58" t="s">
        <v>275</v>
      </c>
      <c r="G5" s="57">
        <v>1</v>
      </c>
      <c r="H5" s="57">
        <v>1.411</v>
      </c>
      <c r="I5" s="57">
        <v>8.8800000000000008</v>
      </c>
    </row>
    <row r="6" spans="1:9" x14ac:dyDescent="0.45">
      <c r="A6">
        <v>947817120000</v>
      </c>
      <c r="F6" s="58" t="s">
        <v>276</v>
      </c>
      <c r="G6" s="57">
        <v>1</v>
      </c>
      <c r="H6" s="57">
        <v>1.21</v>
      </c>
      <c r="I6" s="57">
        <v>7.61</v>
      </c>
    </row>
    <row r="7" spans="1:9" x14ac:dyDescent="0.45">
      <c r="F7" s="58" t="s">
        <v>277</v>
      </c>
      <c r="G7" s="57">
        <v>1</v>
      </c>
      <c r="H7" s="57">
        <v>1.2849999999999999</v>
      </c>
      <c r="I7" s="57">
        <v>8.08</v>
      </c>
    </row>
    <row r="8" spans="1:9" x14ac:dyDescent="0.45">
      <c r="F8" s="58" t="s">
        <v>278</v>
      </c>
      <c r="G8" s="57">
        <v>1</v>
      </c>
      <c r="H8" s="57">
        <v>1.288</v>
      </c>
      <c r="I8" s="57">
        <v>8.1</v>
      </c>
    </row>
    <row r="9" spans="1:9" x14ac:dyDescent="0.45">
      <c r="A9" s="1" t="s">
        <v>55</v>
      </c>
      <c r="F9" s="58" t="s">
        <v>279</v>
      </c>
      <c r="G9" s="57">
        <v>1</v>
      </c>
      <c r="H9" s="57">
        <v>1.1719999999999999</v>
      </c>
      <c r="I9" s="57">
        <v>7.37</v>
      </c>
    </row>
    <row r="10" spans="1:9" x14ac:dyDescent="0.45">
      <c r="A10">
        <v>11300</v>
      </c>
      <c r="B10" t="s">
        <v>56</v>
      </c>
      <c r="F10" s="58" t="s">
        <v>280</v>
      </c>
      <c r="G10" s="57">
        <v>1</v>
      </c>
      <c r="H10" s="57">
        <v>1.071</v>
      </c>
      <c r="I10" s="57">
        <v>6.74</v>
      </c>
    </row>
    <row r="11" spans="1:9" x14ac:dyDescent="0.45">
      <c r="A11">
        <f>A10*1000</f>
        <v>11300000</v>
      </c>
      <c r="B11" t="s">
        <v>57</v>
      </c>
      <c r="F11" s="58" t="s">
        <v>281</v>
      </c>
      <c r="G11" s="57">
        <v>1</v>
      </c>
      <c r="H11" s="57">
        <v>1.17</v>
      </c>
      <c r="I11" s="57">
        <v>7.33</v>
      </c>
    </row>
    <row r="12" spans="1:9" x14ac:dyDescent="0.45">
      <c r="A12">
        <v>3.9656699999999998</v>
      </c>
      <c r="B12" t="s">
        <v>58</v>
      </c>
      <c r="F12" s="59" t="s">
        <v>282</v>
      </c>
    </row>
    <row r="13" spans="1:9" x14ac:dyDescent="0.45">
      <c r="A13" s="6">
        <f>A11*A12</f>
        <v>44812071</v>
      </c>
      <c r="B13" t="s">
        <v>59</v>
      </c>
    </row>
    <row r="14" spans="1:9" x14ac:dyDescent="0.45">
      <c r="A14" s="6">
        <f>A13*1000</f>
        <v>44812071000</v>
      </c>
      <c r="B14" t="s">
        <v>60</v>
      </c>
    </row>
    <row r="16" spans="1:9" x14ac:dyDescent="0.45">
      <c r="A16" s="1" t="s">
        <v>61</v>
      </c>
    </row>
    <row r="17" spans="1:3" x14ac:dyDescent="0.45">
      <c r="A17">
        <v>10450</v>
      </c>
      <c r="B17" t="s">
        <v>56</v>
      </c>
    </row>
    <row r="18" spans="1:3" x14ac:dyDescent="0.45">
      <c r="A18">
        <f>A17*1000</f>
        <v>10450000</v>
      </c>
      <c r="B18" t="s">
        <v>57</v>
      </c>
    </row>
    <row r="19" spans="1:3" x14ac:dyDescent="0.45">
      <c r="A19">
        <v>3.9656699999999998</v>
      </c>
      <c r="B19" t="s">
        <v>58</v>
      </c>
    </row>
    <row r="20" spans="1:3" x14ac:dyDescent="0.45">
      <c r="A20" s="6">
        <f>A18*A19</f>
        <v>41441251.5</v>
      </c>
      <c r="B20" t="s">
        <v>59</v>
      </c>
    </row>
    <row r="21" spans="1:3" x14ac:dyDescent="0.45">
      <c r="A21" s="6">
        <f>A20*1000</f>
        <v>41441251500</v>
      </c>
      <c r="B21" t="s">
        <v>60</v>
      </c>
    </row>
    <row r="23" spans="1:3" x14ac:dyDescent="0.45">
      <c r="A23" s="1" t="s">
        <v>66</v>
      </c>
    </row>
    <row r="24" spans="1:3" x14ac:dyDescent="0.45">
      <c r="A24" t="s">
        <v>67</v>
      </c>
      <c r="B24">
        <f>AVERAGE(2500,3850)</f>
        <v>3175</v>
      </c>
      <c r="C24" t="s">
        <v>56</v>
      </c>
    </row>
    <row r="25" spans="1:3" x14ac:dyDescent="0.45">
      <c r="A25" t="s">
        <v>68</v>
      </c>
      <c r="B25">
        <f>AVERAGE(3140,3290)</f>
        <v>3215</v>
      </c>
      <c r="C25" t="s">
        <v>56</v>
      </c>
    </row>
    <row r="26" spans="1:3" x14ac:dyDescent="0.45">
      <c r="A26" t="s">
        <v>69</v>
      </c>
      <c r="B26">
        <f>AVERAGE(B24:B25)</f>
        <v>3195</v>
      </c>
      <c r="C26" t="s">
        <v>56</v>
      </c>
    </row>
    <row r="27" spans="1:3" x14ac:dyDescent="0.45">
      <c r="B27" s="10">
        <v>3.9656699999999998</v>
      </c>
      <c r="C27" t="s">
        <v>58</v>
      </c>
    </row>
    <row r="28" spans="1:3" x14ac:dyDescent="0.45">
      <c r="B28" s="31">
        <f>B26*B27</f>
        <v>12670.315649999999</v>
      </c>
      <c r="C28" t="s">
        <v>70</v>
      </c>
    </row>
    <row r="30" spans="1:3" x14ac:dyDescent="0.45">
      <c r="A30" s="1" t="s">
        <v>265</v>
      </c>
      <c r="B30" s="1"/>
      <c r="C30" s="1"/>
    </row>
    <row r="31" spans="1:3" x14ac:dyDescent="0.45">
      <c r="B31">
        <v>5.8170000000000002</v>
      </c>
      <c r="C31" t="s">
        <v>266</v>
      </c>
    </row>
    <row r="32" spans="1:3" x14ac:dyDescent="0.45">
      <c r="B32">
        <v>7.61</v>
      </c>
      <c r="C32" t="s">
        <v>283</v>
      </c>
    </row>
    <row r="33" spans="2:3" x14ac:dyDescent="0.45">
      <c r="B33" s="10">
        <f>B32*B31</f>
        <v>44.26737</v>
      </c>
      <c r="C33" t="s">
        <v>284</v>
      </c>
    </row>
    <row r="34" spans="2:3" x14ac:dyDescent="0.45">
      <c r="B34">
        <f>B33*1000</f>
        <v>44267.37</v>
      </c>
      <c r="C34" t="s">
        <v>285</v>
      </c>
    </row>
    <row r="35" spans="2:3" x14ac:dyDescent="0.45">
      <c r="B35" s="6">
        <f>B34*10^6</f>
        <v>44267370000</v>
      </c>
      <c r="C35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L151"/>
  <sheetViews>
    <sheetView zoomScale="85" zoomScaleNormal="85" workbookViewId="0">
      <pane ySplit="1" topLeftCell="A2" activePane="bottomLeft" state="frozen"/>
      <selection pane="bottomLeft" activeCell="D87" sqref="D87:AK87"/>
    </sheetView>
  </sheetViews>
  <sheetFormatPr defaultRowHeight="14.25" x14ac:dyDescent="0.45"/>
  <cols>
    <col min="1" max="1" width="16.86328125" bestFit="1" customWidth="1"/>
    <col min="2" max="2" width="28.73046875" bestFit="1" customWidth="1"/>
    <col min="3" max="3" width="22.265625" bestFit="1" customWidth="1"/>
    <col min="4" max="4" width="12" bestFit="1" customWidth="1"/>
    <col min="5" max="5" width="12.59765625" bestFit="1" customWidth="1"/>
    <col min="38" max="38" width="16" bestFit="1" customWidth="1"/>
  </cols>
  <sheetData>
    <row r="1" spans="1:38" x14ac:dyDescent="0.45">
      <c r="A1" t="s">
        <v>232</v>
      </c>
      <c r="B1" t="s">
        <v>294</v>
      </c>
      <c r="C1" t="s">
        <v>295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8" x14ac:dyDescent="0.45">
      <c r="A2" t="s">
        <v>233</v>
      </c>
      <c r="B2" s="5" t="s">
        <v>23</v>
      </c>
      <c r="C2" t="s">
        <v>226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8" x14ac:dyDescent="0.45">
      <c r="A3" t="s">
        <v>233</v>
      </c>
      <c r="B3" s="5" t="s">
        <v>23</v>
      </c>
      <c r="C3" t="s">
        <v>296</v>
      </c>
      <c r="D3" s="6">
        <f>('Elec Use'!$D$17*BTU_per_GWh)*'IESS Demand'!$C133*'IESS Demand'!G$77*'IESS Demand'!D116/'IESS Demand'!$D116</f>
        <v>74230285047056.813</v>
      </c>
      <c r="E3" s="6">
        <f>('Elec Use'!$D$17*BTU_per_GWh)*'IESS Demand'!$C133*'IESS Demand'!H$77*'IESS Demand'!E116/'IESS Demand'!$D116</f>
        <v>91643082695721.781</v>
      </c>
      <c r="F3" s="6">
        <f>('Elec Use'!$D$17*BTU_per_GWh)*'IESS Demand'!$C133*'IESS Demand'!I$77*'IESS Demand'!F116/'IESS Demand'!$D116</f>
        <v>109587364276842.95</v>
      </c>
      <c r="G3" s="6">
        <f>('Elec Use'!$D$17*BTU_per_GWh)*'IESS Demand'!$C133*'IESS Demand'!J$77*'IESS Demand'!G116/'IESS Demand'!$D116</f>
        <v>128031299879787.19</v>
      </c>
      <c r="H3" s="6">
        <f>('Elec Use'!$D$17*BTU_per_GWh)*'IESS Demand'!$C133*'IESS Demand'!K$77*'IESS Demand'!H116/'IESS Demand'!$D116</f>
        <v>146945551519411.75</v>
      </c>
      <c r="I3" s="6">
        <f>('Elec Use'!$D$17*BTU_per_GWh)*'IESS Demand'!$C133*'IESS Demand'!L$77*'IESS Demand'!I116/'IESS Demand'!$D116</f>
        <v>166303033955045.44</v>
      </c>
      <c r="J3" s="6">
        <f>('Elec Use'!$D$17*BTU_per_GWh)*'IESS Demand'!$C133*'IESS Demand'!M$77*'IESS Demand'!J116/'IESS Demand'!$D116</f>
        <v>192492988790209.22</v>
      </c>
      <c r="K3" s="6">
        <f>('Elec Use'!$D$17*BTU_per_GWh)*'IESS Demand'!$C133*'IESS Demand'!N$77*'IESS Demand'!K116/'IESS Demand'!$D116</f>
        <v>219368112497386.44</v>
      </c>
      <c r="L3" s="6">
        <f>('Elec Use'!$D$17*BTU_per_GWh)*'IESS Demand'!$C133*'IESS Demand'!O$77*'IESS Demand'!L116/'IESS Demand'!$D116</f>
        <v>246894155819425.25</v>
      </c>
      <c r="M3" s="6">
        <f>('Elec Use'!$D$17*BTU_per_GWh)*'IESS Demand'!$C133*'IESS Demand'!P$77*'IESS Demand'!M116/'IESS Demand'!$D116</f>
        <v>275039114759746.59</v>
      </c>
      <c r="N3" s="6">
        <f>('Elec Use'!$D$17*BTU_per_GWh)*'IESS Demand'!$C133*'IESS Demand'!Q$77*'IESS Demand'!N116/'IESS Demand'!$D116</f>
        <v>303773049559922.25</v>
      </c>
      <c r="O3" s="6">
        <f>('Elec Use'!$D$17*BTU_per_GWh)*'IESS Demand'!$C133*'IESS Demand'!R$77*'IESS Demand'!O116/'IESS Demand'!$D116</f>
        <v>347031244685422.31</v>
      </c>
      <c r="P3" s="6">
        <f>('Elec Use'!$D$17*BTU_per_GWh)*'IESS Demand'!$C133*'IESS Demand'!S$77*'IESS Demand'!P116/'IESS Demand'!$D116</f>
        <v>391305297527429.94</v>
      </c>
      <c r="Q3" s="6">
        <f>('Elec Use'!$D$17*BTU_per_GWh)*'IESS Demand'!$C133*'IESS Demand'!T$77*'IESS Demand'!Q116/'IESS Demand'!$D116</f>
        <v>436540917939471.88</v>
      </c>
      <c r="R3" s="6">
        <f>('Elec Use'!$D$17*BTU_per_GWh)*'IESS Demand'!$C133*'IESS Demand'!U$77*'IESS Demand'!R116/'IESS Demand'!$D116</f>
        <v>482687616613124.5</v>
      </c>
      <c r="S3" s="6">
        <f>('Elec Use'!$D$17*BTU_per_GWh)*'IESS Demand'!$C133*'IESS Demand'!V$77*'IESS Demand'!S116/'IESS Demand'!$D116</f>
        <v>529698378179998.69</v>
      </c>
      <c r="T3" s="6">
        <f>('Elec Use'!$D$17*BTU_per_GWh)*'IESS Demand'!$C133*'IESS Demand'!W$77*'IESS Demand'!T116/'IESS Demand'!$D116</f>
        <v>577735138666221.5</v>
      </c>
      <c r="U3" s="6">
        <f>('Elec Use'!$D$17*BTU_per_GWh)*'IESS Demand'!$C133*'IESS Demand'!X$77*'IESS Demand'!U116/'IESS Demand'!$D116</f>
        <v>626689319829865.75</v>
      </c>
      <c r="V3" s="6">
        <f>('Elec Use'!$D$17*BTU_per_GWh)*'IESS Demand'!$C133*'IESS Demand'!Y$77*'IESS Demand'!V116/'IESS Demand'!$D116</f>
        <v>676520158635472.38</v>
      </c>
      <c r="W3" s="6">
        <f>('Elec Use'!$D$17*BTU_per_GWh)*'IESS Demand'!$C133*'IESS Demand'!Z$77*'IESS Demand'!W116/'IESS Demand'!$D116</f>
        <v>727189271725549.88</v>
      </c>
      <c r="X3" s="6">
        <f>('Elec Use'!$D$17*BTU_per_GWh)*'IESS Demand'!$C133*'IESS Demand'!AA$77*'IESS Demand'!X116/'IESS Demand'!$D116</f>
        <v>778660484266480.25</v>
      </c>
      <c r="Y3" s="6">
        <f>('Elec Use'!$D$17*BTU_per_GWh)*'IESS Demand'!$C133*'IESS Demand'!AB$77*'IESS Demand'!Y116/'IESS Demand'!$D116</f>
        <v>824214548292469.5</v>
      </c>
      <c r="Z3" s="6">
        <f>('Elec Use'!$D$17*BTU_per_GWh)*'IESS Demand'!$C133*'IESS Demand'!AC$77*'IESS Demand'!Z116/'IESS Demand'!$D116</f>
        <v>870345594152197.63</v>
      </c>
      <c r="AA3" s="6">
        <f>('Elec Use'!$D$17*BTU_per_GWh)*'IESS Demand'!$C133*'IESS Demand'!AD$77*'IESS Demand'!AA116/'IESS Demand'!$D116</f>
        <v>917026050237283.25</v>
      </c>
      <c r="AB3" s="6">
        <f>('Elec Use'!$D$17*BTU_per_GWh)*'IESS Demand'!$C133*'IESS Demand'!AE$77*'IESS Demand'!AB116/'IESS Demand'!$D116</f>
        <v>964230074108969.88</v>
      </c>
      <c r="AC3" s="6">
        <f>('Elec Use'!$D$17*BTU_per_GWh)*'IESS Demand'!$C133*'IESS Demand'!AF$77*'IESS Demand'!AC116/'IESS Demand'!$D116</f>
        <v>1011933419033317.8</v>
      </c>
      <c r="AD3" s="6">
        <f>('Elec Use'!$D$17*BTU_per_GWh)*'IESS Demand'!$C133*'IESS Demand'!AG$77*'IESS Demand'!AD116/'IESS Demand'!$D116</f>
        <v>1053986890732340.3</v>
      </c>
      <c r="AE3" s="6">
        <f>('Elec Use'!$D$17*BTU_per_GWh)*'IESS Demand'!$C133*'IESS Demand'!AH$77*'IESS Demand'!AE116/'IESS Demand'!$D116</f>
        <v>1096407996867464.3</v>
      </c>
      <c r="AF3" s="6">
        <f>('Elec Use'!$D$17*BTU_per_GWh)*'IESS Demand'!$C133*'IESS Demand'!AI$77*'IESS Demand'!AF116/'IESS Demand'!$D116</f>
        <v>1139182076949038.8</v>
      </c>
      <c r="AG3" s="6">
        <f>('Elec Use'!$D$17*BTU_per_GWh)*'IESS Demand'!$C133*'IESS Demand'!AJ$77*'IESS Demand'!AG116/'IESS Demand'!$D116</f>
        <v>1182295239767742.8</v>
      </c>
      <c r="AH3" s="6">
        <f>('Elec Use'!$D$17*BTU_per_GWh)*'IESS Demand'!$C133*'IESS Demand'!AK$77*'IESS Demand'!AH116/'IESS Demand'!$D116</f>
        <v>1225734313589812.8</v>
      </c>
      <c r="AI3" s="6">
        <f>('Elec Use'!$D$17*BTU_per_GWh)*'IESS Demand'!$C133*'IESS Demand'!AL$77*'IESS Demand'!AI116/'IESS Demand'!$D116</f>
        <v>1269486800172233.5</v>
      </c>
      <c r="AJ3" s="6">
        <f>('Elec Use'!$D$17*BTU_per_GWh)*'IESS Demand'!$C133*'IESS Demand'!AM$77*'IESS Demand'!AJ116/'IESS Demand'!$D116</f>
        <v>1313540832260254.8</v>
      </c>
      <c r="AK3" s="6">
        <f>('Elec Use'!$D$17*BTU_per_GWh)*'IESS Demand'!$C133*'IESS Demand'!AN$77*'IESS Demand'!AK116/'IESS Demand'!$D116</f>
        <v>1357885134263517.3</v>
      </c>
    </row>
    <row r="4" spans="1:38" x14ac:dyDescent="0.45">
      <c r="A4" t="s">
        <v>233</v>
      </c>
      <c r="B4" s="5" t="s">
        <v>23</v>
      </c>
      <c r="C4" t="s">
        <v>29</v>
      </c>
      <c r="D4" s="6">
        <f>('Elec Use'!$D$17*BTU_per_GWh)*'IESS Demand'!$C134*'IESS Demand'!G$77*'IESS Demand'!D117/'IESS Demand'!$D117</f>
        <v>54075037063113.539</v>
      </c>
      <c r="E4" s="6">
        <f>('Elec Use'!$D$17*BTU_per_GWh)*'IESS Demand'!$C134*'IESS Demand'!H$77*'IESS Demand'!E117/'IESS Demand'!$D117</f>
        <v>57766719469841.469</v>
      </c>
      <c r="F4" s="6">
        <f>('Elec Use'!$D$17*BTU_per_GWh)*'IESS Demand'!$C134*'IESS Demand'!I$77*'IESS Demand'!F117/'IESS Demand'!$D117</f>
        <v>61512346478346.055</v>
      </c>
      <c r="G4" s="6">
        <f>('Elec Use'!$D$17*BTU_per_GWh)*'IESS Demand'!$C134*'IESS Demand'!J$77*'IESS Demand'!G117/'IESS Demand'!$D117</f>
        <v>65308687413626.922</v>
      </c>
      <c r="H4" s="6">
        <f>('Elec Use'!$D$17*BTU_per_GWh)*'IESS Demand'!$C134*'IESS Demand'!K$77*'IESS Demand'!H117/'IESS Demand'!$D117</f>
        <v>69152764526350.734</v>
      </c>
      <c r="I4" s="6">
        <f>('Elec Use'!$D$17*BTU_per_GWh)*'IESS Demand'!$C134*'IESS Demand'!L$77*'IESS Demand'!I117/'IESS Demand'!$D117</f>
        <v>73041828716436.047</v>
      </c>
      <c r="J4" s="6">
        <f>('Elec Use'!$D$17*BTU_per_GWh)*'IESS Demand'!$C134*'IESS Demand'!M$77*'IESS Demand'!J117/'IESS Demand'!$D117</f>
        <v>74729622534776.266</v>
      </c>
      <c r="K4" s="6">
        <f>('Elec Use'!$D$17*BTU_per_GWh)*'IESS Demand'!$C134*'IESS Demand'!N$77*'IESS Demand'!K117/'IESS Demand'!$D117</f>
        <v>76386388534209.453</v>
      </c>
      <c r="L4" s="6">
        <f>('Elec Use'!$D$17*BTU_per_GWh)*'IESS Demand'!$C134*'IESS Demand'!O$77*'IESS Demand'!L117/'IESS Demand'!$D117</f>
        <v>78013677689673.328</v>
      </c>
      <c r="M4" s="6">
        <f>('Elec Use'!$D$17*BTU_per_GWh)*'IESS Demand'!$C134*'IESS Demand'!P$77*'IESS Demand'!M117/'IESS Demand'!$D117</f>
        <v>79612939299656.844</v>
      </c>
      <c r="N4" s="6">
        <f>('Elec Use'!$D$17*BTU_per_GWh)*'IESS Demand'!$C134*'IESS Demand'!Q$77*'IESS Demand'!N117/'IESS Demand'!$D117</f>
        <v>81185529183783.313</v>
      </c>
      <c r="O4" s="6">
        <f>('Elec Use'!$D$17*BTU_per_GWh)*'IESS Demand'!$C134*'IESS Demand'!R$77*'IESS Demand'!O117/'IESS Demand'!$D117</f>
        <v>82525545540012.594</v>
      </c>
      <c r="P4" s="6">
        <f>('Elec Use'!$D$17*BTU_per_GWh)*'IESS Demand'!$C134*'IESS Demand'!S$77*'IESS Demand'!P117/'IESS Demand'!$D117</f>
        <v>83816866720996.344</v>
      </c>
      <c r="Q4" s="6">
        <f>('Elec Use'!$D$17*BTU_per_GWh)*'IESS Demand'!$C134*'IESS Demand'!T$77*'IESS Demand'!Q117/'IESS Demand'!$D117</f>
        <v>85062095126807.094</v>
      </c>
      <c r="R4" s="6">
        <f>('Elec Use'!$D$17*BTU_per_GWh)*'IESS Demand'!$C134*'IESS Demand'!U$77*'IESS Demand'!R117/'IESS Demand'!$D117</f>
        <v>86263650964214.594</v>
      </c>
      <c r="S4" s="6">
        <f>('Elec Use'!$D$17*BTU_per_GWh)*'IESS Demand'!$C134*'IESS Demand'!V$77*'IESS Demand'!S117/'IESS Demand'!$D117</f>
        <v>87423787916551.125</v>
      </c>
      <c r="T4" s="6">
        <f>('Elec Use'!$D$17*BTU_per_GWh)*'IESS Demand'!$C134*'IESS Demand'!W$77*'IESS Demand'!T117/'IESS Demand'!$D117</f>
        <v>89697560286899.719</v>
      </c>
      <c r="U4" s="6">
        <f>('Elec Use'!$D$17*BTU_per_GWh)*'IESS Demand'!$C134*'IESS Demand'!X$77*'IESS Demand'!U117/'IESS Demand'!$D117</f>
        <v>91958966159749.688</v>
      </c>
      <c r="V4" s="6">
        <f>('Elec Use'!$D$17*BTU_per_GWh)*'IESS Demand'!$C134*'IESS Demand'!Y$77*'IESS Demand'!V117/'IESS Demand'!$D117</f>
        <v>94208555006012.844</v>
      </c>
      <c r="W4" s="6">
        <f>('Elec Use'!$D$17*BTU_per_GWh)*'IESS Demand'!$C134*'IESS Demand'!Z$77*'IESS Demand'!W117/'IESS Demand'!$D117</f>
        <v>96446844219405.078</v>
      </c>
      <c r="X4" s="6">
        <f>('Elec Use'!$D$17*BTU_per_GWh)*'IESS Demand'!$C134*'IESS Demand'!AA$77*'IESS Demand'!X117/'IESS Demand'!$D117</f>
        <v>98674321423544.391</v>
      </c>
      <c r="Y4" s="6">
        <f>('Elec Use'!$D$17*BTU_per_GWh)*'IESS Demand'!$C134*'IESS Demand'!AB$77*'IESS Demand'!Y117/'IESS Demand'!$D117</f>
        <v>100905146513137.19</v>
      </c>
      <c r="Z4" s="6">
        <f>('Elec Use'!$D$17*BTU_per_GWh)*'IESS Demand'!$C134*'IESS Demand'!AC$77*'IESS Demand'!Z117/'IESS Demand'!$D117</f>
        <v>103113044899327.94</v>
      </c>
      <c r="AA4" s="6">
        <f>('Elec Use'!$D$17*BTU_per_GWh)*'IESS Demand'!$C134*'IESS Demand'!AD$77*'IESS Demand'!AA117/'IESS Demand'!$D117</f>
        <v>105299112155756.11</v>
      </c>
      <c r="AB4" s="6">
        <f>('Elec Use'!$D$17*BTU_per_GWh)*'IESS Demand'!$C134*'IESS Demand'!AE$77*'IESS Demand'!AB117/'IESS Demand'!$D117</f>
        <v>107464375146517.8</v>
      </c>
      <c r="AC4" s="6">
        <f>('Elec Use'!$D$17*BTU_per_GWh)*'IESS Demand'!$C134*'IESS Demand'!AF$77*'IESS Demand'!AC117/'IESS Demand'!$D117</f>
        <v>109609797329462.06</v>
      </c>
      <c r="AD4" s="6">
        <f>('Elec Use'!$D$17*BTU_per_GWh)*'IESS Demand'!$C134*'IESS Demand'!AG$77*'IESS Demand'!AD117/'IESS Demand'!$D117</f>
        <v>111533661247571.92</v>
      </c>
      <c r="AE4" s="6">
        <f>('Elec Use'!$D$17*BTU_per_GWh)*'IESS Demand'!$C134*'IESS Demand'!AH$77*'IESS Demand'!AE117/'IESS Demand'!$D117</f>
        <v>113430719398812.42</v>
      </c>
      <c r="AF4" s="6">
        <f>('Elec Use'!$D$17*BTU_per_GWh)*'IESS Demand'!$C134*'IESS Demand'!AI$77*'IESS Demand'!AF117/'IESS Demand'!$D117</f>
        <v>115302040740899.7</v>
      </c>
      <c r="AG4" s="6">
        <f>('Elec Use'!$D$17*BTU_per_GWh)*'IESS Demand'!$C134*'IESS Demand'!AJ$77*'IESS Demand'!AG117/'IESS Demand'!$D117</f>
        <v>117148638140101.52</v>
      </c>
      <c r="AH4" s="6">
        <f>('Elec Use'!$D$17*BTU_per_GWh)*'IESS Demand'!$C134*'IESS Demand'!AK$77*'IESS Demand'!AH117/'IESS Demand'!$D117</f>
        <v>118971472002705.44</v>
      </c>
      <c r="AI4" s="6">
        <f>('Elec Use'!$D$17*BTU_per_GWh)*'IESS Demand'!$C134*'IESS Demand'!AL$77*'IESS Demand'!AI117/'IESS Demand'!$D117</f>
        <v>120771453627970.27</v>
      </c>
      <c r="AJ4" s="6">
        <f>('Elec Use'!$D$17*BTU_per_GWh)*'IESS Demand'!$C134*'IESS Demand'!AM$77*'IESS Demand'!AJ117/'IESS Demand'!$D117</f>
        <v>122549448307154.59</v>
      </c>
      <c r="AK4" s="6">
        <f>('Elec Use'!$D$17*BTU_per_GWh)*'IESS Demand'!$C134*'IESS Demand'!AN$77*'IESS Demand'!AK117/'IESS Demand'!$D117</f>
        <v>124306278190787.8</v>
      </c>
      <c r="AL4" s="6"/>
    </row>
    <row r="5" spans="1:38" ht="16.5" x14ac:dyDescent="0.45">
      <c r="A5" t="s">
        <v>233</v>
      </c>
      <c r="B5" s="5" t="s">
        <v>23</v>
      </c>
      <c r="C5" t="s">
        <v>297</v>
      </c>
      <c r="D5" s="6">
        <f>('Elec Use'!$D$17*BTU_per_GWh)*'IESS Demand'!$C135*'IESS Demand'!G$77*'IESS Demand'!D118/'IESS Demand'!$D118</f>
        <v>149920662784308.41</v>
      </c>
      <c r="E5" s="6">
        <f>('Elec Use'!$D$17*BTU_per_GWh)*'IESS Demand'!$C135*'IESS Demand'!H$77*'IESS Demand'!E118/'IESS Demand'!$D118</f>
        <v>167016388205793.28</v>
      </c>
      <c r="F5" s="6">
        <f>('Elec Use'!$D$17*BTU_per_GWh)*'IESS Demand'!$C135*'IESS Demand'!I$77*'IESS Demand'!F118/'IESS Demand'!$D118</f>
        <v>184515887016970.88</v>
      </c>
      <c r="G5" s="6">
        <f>('Elec Use'!$D$17*BTU_per_GWh)*'IESS Demand'!$C135*'IESS Demand'!J$77*'IESS Demand'!G118/'IESS Demand'!$D118</f>
        <v>202394977732522.09</v>
      </c>
      <c r="H5" s="6">
        <f>('Elec Use'!$D$17*BTU_per_GWh)*'IESS Demand'!$C135*'IESS Demand'!K$77*'IESS Demand'!H118/'IESS Demand'!$D118</f>
        <v>220631372006582.59</v>
      </c>
      <c r="I5" s="6">
        <f>('Elec Use'!$D$17*BTU_per_GWh)*'IESS Demand'!$C135*'IESS Demand'!L$77*'IESS Demand'!I118/'IESS Demand'!$D118</f>
        <v>239204492924651.94</v>
      </c>
      <c r="J5" s="6">
        <f>('Elec Use'!$D$17*BTU_per_GWh)*'IESS Demand'!$C135*'IESS Demand'!M$77*'IESS Demand'!J118/'IESS Demand'!$D118</f>
        <v>257018902328881.63</v>
      </c>
      <c r="K5" s="6">
        <f>('Elec Use'!$D$17*BTU_per_GWh)*'IESS Demand'!$C135*'IESS Demand'!N$77*'IESS Demand'!K118/'IESS Demand'!$D118</f>
        <v>275147265180683.03</v>
      </c>
      <c r="L5" s="6">
        <f>('Elec Use'!$D$17*BTU_per_GWh)*'IESS Demand'!$C135*'IESS Demand'!O$77*'IESS Demand'!L118/'IESS Demand'!$D118</f>
        <v>293573888017029.94</v>
      </c>
      <c r="M5" s="6">
        <f>('Elec Use'!$D$17*BTU_per_GWh)*'IESS Demand'!$C135*'IESS Demand'!P$77*'IESS Demand'!M118/'IESS Demand'!$D118</f>
        <v>312284106183016.13</v>
      </c>
      <c r="N5" s="6">
        <f>('Elec Use'!$D$17*BTU_per_GWh)*'IESS Demand'!$C135*'IESS Demand'!Q$77*'IESS Demand'!N118/'IESS Demand'!$D118</f>
        <v>331264200884978.81</v>
      </c>
      <c r="O5" s="6">
        <f>('Elec Use'!$D$17*BTU_per_GWh)*'IESS Demand'!$C135*'IESS Demand'!R$77*'IESS Demand'!O118/'IESS Demand'!$D118</f>
        <v>350423137075627.31</v>
      </c>
      <c r="P5" s="6">
        <f>('Elec Use'!$D$17*BTU_per_GWh)*'IESS Demand'!$C135*'IESS Demand'!S$77*'IESS Demand'!P118/'IESS Demand'!$D118</f>
        <v>369812279704753.25</v>
      </c>
      <c r="Q5" s="6">
        <f>('Elec Use'!$D$17*BTU_per_GWh)*'IESS Demand'!$C135*'IESS Demand'!T$77*'IESS Demand'!Q118/'IESS Demand'!$D118</f>
        <v>389419325926135.94</v>
      </c>
      <c r="R5" s="6">
        <f>('Elec Use'!$D$17*BTU_per_GWh)*'IESS Demand'!$C135*'IESS Demand'!U$77*'IESS Demand'!R118/'IESS Demand'!$D118</f>
        <v>409232834212401.88</v>
      </c>
      <c r="S5" s="6">
        <f>('Elec Use'!$D$17*BTU_per_GWh)*'IESS Demand'!$C135*'IESS Demand'!V$77*'IESS Demand'!S118/'IESS Demand'!$D118</f>
        <v>429242150275718.63</v>
      </c>
      <c r="T5" s="6">
        <f>('Elec Use'!$D$17*BTU_per_GWh)*'IESS Demand'!$C135*'IESS Demand'!W$77*'IESS Demand'!T118/'IESS Demand'!$D118</f>
        <v>443902573015588.88</v>
      </c>
      <c r="U5" s="6">
        <f>('Elec Use'!$D$17*BTU_per_GWh)*'IESS Demand'!$C135*'IESS Demand'!X$77*'IESS Demand'!U118/'IESS Demand'!$D118</f>
        <v>458603552154623.13</v>
      </c>
      <c r="V5" s="6">
        <f>('Elec Use'!$D$17*BTU_per_GWh)*'IESS Demand'!$C135*'IESS Demand'!Y$77*'IESS Demand'!V118/'IESS Demand'!$D118</f>
        <v>473343285682056.13</v>
      </c>
      <c r="W5" s="6">
        <f>('Elec Use'!$D$17*BTU_per_GWh)*'IESS Demand'!$C135*'IESS Demand'!Z$77*'IESS Demand'!W118/'IESS Demand'!$D118</f>
        <v>488120076785498.13</v>
      </c>
      <c r="X5" s="6">
        <f>('Elec Use'!$D$17*BTU_per_GWh)*'IESS Demand'!$C135*'IESS Demand'!AA$77*'IESS Demand'!X118/'IESS Demand'!$D118</f>
        <v>502932326284741</v>
      </c>
      <c r="Y5" s="6">
        <f>('Elec Use'!$D$17*BTU_per_GWh)*'IESS Demand'!$C135*'IESS Demand'!AB$77*'IESS Demand'!Y118/'IESS Demand'!$D118</f>
        <v>517311802953271.75</v>
      </c>
      <c r="Z5" s="6">
        <f>('Elec Use'!$D$17*BTU_per_GWh)*'IESS Demand'!$C135*'IESS Demand'!AC$77*'IESS Demand'!Z118/'IESS Demand'!$D118</f>
        <v>531656022830406.81</v>
      </c>
      <c r="AA5" s="6">
        <f>('Elec Use'!$D$17*BTU_per_GWh)*'IESS Demand'!$C135*'IESS Demand'!AD$77*'IESS Demand'!AA118/'IESS Demand'!$D118</f>
        <v>545966670694396.81</v>
      </c>
      <c r="AB5" s="6">
        <f>('Elec Use'!$D$17*BTU_per_GWh)*'IESS Demand'!$C135*'IESS Demand'!AE$77*'IESS Demand'!AB118/'IESS Demand'!$D118</f>
        <v>560245325661639.63</v>
      </c>
      <c r="AC5" s="6">
        <f>('Elec Use'!$D$17*BTU_per_GWh)*'IESS Demand'!$C135*'IESS Demand'!AF$77*'IESS Demand'!AC118/'IESS Demand'!$D118</f>
        <v>574493469342103.25</v>
      </c>
      <c r="AD5" s="6">
        <f>('Elec Use'!$D$17*BTU_per_GWh)*'IESS Demand'!$C135*'IESS Demand'!AG$77*'IESS Demand'!AD118/'IESS Demand'!$D118</f>
        <v>587912758907986.38</v>
      </c>
      <c r="AE5" s="6">
        <f>('Elec Use'!$D$17*BTU_per_GWh)*'IESS Demand'!$C135*'IESS Demand'!AH$77*'IESS Demand'!AE118/'IESS Demand'!$D118</f>
        <v>601276020002485.13</v>
      </c>
      <c r="AF5" s="6">
        <f>('Elec Use'!$D$17*BTU_per_GWh)*'IESS Demand'!$C135*'IESS Demand'!AI$77*'IESS Demand'!AF118/'IESS Demand'!$D118</f>
        <v>614585486923428.75</v>
      </c>
      <c r="AG5" s="6">
        <f>('Elec Use'!$D$17*BTU_per_GWh)*'IESS Demand'!$C135*'IESS Demand'!AJ$77*'IESS Demand'!AG118/'IESS Demand'!$D118</f>
        <v>627843276728279.63</v>
      </c>
      <c r="AH5" s="6">
        <f>('Elec Use'!$D$17*BTU_per_GWh)*'IESS Demand'!$C135*'IESS Demand'!AK$77*'IESS Demand'!AH118/'IESS Demand'!$D118</f>
        <v>641051396824487.5</v>
      </c>
      <c r="AI5" s="6">
        <f>('Elec Use'!$D$17*BTU_per_GWh)*'IESS Demand'!$C135*'IESS Demand'!AL$77*'IESS Demand'!AI118/'IESS Demand'!$D118</f>
        <v>654211751977724.38</v>
      </c>
      <c r="AJ5" s="6">
        <f>('Elec Use'!$D$17*BTU_per_GWh)*'IESS Demand'!$C135*'IESS Demand'!AM$77*'IESS Demand'!AJ118/'IESS Demand'!$D118</f>
        <v>667326150789352</v>
      </c>
      <c r="AK5" s="6">
        <f>('Elec Use'!$D$17*BTU_per_GWh)*'IESS Demand'!$C135*'IESS Demand'!AN$77*'IESS Demand'!AK118/'IESS Demand'!$D118</f>
        <v>680396311689498.13</v>
      </c>
      <c r="AL5" s="72"/>
    </row>
    <row r="6" spans="1:38" x14ac:dyDescent="0.45">
      <c r="A6" t="s">
        <v>233</v>
      </c>
      <c r="B6" s="5" t="s">
        <v>23</v>
      </c>
      <c r="C6" t="s">
        <v>30</v>
      </c>
      <c r="D6" s="6">
        <f>('Elec Use'!$D$17*BTU_per_GWh)*'IESS Demand'!$C136*'IESS Demand'!G$77*'IESS Demand'!D119/'IESS Demand'!$D119</f>
        <v>29793011115519.977</v>
      </c>
      <c r="E6" s="6">
        <f>('Elec Use'!$D$17*BTU_per_GWh)*'IESS Demand'!$C136*'IESS Demand'!H$77*'IESS Demand'!E119/'IESS Demand'!$D119</f>
        <v>35404039443898.594</v>
      </c>
      <c r="F6" s="6">
        <f>('Elec Use'!$D$17*BTU_per_GWh)*'IESS Demand'!$C136*'IESS Demand'!I$77*'IESS Demand'!F119/'IESS Demand'!$D119</f>
        <v>41177332674277.922</v>
      </c>
      <c r="G6" s="6">
        <f>('Elec Use'!$D$17*BTU_per_GWh)*'IESS Demand'!$C136*'IESS Demand'!J$77*'IESS Demand'!G119/'IESS Demand'!$D119</f>
        <v>47103172963814.195</v>
      </c>
      <c r="H6" s="6">
        <f>('Elec Use'!$D$17*BTU_per_GWh)*'IESS Demand'!$C136*'IESS Demand'!K$77*'IESS Demand'!H119/'IESS Demand'!$D119</f>
        <v>53172603267913.289</v>
      </c>
      <c r="I6" s="6">
        <f>('Elec Use'!$D$17*BTU_per_GWh)*'IESS Demand'!$C136*'IESS Demand'!L$77*'IESS Demand'!I119/'IESS Demand'!$D119</f>
        <v>59377354316979.602</v>
      </c>
      <c r="J6" s="6">
        <f>('Elec Use'!$D$17*BTU_per_GWh)*'IESS Demand'!$C136*'IESS Demand'!M$77*'IESS Demand'!J119/'IESS Demand'!$D119</f>
        <v>69272240663100.359</v>
      </c>
      <c r="K6" s="6">
        <f>('Elec Use'!$D$17*BTU_per_GWh)*'IESS Demand'!$C136*'IESS Demand'!N$77*'IESS Demand'!K119/'IESS Demand'!$D119</f>
        <v>79430158798496.203</v>
      </c>
      <c r="L6" s="6">
        <f>('Elec Use'!$D$17*BTU_per_GWh)*'IESS Demand'!$C136*'IESS Demand'!O$77*'IESS Demand'!L119/'IESS Demand'!$D119</f>
        <v>89837960660320.25</v>
      </c>
      <c r="M6" s="6">
        <f>('Elec Use'!$D$17*BTU_per_GWh)*'IESS Demand'!$C136*'IESS Demand'!P$77*'IESS Demand'!M119/'IESS Demand'!$D119</f>
        <v>100483360126379.77</v>
      </c>
      <c r="N6" s="6">
        <f>('Elec Use'!$D$17*BTU_per_GWh)*'IESS Demand'!$C136*'IESS Demand'!Q$77*'IESS Demand'!N119/'IESS Demand'!$D119</f>
        <v>111354863521828.44</v>
      </c>
      <c r="O6" s="6">
        <f>('Elec Use'!$D$17*BTU_per_GWh)*'IESS Demand'!$C136*'IESS Demand'!R$77*'IESS Demand'!O119/'IESS Demand'!$D119</f>
        <v>128125013620367.75</v>
      </c>
      <c r="P6" s="6">
        <f>('Elec Use'!$D$17*BTU_per_GWh)*'IESS Demand'!$C136*'IESS Demand'!S$77*'IESS Demand'!P119/'IESS Demand'!$D119</f>
        <v>145296146778824.19</v>
      </c>
      <c r="Q6" s="6">
        <f>('Elec Use'!$D$17*BTU_per_GWh)*'IESS Demand'!$C136*'IESS Demand'!T$77*'IESS Demand'!Q119/'IESS Demand'!$D119</f>
        <v>162846833392734.06</v>
      </c>
      <c r="R6" s="6">
        <f>('Elec Use'!$D$17*BTU_per_GWh)*'IESS Demand'!$C136*'IESS Demand'!U$77*'IESS Demand'!R119/'IESS Demand'!$D119</f>
        <v>180757144138279.78</v>
      </c>
      <c r="S6" s="6">
        <f>('Elec Use'!$D$17*BTU_per_GWh)*'IESS Demand'!$C136*'IESS Demand'!V$77*'IESS Demand'!S119/'IESS Demand'!$D119</f>
        <v>199008520937914.25</v>
      </c>
      <c r="T6" s="6">
        <f>('Elec Use'!$D$17*BTU_per_GWh)*'IESS Demand'!$C136*'IESS Demand'!W$77*'IESS Demand'!T119/'IESS Demand'!$D119</f>
        <v>223066884817559.03</v>
      </c>
      <c r="U6" s="6">
        <f>('Elec Use'!$D$17*BTU_per_GWh)*'IESS Demand'!$C136*'IESS Demand'!X$77*'IESS Demand'!U119/'IESS Demand'!$D119</f>
        <v>247644031382081.78</v>
      </c>
      <c r="V6" s="6">
        <f>('Elec Use'!$D$17*BTU_per_GWh)*'IESS Demand'!$C136*'IESS Demand'!Y$77*'IESS Demand'!V119/'IESS Demand'!$D119</f>
        <v>272716909966177.41</v>
      </c>
      <c r="W6" s="6">
        <f>('Elec Use'!$D$17*BTU_per_GWh)*'IESS Demand'!$C136*'IESS Demand'!Z$77*'IESS Demand'!W119/'IESS Demand'!$D119</f>
        <v>298263815563905.69</v>
      </c>
      <c r="X6" s="6">
        <f>('Elec Use'!$D$17*BTU_per_GWh)*'IESS Demand'!$C136*'IESS Demand'!AA$77*'IESS Demand'!X119/'IESS Demand'!$D119</f>
        <v>324264292044539</v>
      </c>
      <c r="Y6" s="6">
        <f>('Elec Use'!$D$17*BTU_per_GWh)*'IESS Demand'!$C136*'IESS Demand'!AB$77*'IESS Demand'!Y119/'IESS Demand'!$D119</f>
        <v>350542263118357.31</v>
      </c>
      <c r="Z6" s="6">
        <f>('Elec Use'!$D$17*BTU_per_GWh)*'IESS Demand'!$C136*'IESS Demand'!AC$77*'IESS Demand'!Z119/'IESS Demand'!$D119</f>
        <v>377258663298046.69</v>
      </c>
      <c r="AA6" s="6">
        <f>('Elec Use'!$D$17*BTU_per_GWh)*'IESS Demand'!$C136*'IESS Demand'!AD$77*'IESS Demand'!AA119/'IESS Demand'!$D119</f>
        <v>404392541844948.06</v>
      </c>
      <c r="AB6" s="6">
        <f>('Elec Use'!$D$17*BTU_per_GWh)*'IESS Demand'!$C136*'IESS Demand'!AE$77*'IESS Demand'!AB119/'IESS Demand'!$D119</f>
        <v>431924261958288.25</v>
      </c>
      <c r="AC6" s="6">
        <f>('Elec Use'!$D$17*BTU_per_GWh)*'IESS Demand'!$C136*'IESS Demand'!AF$77*'IESS Demand'!AC119/'IESS Demand'!$D119</f>
        <v>459835399359766.75</v>
      </c>
      <c r="AD6" s="6">
        <f>('Elec Use'!$D$17*BTU_per_GWh)*'IESS Demand'!$C136*'IESS Demand'!AG$77*'IESS Demand'!AD119/'IESS Demand'!$D119</f>
        <v>487818404036012.81</v>
      </c>
      <c r="AE6" s="6">
        <f>('Elec Use'!$D$17*BTU_per_GWh)*'IESS Demand'!$C136*'IESS Demand'!AH$77*'IESS Demand'!AE119/'IESS Demand'!$D119</f>
        <v>516193152541366.88</v>
      </c>
      <c r="AF6" s="6">
        <f>('Elec Use'!$D$17*BTU_per_GWh)*'IESS Demand'!$C136*'IESS Demand'!AI$77*'IESS Demand'!AF119/'IESS Demand'!$D119</f>
        <v>544944022954195.81</v>
      </c>
      <c r="AG6" s="6">
        <f>('Elec Use'!$D$17*BTU_per_GWh)*'IESS Demand'!$C136*'IESS Demand'!AJ$77*'IESS Demand'!AG119/'IESS Demand'!$D119</f>
        <v>574056213082435.75</v>
      </c>
      <c r="AH6" s="6">
        <f>('Elec Use'!$D$17*BTU_per_GWh)*'IESS Demand'!$C136*'IESS Demand'!AK$77*'IESS Demand'!AH119/'IESS Demand'!$D119</f>
        <v>603515687392654.75</v>
      </c>
      <c r="AI6" s="6">
        <f>('Elec Use'!$D$17*BTU_per_GWh)*'IESS Demand'!$C136*'IESS Demand'!AL$77*'IESS Demand'!AI119/'IESS Demand'!$D119</f>
        <v>633309128009548.13</v>
      </c>
      <c r="AJ6" s="6">
        <f>('Elec Use'!$D$17*BTU_per_GWh)*'IESS Demand'!$C136*'IESS Demand'!AM$77*'IESS Demand'!AJ119/'IESS Demand'!$D119</f>
        <v>663423889426168.38</v>
      </c>
      <c r="AK6" s="6">
        <f>('Elec Use'!$D$17*BTU_per_GWh)*'IESS Demand'!$C136*'IESS Demand'!AN$77*'IESS Demand'!AK119/'IESS Demand'!$D119</f>
        <v>693847956601190.75</v>
      </c>
    </row>
    <row r="7" spans="1:38" x14ac:dyDescent="0.45">
      <c r="A7" t="s">
        <v>234</v>
      </c>
      <c r="B7" s="5" t="s">
        <v>23</v>
      </c>
      <c r="C7" t="s">
        <v>226</v>
      </c>
      <c r="D7" s="6">
        <v>0</v>
      </c>
      <c r="E7" s="6">
        <v>1</v>
      </c>
      <c r="F7" s="6">
        <v>2</v>
      </c>
      <c r="G7" s="6">
        <v>3</v>
      </c>
      <c r="H7" s="6">
        <v>4</v>
      </c>
      <c r="I7" s="6">
        <v>5</v>
      </c>
      <c r="J7" s="6">
        <v>6</v>
      </c>
      <c r="K7" s="6">
        <v>7</v>
      </c>
      <c r="L7" s="6">
        <v>8</v>
      </c>
      <c r="M7" s="6">
        <v>9</v>
      </c>
      <c r="N7" s="6">
        <v>10</v>
      </c>
      <c r="O7" s="6">
        <v>11</v>
      </c>
      <c r="P7" s="6">
        <v>12</v>
      </c>
      <c r="Q7" s="6">
        <v>13</v>
      </c>
      <c r="R7" s="6">
        <v>14</v>
      </c>
      <c r="S7" s="6">
        <v>15</v>
      </c>
      <c r="T7" s="6">
        <v>16</v>
      </c>
      <c r="U7" s="6">
        <v>17</v>
      </c>
      <c r="V7" s="6">
        <v>18</v>
      </c>
      <c r="W7" s="6">
        <v>19</v>
      </c>
      <c r="X7" s="6">
        <v>20</v>
      </c>
      <c r="Y7" s="6">
        <v>21</v>
      </c>
      <c r="Z7" s="6">
        <v>22</v>
      </c>
      <c r="AA7" s="6">
        <v>23</v>
      </c>
      <c r="AB7" s="6">
        <v>24</v>
      </c>
      <c r="AC7" s="6">
        <v>25</v>
      </c>
      <c r="AD7" s="6">
        <v>26</v>
      </c>
      <c r="AE7" s="6">
        <v>27</v>
      </c>
      <c r="AF7" s="6">
        <v>28</v>
      </c>
      <c r="AG7" s="6">
        <v>29</v>
      </c>
      <c r="AH7" s="6">
        <v>30</v>
      </c>
      <c r="AI7" s="6">
        <v>31</v>
      </c>
      <c r="AJ7" s="6">
        <v>32</v>
      </c>
      <c r="AK7" s="6">
        <v>33</v>
      </c>
    </row>
    <row r="8" spans="1:38" x14ac:dyDescent="0.45">
      <c r="A8" t="s">
        <v>234</v>
      </c>
      <c r="B8" s="5" t="s">
        <v>23</v>
      </c>
      <c r="C8" t="s">
        <v>296</v>
      </c>
      <c r="D8" s="6">
        <f>('Elec Use'!$D$17*BTU_per_GWh)*'IESS Demand'!$C133*'IESS Demand'!G$78*'IESS Demand'!D116/'IESS Demand'!$D116</f>
        <v>150709972671298.06</v>
      </c>
      <c r="E8" s="6">
        <f>('Elec Use'!$D$17*BTU_per_GWh)*'IESS Demand'!$C133*'IESS Demand'!H$78*'IESS Demand'!E116/'IESS Demand'!$D116</f>
        <v>180699697898432.28</v>
      </c>
      <c r="F8" s="6">
        <f>('Elec Use'!$D$17*BTU_per_GWh)*'IESS Demand'!$C133*'IESS Demand'!I$78*'IESS Demand'!F116/'IESS Demand'!$D116</f>
        <v>210157939193110.28</v>
      </c>
      <c r="G8" s="6">
        <f>('Elec Use'!$D$17*BTU_per_GWh)*'IESS Demand'!$C133*'IESS Demand'!J$78*'IESS Demand'!G116/'IESS Demand'!$D116</f>
        <v>239116526465965.19</v>
      </c>
      <c r="H8" s="6">
        <f>('Elec Use'!$D$17*BTU_per_GWh)*'IESS Demand'!$C133*'IESS Demand'!K$78*'IESS Demand'!H116/'IESS Demand'!$D116</f>
        <v>267604797702139.72</v>
      </c>
      <c r="I8" s="6">
        <f>('Elec Use'!$D$17*BTU_per_GWh)*'IESS Demand'!$C133*'IESS Demand'!L$78*'IESS Demand'!I116/'IESS Demand'!$D116</f>
        <v>295649838142305.25</v>
      </c>
      <c r="J8" s="6">
        <f>('Elec Use'!$D$17*BTU_per_GWh)*'IESS Demand'!$C133*'IESS Demand'!M$78*'IESS Demand'!J116/'IESS Demand'!$D116</f>
        <v>332850359944041.31</v>
      </c>
      <c r="K8" s="6">
        <f>('Elec Use'!$D$17*BTU_per_GWh)*'IESS Demand'!$C133*'IESS Demand'!N$78*'IESS Demand'!K116/'IESS Demand'!$D116</f>
        <v>369365712873763.94</v>
      </c>
      <c r="L8" s="6">
        <f>('Elec Use'!$D$17*BTU_per_GWh)*'IESS Demand'!$C133*'IESS Demand'!O$78*'IESS Demand'!L116/'IESS Demand'!$D116</f>
        <v>405230146188625.13</v>
      </c>
      <c r="M8" s="6">
        <f>('Elec Use'!$D$17*BTU_per_GWh)*'IESS Demand'!$C133*'IESS Demand'!P$78*'IESS Demand'!M116/'IESS Demand'!$D116</f>
        <v>440475663885203.75</v>
      </c>
      <c r="N8" s="6">
        <f>('Elec Use'!$D$17*BTU_per_GWh)*'IESS Demand'!$C133*'IESS Demand'!Q$78*'IESS Demand'!N116/'IESS Demand'!$D116</f>
        <v>475132205721927.81</v>
      </c>
      <c r="O8" s="6">
        <f>('Elec Use'!$D$17*BTU_per_GWh)*'IESS Demand'!$C133*'IESS Demand'!R$78*'IESS Demand'!O116/'IESS Demand'!$D116</f>
        <v>528330282482913.38</v>
      </c>
      <c r="P8" s="6">
        <f>('Elec Use'!$D$17*BTU_per_GWh)*'IESS Demand'!$C133*'IESS Demand'!S$78*'IESS Demand'!P116/'IESS Demand'!$D116</f>
        <v>580512501527391.13</v>
      </c>
      <c r="Q8" s="6">
        <f>('Elec Use'!$D$17*BTU_per_GWh)*'IESS Demand'!$C133*'IESS Demand'!T$78*'IESS Demand'!Q116/'IESS Demand'!$D116</f>
        <v>631733153001834.63</v>
      </c>
      <c r="R8" s="6">
        <f>('Elec Use'!$D$17*BTU_per_GWh)*'IESS Demand'!$C133*'IESS Demand'!U$78*'IESS Demand'!R116/'IESS Demand'!$D116</f>
        <v>682042726214667.5</v>
      </c>
      <c r="S8" s="6">
        <f>('Elec Use'!$D$17*BTU_per_GWh)*'IESS Demand'!$C133*'IESS Demand'!V$78*'IESS Demand'!S116/'IESS Demand'!$D116</f>
        <v>731488236534279</v>
      </c>
      <c r="T8" s="6">
        <f>('Elec Use'!$D$17*BTU_per_GWh)*'IESS Demand'!$C133*'IESS Demand'!W$78*'IESS Demand'!T116/'IESS Demand'!$D116</f>
        <v>777285479445858.13</v>
      </c>
      <c r="U8" s="6">
        <f>('Elec Use'!$D$17*BTU_per_GWh)*'IESS Demand'!$C133*'IESS Demand'!X$78*'IESS Demand'!U116/'IESS Demand'!$D116</f>
        <v>822165301680015.75</v>
      </c>
      <c r="V8" s="6">
        <f>('Elec Use'!$D$17*BTU_per_GWh)*'IESS Demand'!$C133*'IESS Demand'!Y$78*'IESS Demand'!V116/'IESS Demand'!$D116</f>
        <v>866168466272211.13</v>
      </c>
      <c r="W8" s="6">
        <f>('Elec Use'!$D$17*BTU_per_GWh)*'IESS Demand'!$C133*'IESS Demand'!Z$78*'IESS Demand'!W116/'IESS Demand'!$D116</f>
        <v>909333356579935.5</v>
      </c>
      <c r="X8" s="6">
        <f>('Elec Use'!$D$17*BTU_per_GWh)*'IESS Demand'!$C133*'IESS Demand'!AA$78*'IESS Demand'!X116/'IESS Demand'!$D116</f>
        <v>951696147436806.75</v>
      </c>
      <c r="Y8" s="6">
        <f>('Elec Use'!$D$17*BTU_per_GWh)*'IESS Demand'!$C133*'IESS Demand'!AB$78*'IESS Demand'!Y116/'IESS Demand'!$D116</f>
        <v>981709681667374.13</v>
      </c>
      <c r="Z8" s="6">
        <f>('Elec Use'!$D$17*BTU_per_GWh)*'IESS Demand'!$C133*'IESS Demand'!AC$78*'IESS Demand'!Z116/'IESS Demand'!$D116</f>
        <v>1011146234064202.8</v>
      </c>
      <c r="AA8" s="6">
        <f>('Elec Use'!$D$17*BTU_per_GWh)*'IESS Demand'!$C133*'IESS Demand'!AD$78*'IESS Demand'!AA116/'IESS Demand'!$D116</f>
        <v>1040033376235673.6</v>
      </c>
      <c r="AB8" s="6">
        <f>('Elec Use'!$D$17*BTU_per_GWh)*'IESS Demand'!$C133*'IESS Demand'!AE$78*'IESS Demand'!AB116/'IESS Demand'!$D116</f>
        <v>1068396950620544</v>
      </c>
      <c r="AC8" s="6">
        <f>('Elec Use'!$D$17*BTU_per_GWh)*'IESS Demand'!$C133*'IESS Demand'!AF$78*'IESS Demand'!AC116/'IESS Demand'!$D116</f>
        <v>1096261203952752.5</v>
      </c>
      <c r="AD8" s="6">
        <f>('Elec Use'!$D$17*BTU_per_GWh)*'IESS Demand'!$C133*'IESS Demand'!AG$78*'IESS Demand'!AD116/'IESS Demand'!$D116</f>
        <v>1113248930632913.5</v>
      </c>
      <c r="AE8" s="6">
        <f>('Elec Use'!$D$17*BTU_per_GWh)*'IESS Demand'!$C133*'IESS Demand'!AH$78*'IESS Demand'!AE116/'IESS Demand'!$D116</f>
        <v>1129869022876973.3</v>
      </c>
      <c r="AF8" s="6">
        <f>('Elec Use'!$D$17*BTU_per_GWh)*'IESS Demand'!$C133*'IESS Demand'!AI$78*'IESS Demand'!AF116/'IESS Demand'!$D116</f>
        <v>1146136141174582.5</v>
      </c>
      <c r="AG8" s="6">
        <f>('Elec Use'!$D$17*BTU_per_GWh)*'IESS Demand'!$C133*'IESS Demand'!AJ$78*'IESS Demand'!AG116/'IESS Demand'!$D116</f>
        <v>1162064176735062.5</v>
      </c>
      <c r="AH8" s="6">
        <f>('Elec Use'!$D$17*BTU_per_GWh)*'IESS Demand'!$C133*'IESS Demand'!AK$78*'IESS Demand'!AH116/'IESS Demand'!$D116</f>
        <v>1177666301292176</v>
      </c>
      <c r="AI8" s="6">
        <f>('Elec Use'!$D$17*BTU_per_GWh)*'IESS Demand'!$C133*'IESS Demand'!AL$78*'IESS Demand'!AI116/'IESS Demand'!$D116</f>
        <v>1192955013088939.3</v>
      </c>
      <c r="AJ8" s="6">
        <f>('Elec Use'!$D$17*BTU_per_GWh)*'IESS Demand'!$C133*'IESS Demand'!AM$78*'IESS Demand'!AJ116/'IESS Demand'!$D116</f>
        <v>1207942179380101.5</v>
      </c>
      <c r="AK8" s="6">
        <f>('Elec Use'!$D$17*BTU_per_GWh)*'IESS Demand'!$C133*'IESS Demand'!AN$78*'IESS Demand'!AK116/'IESS Demand'!$D116</f>
        <v>1222639075756022.8</v>
      </c>
      <c r="AL8" s="6"/>
    </row>
    <row r="9" spans="1:38" x14ac:dyDescent="0.45">
      <c r="A9" t="s">
        <v>234</v>
      </c>
      <c r="B9" s="5" t="s">
        <v>23</v>
      </c>
      <c r="C9" t="s">
        <v>29</v>
      </c>
      <c r="D9" s="6">
        <f>('Elec Use'!$D$17*BTU_per_GWh)*'IESS Demand'!$C134*'IESS Demand'!G$78*'IESS Demand'!D117/'IESS Demand'!$D117</f>
        <v>109788711612988.75</v>
      </c>
      <c r="E9" s="6">
        <f>('Elec Use'!$D$17*BTU_per_GWh)*'IESS Demand'!$C134*'IESS Demand'!H$78*'IESS Demand'!E117/'IESS Demand'!$D117</f>
        <v>113903073202393.92</v>
      </c>
      <c r="F9" s="6">
        <f>('Elec Use'!$D$17*BTU_per_GWh)*'IESS Demand'!$C134*'IESS Demand'!I$78*'IESS Demand'!F117/'IESS Demand'!$D117</f>
        <v>117963490190022.45</v>
      </c>
      <c r="G9" s="6">
        <f>('Elec Use'!$D$17*BTU_per_GWh)*'IESS Demand'!$C134*'IESS Demand'!J$78*'IESS Demand'!G117/'IESS Demand'!$D117</f>
        <v>121973193250874.67</v>
      </c>
      <c r="H9" s="6">
        <f>('Elec Use'!$D$17*BTU_per_GWh)*'IESS Demand'!$C134*'IESS Demand'!K$78*'IESS Demand'!H117/'IESS Demand'!$D117</f>
        <v>125935160134283.95</v>
      </c>
      <c r="I9" s="6">
        <f>('Elec Use'!$D$17*BTU_per_GWh)*'IESS Demand'!$C134*'IESS Demand'!L$78*'IESS Demand'!I117/'IESS Demand'!$D117</f>
        <v>129852139940331.77</v>
      </c>
      <c r="J9" s="6">
        <f>('Elec Use'!$D$17*BTU_per_GWh)*'IESS Demand'!$C134*'IESS Demand'!M$78*'IESS Demand'!J117/'IESS Demand'!$D117</f>
        <v>129219157100270.34</v>
      </c>
      <c r="K9" s="6">
        <f>('Elec Use'!$D$17*BTU_per_GWh)*'IESS Demand'!$C134*'IESS Demand'!N$78*'IESS Demand'!K117/'IESS Demand'!$D117</f>
        <v>128617202079115.92</v>
      </c>
      <c r="L9" s="6">
        <f>('Elec Use'!$D$17*BTU_per_GWh)*'IESS Demand'!$C134*'IESS Demand'!O$78*'IESS Demand'!L117/'IESS Demand'!$D117</f>
        <v>128044723901930.86</v>
      </c>
      <c r="M9" s="6">
        <f>('Elec Use'!$D$17*BTU_per_GWh)*'IESS Demand'!$C134*'IESS Demand'!P$78*'IESS Demand'!M117/'IESS Demand'!$D117</f>
        <v>127500273270226.16</v>
      </c>
      <c r="N9" s="6">
        <f>('Elec Use'!$D$17*BTU_per_GWh)*'IESS Demand'!$C134*'IESS Demand'!Q$78*'IESS Demand'!N117/'IESS Demand'!$D117</f>
        <v>126982494364378.53</v>
      </c>
      <c r="O9" s="6">
        <f>('Elec Use'!$D$17*BTU_per_GWh)*'IESS Demand'!$C134*'IESS Demand'!R$78*'IESS Demand'!O117/'IESS Demand'!$D117</f>
        <v>125639248496874.38</v>
      </c>
      <c r="P9" s="6">
        <f>('Elec Use'!$D$17*BTU_per_GWh)*'IESS Demand'!$C134*'IESS Demand'!S$78*'IESS Demand'!P117/'IESS Demand'!$D117</f>
        <v>124344697804615.75</v>
      </c>
      <c r="Q9" s="6">
        <f>('Elec Use'!$D$17*BTU_per_GWh)*'IESS Demand'!$C134*'IESS Demand'!T$78*'IESS Demand'!Q117/'IESS Demand'!$D117</f>
        <v>123096239887530.16</v>
      </c>
      <c r="R9" s="6">
        <f>('Elec Use'!$D$17*BTU_per_GWh)*'IESS Demand'!$C134*'IESS Demand'!U$78*'IESS Demand'!R117/'IESS Demand'!$D117</f>
        <v>121891454538847.78</v>
      </c>
      <c r="S9" s="6">
        <f>('Elec Use'!$D$17*BTU_per_GWh)*'IESS Demand'!$C134*'IESS Demand'!V$78*'IESS Demand'!S117/'IESS Demand'!$D117</f>
        <v>120728088075236.48</v>
      </c>
      <c r="T9" s="6">
        <f>('Elec Use'!$D$17*BTU_per_GWh)*'IESS Demand'!$C134*'IESS Demand'!W$78*'IESS Demand'!T117/'IESS Demand'!$D117</f>
        <v>120679194472550.06</v>
      </c>
      <c r="U9" s="6">
        <f>('Elec Use'!$D$17*BTU_per_GWh)*'IESS Demand'!$C134*'IESS Demand'!X$78*'IESS Demand'!U117/'IESS Demand'!$D117</f>
        <v>120642667367362.22</v>
      </c>
      <c r="V9" s="6">
        <f>('Elec Use'!$D$17*BTU_per_GWh)*'IESS Demand'!$C134*'IESS Demand'!Y$78*'IESS Demand'!V117/'IESS Demand'!$D117</f>
        <v>120617957288761.23</v>
      </c>
      <c r="W9" s="6">
        <f>('Elec Use'!$D$17*BTU_per_GWh)*'IESS Demand'!$C134*'IESS Demand'!Z$78*'IESS Demand'!W117/'IESS Demand'!$D117</f>
        <v>120604546843031.14</v>
      </c>
      <c r="X9" s="6">
        <f>('Elec Use'!$D$17*BTU_per_GWh)*'IESS Demand'!$C134*'IESS Demand'!AA$78*'IESS Demand'!X117/'IESS Demand'!$D117</f>
        <v>120601948406553.98</v>
      </c>
      <c r="Y9" s="6">
        <f>('Elec Use'!$D$17*BTU_per_GWh)*'IESS Demand'!$C134*'IESS Demand'!AB$78*'IESS Demand'!Y117/'IESS Demand'!$D117</f>
        <v>120186618238217.19</v>
      </c>
      <c r="Z9" s="6">
        <f>('Elec Use'!$D$17*BTU_per_GWh)*'IESS Demand'!$C134*'IESS Demand'!AC$78*'IESS Demand'!Z117/'IESS Demand'!$D117</f>
        <v>119794214773282.45</v>
      </c>
      <c r="AA9" s="6">
        <f>('Elec Use'!$D$17*BTU_per_GWh)*'IESS Demand'!$C134*'IESS Demand'!AD$78*'IESS Demand'!AA117/'IESS Demand'!$D117</f>
        <v>119423642438110.28</v>
      </c>
      <c r="AB9" s="6">
        <f>('Elec Use'!$D$17*BTU_per_GWh)*'IESS Demand'!$C134*'IESS Demand'!AE$78*'IESS Demand'!AB117/'IESS Demand'!$D117</f>
        <v>119073874368604.59</v>
      </c>
      <c r="AC9" s="6">
        <f>('Elec Use'!$D$17*BTU_per_GWh)*'IESS Demand'!$C134*'IESS Demand'!AF$78*'IESS Demand'!AC117/'IESS Demand'!$D117</f>
        <v>118743947106916.33</v>
      </c>
      <c r="AD9" s="6">
        <f>('Elec Use'!$D$17*BTU_per_GWh)*'IESS Demand'!$C134*'IESS Demand'!AG$78*'IESS Demand'!AD117/'IESS Demand'!$D117</f>
        <v>117804813518278.09</v>
      </c>
      <c r="AE9" s="6">
        <f>('Elec Use'!$D$17*BTU_per_GWh)*'IESS Demand'!$C134*'IESS Demand'!AH$78*'IESS Demand'!AE117/'IESS Demand'!$D117</f>
        <v>116892485696509.19</v>
      </c>
      <c r="AF9" s="6">
        <f>('Elec Use'!$D$17*BTU_per_GWh)*'IESS Demand'!$C134*'IESS Demand'!AI$78*'IESS Demand'!AF117/'IESS Demand'!$D117</f>
        <v>116005894683893.52</v>
      </c>
      <c r="AG9" s="6">
        <f>('Elec Use'!$D$17*BTU_per_GWh)*'IESS Demand'!$C134*'IESS Demand'!AJ$78*'IESS Demand'!AG117/'IESS Demand'!$D117</f>
        <v>115144027614163.31</v>
      </c>
      <c r="AH9" s="6">
        <f>('Elec Use'!$D$17*BTU_per_GWh)*'IESS Demand'!$C134*'IESS Demand'!AK$78*'IESS Demand'!AH117/'IESS Demand'!$D117</f>
        <v>114305924081031</v>
      </c>
      <c r="AI9" s="6">
        <f>('Elec Use'!$D$17*BTU_per_GWh)*'IESS Demand'!$C134*'IESS Demand'!AL$78*'IESS Demand'!AI117/'IESS Demand'!$D117</f>
        <v>113490672785237.77</v>
      </c>
      <c r="AJ9" s="6">
        <f>('Elec Use'!$D$17*BTU_per_GWh)*'IESS Demand'!$C134*'IESS Demand'!AM$78*'IESS Demand'!AJ117/'IESS Demand'!$D117</f>
        <v>112697408435525.05</v>
      </c>
      <c r="AK9" s="6">
        <f>('Elec Use'!$D$17*BTU_per_GWh)*'IESS Demand'!$C134*'IESS Demand'!AN$78*'IESS Demand'!AK117/'IESS Demand'!$D117</f>
        <v>111925308881363.45</v>
      </c>
      <c r="AL9" s="6"/>
    </row>
    <row r="10" spans="1:38" x14ac:dyDescent="0.45">
      <c r="A10" t="s">
        <v>234</v>
      </c>
      <c r="B10" s="5" t="s">
        <v>23</v>
      </c>
      <c r="C10" t="s">
        <v>297</v>
      </c>
      <c r="D10" s="6">
        <f>('Elec Use'!$D$17*BTU_per_GWh)*'IESS Demand'!$C135*'IESS Demand'!G$78*'IESS Demand'!D118/'IESS Demand'!$D118</f>
        <v>304384375956021.94</v>
      </c>
      <c r="E10" s="6">
        <f>('Elec Use'!$D$17*BTU_per_GWh)*'IESS Demand'!$C135*'IESS Demand'!H$78*'IESS Demand'!E118/'IESS Demand'!$D118</f>
        <v>329319027744611.56</v>
      </c>
      <c r="F10" s="6">
        <f>('Elec Use'!$D$17*BTU_per_GWh)*'IESS Demand'!$C135*'IESS Demand'!I$78*'IESS Demand'!F118/'IESS Demand'!$D118</f>
        <v>353849906143508.56</v>
      </c>
      <c r="G10" s="6">
        <f>('Elec Use'!$D$17*BTU_per_GWh)*'IESS Demand'!$C135*'IESS Demand'!J$78*'IESS Demand'!G118/'IESS Demand'!$D118</f>
        <v>378001192638031.88</v>
      </c>
      <c r="H10" s="6">
        <f>('Elec Use'!$D$17*BTU_per_GWh)*'IESS Demand'!$C135*'IESS Demand'!K$78*'IESS Demand'!H118/'IESS Demand'!$D118</f>
        <v>401795175574045.94</v>
      </c>
      <c r="I10" s="6">
        <f>('Elec Use'!$D$17*BTU_per_GWh)*'IESS Demand'!$C135*'IESS Demand'!L$78*'IESS Demand'!I118/'IESS Demand'!$D118</f>
        <v>425252431866051.19</v>
      </c>
      <c r="J10" s="6">
        <f>('Elec Use'!$D$17*BTU_per_GWh)*'IESS Demand'!$C135*'IESS Demand'!M$78*'IESS Demand'!J118/'IESS Demand'!$D118</f>
        <v>444425714880592.75</v>
      </c>
      <c r="K10" s="6">
        <f>('Elec Use'!$D$17*BTU_per_GWh)*'IESS Demand'!$C135*'IESS Demand'!N$78*'IESS Demand'!K118/'IESS Demand'!$D118</f>
        <v>463285044447562.5</v>
      </c>
      <c r="L10" s="6">
        <f>('Elec Use'!$D$17*BTU_per_GWh)*'IESS Demand'!$C135*'IESS Demand'!O$78*'IESS Demand'!L118/'IESS Demand'!$D118</f>
        <v>481846114029986.75</v>
      </c>
      <c r="M10" s="6">
        <f>('Elec Use'!$D$17*BTU_per_GWh)*'IESS Demand'!$C135*'IESS Demand'!P$78*'IESS Demand'!M118/'IESS Demand'!$D118</f>
        <v>500123588282771.75</v>
      </c>
      <c r="N10" s="6">
        <f>('Elec Use'!$D$17*BTU_per_GWh)*'IESS Demand'!$C135*'IESS Demand'!Q$78*'IESS Demand'!N118/'IESS Demand'!$D118</f>
        <v>518131185999580.13</v>
      </c>
      <c r="O10" s="6">
        <f>('Elec Use'!$D$17*BTU_per_GWh)*'IESS Demand'!$C135*'IESS Demand'!R$78*'IESS Demand'!O118/'IESS Demand'!$D118</f>
        <v>533494196372837.31</v>
      </c>
      <c r="P10" s="6">
        <f>('Elec Use'!$D$17*BTU_per_GWh)*'IESS Demand'!$C135*'IESS Demand'!S$78*'IESS Demand'!P118/'IESS Demand'!$D118</f>
        <v>548627000307617.25</v>
      </c>
      <c r="Q10" s="6">
        <f>('Elec Use'!$D$17*BTU_per_GWh)*'IESS Demand'!$C135*'IESS Demand'!T$78*'IESS Demand'!Q118/'IESS Demand'!$D118</f>
        <v>563541900650140.38</v>
      </c>
      <c r="R10" s="6">
        <f>('Elec Use'!$D$17*BTU_per_GWh)*'IESS Demand'!$C135*'IESS Demand'!U$78*'IESS Demand'!R118/'IESS Demand'!$D118</f>
        <v>578250338927780.13</v>
      </c>
      <c r="S10" s="6">
        <f>('Elec Use'!$D$17*BTU_per_GWh)*'IESS Demand'!$C135*'IESS Demand'!V$78*'IESS Demand'!S118/'IESS Demand'!$D118</f>
        <v>592762969428369.5</v>
      </c>
      <c r="T10" s="6">
        <f>('Elec Use'!$D$17*BTU_per_GWh)*'IESS Demand'!$C135*'IESS Demand'!W$78*'IESS Demand'!T118/'IESS Demand'!$D118</f>
        <v>597227001096455</v>
      </c>
      <c r="U10" s="6">
        <f>('Elec Use'!$D$17*BTU_per_GWh)*'IESS Demand'!$C135*'IESS Demand'!X$78*'IESS Demand'!U118/'IESS Demand'!$D118</f>
        <v>601650476365376.63</v>
      </c>
      <c r="V10" s="6">
        <f>('Elec Use'!$D$17*BTU_per_GWh)*'IESS Demand'!$C135*'IESS Demand'!Y$78*'IESS Demand'!V118/'IESS Demand'!$D118</f>
        <v>606035197245899.38</v>
      </c>
      <c r="W10" s="6">
        <f>('Elec Use'!$D$17*BTU_per_GWh)*'IESS Demand'!$C135*'IESS Demand'!Z$78*'IESS Demand'!W118/'IESS Demand'!$D118</f>
        <v>610382860550413.25</v>
      </c>
      <c r="X10" s="6">
        <f>('Elec Use'!$D$17*BTU_per_GWh)*'IESS Demand'!$C135*'IESS Demand'!AA$78*'IESS Demand'!X118/'IESS Demand'!$D118</f>
        <v>614695065459126.38</v>
      </c>
      <c r="Y10" s="6">
        <f>('Elec Use'!$D$17*BTU_per_GWh)*'IESS Demand'!$C135*'IESS Demand'!AB$78*'IESS Demand'!Y118/'IESS Demand'!$D118</f>
        <v>616162389334364.25</v>
      </c>
      <c r="Z10" s="6">
        <f>('Elec Use'!$D$17*BTU_per_GWh)*'IESS Demand'!$C135*'IESS Demand'!AC$78*'IESS Demand'!Z118/'IESS Demand'!$D118</f>
        <v>617664970000997.75</v>
      </c>
      <c r="AA10" s="6">
        <f>('Elec Use'!$D$17*BTU_per_GWh)*'IESS Demand'!$C135*'IESS Demand'!AD$78*'IESS Demand'!AA118/'IESS Demand'!$D118</f>
        <v>619201122680776.25</v>
      </c>
      <c r="AB10" s="6">
        <f>('Elec Use'!$D$17*BTU_per_GWh)*'IESS Demand'!$C135*'IESS Demand'!AE$78*'IESS Demand'!AB118/'IESS Demand'!$D118</f>
        <v>620769268257302.13</v>
      </c>
      <c r="AC10" s="6">
        <f>('Elec Use'!$D$17*BTU_per_GWh)*'IESS Demand'!$C135*'IESS Demand'!AF$78*'IESS Demand'!AC118/'IESS Demand'!$D118</f>
        <v>622367925120607.13</v>
      </c>
      <c r="AD10" s="6">
        <f>('Elec Use'!$D$17*BTU_per_GWh)*'IESS Demand'!$C135*'IESS Demand'!AG$78*'IESS Demand'!AD118/'IESS Demand'!$D118</f>
        <v>620969061299236</v>
      </c>
      <c r="AE10" s="6">
        <f>('Elec Use'!$D$17*BTU_per_GWh)*'IESS Demand'!$C135*'IESS Demand'!AH$78*'IESS Demand'!AE118/'IESS Demand'!$D118</f>
        <v>619626225949249.5</v>
      </c>
      <c r="AF10" s="6">
        <f>('Elec Use'!$D$17*BTU_per_GWh)*'IESS Demand'!$C135*'IESS Demand'!AI$78*'IESS Demand'!AF118/'IESS Demand'!$D118</f>
        <v>618337184772818.13</v>
      </c>
      <c r="AG10" s="6">
        <f>('Elec Use'!$D$17*BTU_per_GWh)*'IESS Demand'!$C135*'IESS Demand'!AJ$78*'IESS Demand'!AG118/'IESS Demand'!$D118</f>
        <v>617099820712479.75</v>
      </c>
      <c r="AH10" s="6">
        <f>('Elec Use'!$D$17*BTU_per_GWh)*'IESS Demand'!$C135*'IESS Demand'!AK$78*'IESS Demand'!AH118/'IESS Demand'!$D118</f>
        <v>615912126360783.75</v>
      </c>
      <c r="AI10" s="6">
        <f>('Elec Use'!$D$17*BTU_per_GWh)*'IESS Demand'!$C135*'IESS Demand'!AL$78*'IESS Demand'!AI118/'IESS Demand'!$D118</f>
        <v>614772196952059.38</v>
      </c>
      <c r="AJ10" s="6">
        <f>('Elec Use'!$D$17*BTU_per_GWh)*'IESS Demand'!$C135*'IESS Demand'!AM$78*'IESS Demand'!AJ118/'IESS Demand'!$D118</f>
        <v>613678223884943.88</v>
      </c>
      <c r="AK10" s="6">
        <f>('Elec Use'!$D$17*BTU_per_GWh)*'IESS Demand'!$C135*'IESS Demand'!AN$78*'IESS Demand'!AK118/'IESS Demand'!$D118</f>
        <v>612628488729310</v>
      </c>
      <c r="AL10" s="6"/>
    </row>
    <row r="11" spans="1:38" x14ac:dyDescent="0.45">
      <c r="A11" t="s">
        <v>234</v>
      </c>
      <c r="B11" s="5" t="s">
        <v>23</v>
      </c>
      <c r="C11" t="s">
        <v>30</v>
      </c>
      <c r="D11" s="6">
        <f>('Elec Use'!$D$17*BTU_per_GWh)*'IESS Demand'!$C136*'IESS Demand'!G$78*'IESS Demand'!D119/'IESS Demand'!$D119</f>
        <v>60488840749692.438</v>
      </c>
      <c r="E11" s="6">
        <f>('Elec Use'!$D$17*BTU_per_GWh)*'IESS Demand'!$C136*'IESS Demand'!H$78*'IESS Demand'!E119/'IESS Demand'!$D119</f>
        <v>69808861113260.156</v>
      </c>
      <c r="F11" s="6">
        <f>('Elec Use'!$D$17*BTU_per_GWh)*'IESS Demand'!$C136*'IESS Demand'!I$78*'IESS Demand'!F119/'IESS Demand'!$D119</f>
        <v>78966616574827.188</v>
      </c>
      <c r="G11" s="6">
        <f>('Elec Use'!$D$17*BTU_per_GWh)*'IESS Demand'!$C136*'IESS Demand'!J$78*'IESS Demand'!G119/'IESS Demand'!$D119</f>
        <v>87971824977237.266</v>
      </c>
      <c r="H11" s="6">
        <f>('Elec Use'!$D$17*BTU_per_GWh)*'IESS Demand'!$C136*'IESS Demand'!K$78*'IESS Demand'!H119/'IESS Demand'!$D119</f>
        <v>96833443365084.516</v>
      </c>
      <c r="I11" s="6">
        <f>('Elec Use'!$D$17*BTU_per_GWh)*'IESS Demand'!$C136*'IESS Demand'!L$78*'IESS Demand'!I119/'IESS Demand'!$D119</f>
        <v>105559741007964.56</v>
      </c>
      <c r="J11" s="6">
        <f>('Elec Use'!$D$17*BTU_per_GWh)*'IESS Demand'!$C136*'IESS Demand'!M$78*'IESS Demand'!J119/'IESS Demand'!$D119</f>
        <v>119782493813177.11</v>
      </c>
      <c r="K11" s="6">
        <f>('Elec Use'!$D$17*BTU_per_GWh)*'IESS Demand'!$C136*'IESS Demand'!N$78*'IESS Demand'!K119/'IESS Demand'!$D119</f>
        <v>133742214829114.53</v>
      </c>
      <c r="L11" s="6">
        <f>('Elec Use'!$D$17*BTU_per_GWh)*'IESS Demand'!$C136*'IESS Demand'!O$78*'IESS Demand'!L119/'IESS Demand'!$D119</f>
        <v>147452052118623.84</v>
      </c>
      <c r="M11" s="6">
        <f>('Elec Use'!$D$17*BTU_per_GWh)*'IESS Demand'!$C136*'IESS Demand'!P$78*'IESS Demand'!M119/'IESS Demand'!$D119</f>
        <v>160924291803897.63</v>
      </c>
      <c r="N11" s="6">
        <f>('Elec Use'!$D$17*BTU_per_GWh)*'IESS Demand'!$C136*'IESS Demand'!Q$78*'IESS Demand'!N119/'IESS Demand'!$D119</f>
        <v>174170427559782.25</v>
      </c>
      <c r="O11" s="6">
        <f>('Elec Use'!$D$17*BTU_per_GWh)*'IESS Demand'!$C136*'IESS Demand'!R$78*'IESS Demand'!O119/'IESS Demand'!$D119</f>
        <v>195061181596308.19</v>
      </c>
      <c r="P11" s="6">
        <f>('Elec Use'!$D$17*BTU_per_GWh)*'IESS Demand'!$C136*'IESS Demand'!S$78*'IESS Demand'!P119/'IESS Demand'!$D119</f>
        <v>215550952572916.97</v>
      </c>
      <c r="Q11" s="6">
        <f>('Elec Use'!$D$17*BTU_per_GWh)*'IESS Demand'!$C136*'IESS Demand'!T$78*'IESS Demand'!Q119/'IESS Demand'!$D119</f>
        <v>235661170094072.28</v>
      </c>
      <c r="R11" s="6">
        <f>('Elec Use'!$D$17*BTU_per_GWh)*'IESS Demand'!$C136*'IESS Demand'!U$78*'IESS Demand'!R119/'IESS Demand'!$D119</f>
        <v>255411763483591.78</v>
      </c>
      <c r="S11" s="6">
        <f>('Elec Use'!$D$17*BTU_per_GWh)*'IESS Demand'!$C136*'IESS Demand'!V$78*'IESS Demand'!S119/'IESS Demand'!$D119</f>
        <v>274821290819022.63</v>
      </c>
      <c r="T11" s="6">
        <f>('Elec Use'!$D$17*BTU_per_GWh)*'IESS Demand'!$C136*'IESS Demand'!W$78*'IESS Demand'!T119/'IESS Demand'!$D119</f>
        <v>300114427718896.5</v>
      </c>
      <c r="U11" s="6">
        <f>('Elec Use'!$D$17*BTU_per_GWh)*'IESS Demand'!$C136*'IESS Demand'!X$78*'IESS Demand'!U119/'IESS Demand'!$D119</f>
        <v>324888781933892.38</v>
      </c>
      <c r="V11" s="6">
        <f>('Elec Use'!$D$17*BTU_per_GWh)*'IESS Demand'!$C136*'IESS Demand'!Y$78*'IESS Demand'!V119/'IESS Demand'!$D119</f>
        <v>349167404129315.44</v>
      </c>
      <c r="W11" s="6">
        <f>('Elec Use'!$D$17*BTU_per_GWh)*'IESS Demand'!$C136*'IESS Demand'!Z$78*'IESS Demand'!W119/'IESS Demand'!$D119</f>
        <v>372971999311105.69</v>
      </c>
      <c r="X11" s="6">
        <f>('Elec Use'!$D$17*BTU_per_GWh)*'IESS Demand'!$C136*'IESS Demand'!AA$78*'IESS Demand'!X119/'IESS Demand'!$D119</f>
        <v>396323023609991.13</v>
      </c>
      <c r="Y11" s="6">
        <f>('Elec Use'!$D$17*BTU_per_GWh)*'IESS Demand'!$C136*'IESS Demand'!AB$78*'IESS Demand'!Y119/'IESS Demand'!$D119</f>
        <v>417525672471835.5</v>
      </c>
      <c r="Z11" s="6">
        <f>('Elec Use'!$D$17*BTU_per_GWh)*'IESS Demand'!$C136*'IESS Demand'!AC$78*'IESS Demand'!Z119/'IESS Demand'!$D119</f>
        <v>438289892227808.81</v>
      </c>
      <c r="AA11" s="6">
        <f>('Elec Use'!$D$17*BTU_per_GWh)*'IESS Demand'!$C136*'IESS Demand'!AD$78*'IESS Demand'!AA119/'IESS Demand'!$D119</f>
        <v>458636633616570.06</v>
      </c>
      <c r="AB11" s="6">
        <f>('Elec Use'!$D$17*BTU_per_GWh)*'IESS Demand'!$C136*'IESS Demand'!AE$78*'IESS Demand'!AB119/'IESS Demand'!$D119</f>
        <v>478585533438892.56</v>
      </c>
      <c r="AC11" s="6">
        <f>('Elec Use'!$D$17*BTU_per_GWh)*'IESS Demand'!$C136*'IESS Demand'!AF$78*'IESS Demand'!AC119/'IESS Demand'!$D119</f>
        <v>498155015973076.88</v>
      </c>
      <c r="AD11" s="6">
        <f>('Elec Use'!$D$17*BTU_per_GWh)*'IESS Demand'!$C136*'IESS Demand'!AG$78*'IESS Demand'!AD119/'IESS Demand'!$D119</f>
        <v>515246746815617.31</v>
      </c>
      <c r="AE11" s="6">
        <f>('Elec Use'!$D$17*BTU_per_GWh)*'IESS Demand'!$C136*'IESS Demand'!AH$78*'IESS Demand'!AE119/'IESS Demand'!$D119</f>
        <v>531946733829049.81</v>
      </c>
      <c r="AF11" s="6">
        <f>('Elec Use'!$D$17*BTU_per_GWh)*'IESS Demand'!$C136*'IESS Demand'!AI$78*'IESS Demand'!AF119/'IESS Demand'!$D119</f>
        <v>548270598935007.31</v>
      </c>
      <c r="AG11" s="6">
        <f>('Elec Use'!$D$17*BTU_per_GWh)*'IESS Demand'!$C136*'IESS Demand'!AJ$78*'IESS Demand'!AG119/'IESS Demand'!$D119</f>
        <v>564233144325554</v>
      </c>
      <c r="AH11" s="6">
        <f>('Elec Use'!$D$17*BTU_per_GWh)*'IESS Demand'!$C136*'IESS Demand'!AK$78*'IESS Demand'!AH119/'IESS Demand'!$D119</f>
        <v>579848405534120.88</v>
      </c>
      <c r="AI11" s="6">
        <f>('Elec Use'!$D$17*BTU_per_GWh)*'IESS Demand'!$C136*'IESS Demand'!AL$78*'IESS Demand'!AI119/'IESS Demand'!$D119</f>
        <v>595129700436014</v>
      </c>
      <c r="AJ11" s="6">
        <f>('Elec Use'!$D$17*BTU_per_GWh)*'IESS Demand'!$C136*'IESS Demand'!AM$78*'IESS Demand'!AJ119/'IESS Demand'!$D119</f>
        <v>610089674538180.25</v>
      </c>
      <c r="AK11" s="6">
        <f>('Elec Use'!$D$17*BTU_per_GWh)*'IESS Demand'!$C136*'IESS Demand'!AN$78*'IESS Demand'!AK119/'IESS Demand'!$D119</f>
        <v>624740342881944.38</v>
      </c>
    </row>
    <row r="12" spans="1:38" x14ac:dyDescent="0.45">
      <c r="A12" t="s">
        <v>7</v>
      </c>
      <c r="B12" s="5" t="s">
        <v>23</v>
      </c>
      <c r="C12" t="s">
        <v>226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 x14ac:dyDescent="0.45">
      <c r="A13" t="s">
        <v>7</v>
      </c>
      <c r="B13" s="5" t="s">
        <v>23</v>
      </c>
      <c r="C13" t="s">
        <v>296</v>
      </c>
      <c r="D13" s="6">
        <f>('Elec Use'!$E$17*BTU_per_GWh)*'IESS Demand'!$C167*'IESS Demand'!C160/'IESS Demand'!$C160</f>
        <v>188023039078421.66</v>
      </c>
      <c r="E13" s="6">
        <f>('Elec Use'!$E$17*BTU_per_GWh)*'IESS Demand'!$C167*'IESS Demand'!D160/'IESS Demand'!$C160</f>
        <v>201033808519699.41</v>
      </c>
      <c r="F13" s="6">
        <f>('Elec Use'!$E$17*BTU_per_GWh)*'IESS Demand'!$C167*'IESS Demand'!E160/'IESS Demand'!$C160</f>
        <v>214044577960977.16</v>
      </c>
      <c r="G13" s="6">
        <f>('Elec Use'!$E$17*BTU_per_GWh)*'IESS Demand'!$C167*'IESS Demand'!F160/'IESS Demand'!$C160</f>
        <v>227055347402254.91</v>
      </c>
      <c r="H13" s="6">
        <f>('Elec Use'!$E$17*BTU_per_GWh)*'IESS Demand'!$C167*'IESS Demand'!G160/'IESS Demand'!$C160</f>
        <v>240066116843532.66</v>
      </c>
      <c r="I13" s="6">
        <f>('Elec Use'!$E$17*BTU_per_GWh)*'IESS Demand'!$C167*'IESS Demand'!H160/'IESS Demand'!$C160</f>
        <v>253076886284810.44</v>
      </c>
      <c r="J13" s="6">
        <f>('Elec Use'!$E$17*BTU_per_GWh)*'IESS Demand'!$C167*'IESS Demand'!I160/'IESS Demand'!$C160</f>
        <v>275494965221976.53</v>
      </c>
      <c r="K13" s="6">
        <f>('Elec Use'!$E$17*BTU_per_GWh)*'IESS Demand'!$C167*'IESS Demand'!J160/'IESS Demand'!$C160</f>
        <v>297913044159142.63</v>
      </c>
      <c r="L13" s="6">
        <f>('Elec Use'!$E$17*BTU_per_GWh)*'IESS Demand'!$C167*'IESS Demand'!K160/'IESS Demand'!$C160</f>
        <v>320331123096308.75</v>
      </c>
      <c r="M13" s="6">
        <f>('Elec Use'!$E$17*BTU_per_GWh)*'IESS Demand'!$C167*'IESS Demand'!L160/'IESS Demand'!$C160</f>
        <v>342749202033474.88</v>
      </c>
      <c r="N13" s="6">
        <f>('Elec Use'!$E$17*BTU_per_GWh)*'IESS Demand'!$C167*'IESS Demand'!M160/'IESS Demand'!$C160</f>
        <v>365167280970640.94</v>
      </c>
      <c r="O13" s="6">
        <f>('Elec Use'!$E$17*BTU_per_GWh)*'IESS Demand'!$C167*'IESS Demand'!N160/'IESS Demand'!$C160</f>
        <v>404761284081012.56</v>
      </c>
      <c r="P13" s="6">
        <f>('Elec Use'!$E$17*BTU_per_GWh)*'IESS Demand'!$C167*'IESS Demand'!O160/'IESS Demand'!$C160</f>
        <v>444355287191384.25</v>
      </c>
      <c r="Q13" s="6">
        <f>('Elec Use'!$E$17*BTU_per_GWh)*'IESS Demand'!$C167*'IESS Demand'!P160/'IESS Demand'!$C160</f>
        <v>483949290301755.88</v>
      </c>
      <c r="R13" s="6">
        <f>('Elec Use'!$E$17*BTU_per_GWh)*'IESS Demand'!$C167*'IESS Demand'!Q160/'IESS Demand'!$C160</f>
        <v>523543293412127.56</v>
      </c>
      <c r="S13" s="6">
        <f>('Elec Use'!$E$17*BTU_per_GWh)*'IESS Demand'!$C167*'IESS Demand'!R160/'IESS Demand'!$C160</f>
        <v>563137296522499</v>
      </c>
      <c r="T13" s="6">
        <f>('Elec Use'!$E$17*BTU_per_GWh)*'IESS Demand'!$C167*'IESS Demand'!S160/'IESS Demand'!$C160</f>
        <v>630157785592617</v>
      </c>
      <c r="U13" s="6">
        <f>('Elec Use'!$E$17*BTU_per_GWh)*'IESS Demand'!$C167*'IESS Demand'!T160/'IESS Demand'!$C160</f>
        <v>697178274662735</v>
      </c>
      <c r="V13" s="6">
        <f>('Elec Use'!$E$17*BTU_per_GWh)*'IESS Demand'!$C167*'IESS Demand'!U160/'IESS Demand'!$C160</f>
        <v>764198763732853</v>
      </c>
      <c r="W13" s="6">
        <f>('Elec Use'!$E$17*BTU_per_GWh)*'IESS Demand'!$C167*'IESS Demand'!V160/'IESS Demand'!$C160</f>
        <v>831219252802971.13</v>
      </c>
      <c r="X13" s="6">
        <f>('Elec Use'!$E$17*BTU_per_GWh)*'IESS Demand'!$C167*'IESS Demand'!W160/'IESS Demand'!$C160</f>
        <v>898239741873089</v>
      </c>
      <c r="Y13" s="6">
        <f>('Elec Use'!$E$17*BTU_per_GWh)*'IESS Demand'!$C167*'IESS Demand'!X160/'IESS Demand'!$C160</f>
        <v>979365362417898.75</v>
      </c>
      <c r="Z13" s="6">
        <f>('Elec Use'!$E$17*BTU_per_GWh)*'IESS Demand'!$C167*'IESS Demand'!Y160/'IESS Demand'!$C160</f>
        <v>1060490982962708.5</v>
      </c>
      <c r="AA13" s="6">
        <f>('Elec Use'!$E$17*BTU_per_GWh)*'IESS Demand'!$C167*'IESS Demand'!Z160/'IESS Demand'!$C160</f>
        <v>1141616603507518.3</v>
      </c>
      <c r="AB13" s="6">
        <f>('Elec Use'!$E$17*BTU_per_GWh)*'IESS Demand'!$C167*'IESS Demand'!AA160/'IESS Demand'!$C160</f>
        <v>1222742224052328.3</v>
      </c>
      <c r="AC13" s="6">
        <f>('Elec Use'!$E$17*BTU_per_GWh)*'IESS Demand'!$C167*'IESS Demand'!AB160/'IESS Demand'!$C160</f>
        <v>1303867844597138</v>
      </c>
      <c r="AD13" s="6">
        <f>('Elec Use'!$E$17*BTU_per_GWh)*'IESS Demand'!$C167*'IESS Demand'!AC160/'IESS Demand'!$C160</f>
        <v>1396189756212553.5</v>
      </c>
      <c r="AE13" s="6">
        <f>('Elec Use'!$E$17*BTU_per_GWh)*'IESS Demand'!$C167*'IESS Demand'!AD160/'IESS Demand'!$C160</f>
        <v>1488511667827969</v>
      </c>
      <c r="AF13" s="6">
        <f>('Elec Use'!$E$17*BTU_per_GWh)*'IESS Demand'!$C167*'IESS Demand'!AE160/'IESS Demand'!$C160</f>
        <v>1580833579443384.8</v>
      </c>
      <c r="AG13" s="6">
        <f>('Elec Use'!$E$17*BTU_per_GWh)*'IESS Demand'!$C167*'IESS Demand'!AF160/'IESS Demand'!$C160</f>
        <v>1673155491058800.3</v>
      </c>
      <c r="AH13" s="6">
        <f>('Elec Use'!$E$17*BTU_per_GWh)*'IESS Demand'!$C167*'IESS Demand'!AG160/'IESS Demand'!$C160</f>
        <v>1765477402674215.8</v>
      </c>
      <c r="AI13" s="6">
        <f>('Elec Use'!$E$17*BTU_per_GWh)*'IESS Demand'!$C167*'IESS Demand'!AH160/'IESS Demand'!$C160</f>
        <v>1857799314289631.3</v>
      </c>
      <c r="AJ13" s="6">
        <f>('Elec Use'!$E$17*BTU_per_GWh)*'IESS Demand'!$C167*'IESS Demand'!AI160/'IESS Demand'!$C160</f>
        <v>1950121225905047</v>
      </c>
      <c r="AK13" s="6">
        <f>('Elec Use'!$E$17*BTU_per_GWh)*'IESS Demand'!$C167*'IESS Demand'!AJ160/'IESS Demand'!$C160</f>
        <v>2042443137520462.5</v>
      </c>
      <c r="AL13" s="6"/>
    </row>
    <row r="14" spans="1:38" x14ac:dyDescent="0.45">
      <c r="A14" t="s">
        <v>7</v>
      </c>
      <c r="B14" s="5" t="s">
        <v>23</v>
      </c>
      <c r="C14" t="s">
        <v>29</v>
      </c>
      <c r="D14" s="6">
        <f>('Elec Use'!$E$17*BTU_per_GWh)*'IESS Demand'!$C168*'IESS Demand'!C161/'IESS Demand'!$C161</f>
        <v>43081261657360.836</v>
      </c>
      <c r="E14" s="6">
        <f>('Elec Use'!$E$17*BTU_per_GWh)*'IESS Demand'!$C168*'IESS Demand'!D161/'IESS Demand'!$C161</f>
        <v>44985202764349.727</v>
      </c>
      <c r="F14" s="6">
        <f>('Elec Use'!$E$17*BTU_per_GWh)*'IESS Demand'!$C168*'IESS Demand'!E161/'IESS Demand'!$C161</f>
        <v>46889143871338.617</v>
      </c>
      <c r="G14" s="6">
        <f>('Elec Use'!$E$17*BTU_per_GWh)*'IESS Demand'!$C168*'IESS Demand'!F161/'IESS Demand'!$C161</f>
        <v>48793084978327.508</v>
      </c>
      <c r="H14" s="6">
        <f>('Elec Use'!$E$17*BTU_per_GWh)*'IESS Demand'!$C168*'IESS Demand'!G161/'IESS Demand'!$C161</f>
        <v>50697026085316.398</v>
      </c>
      <c r="I14" s="6">
        <f>('Elec Use'!$E$17*BTU_per_GWh)*'IESS Demand'!$C168*'IESS Demand'!H161/'IESS Demand'!$C161</f>
        <v>52600967192305.289</v>
      </c>
      <c r="J14" s="6">
        <f>('Elec Use'!$E$17*BTU_per_GWh)*'IESS Demand'!$C168*'IESS Demand'!I161/'IESS Demand'!$C161</f>
        <v>55903211044125.922</v>
      </c>
      <c r="K14" s="6">
        <f>('Elec Use'!$E$17*BTU_per_GWh)*'IESS Demand'!$C168*'IESS Demand'!J161/'IESS Demand'!$C161</f>
        <v>59205454895946.563</v>
      </c>
      <c r="L14" s="6">
        <f>('Elec Use'!$E$17*BTU_per_GWh)*'IESS Demand'!$C168*'IESS Demand'!K161/'IESS Demand'!$C161</f>
        <v>62507698747767.203</v>
      </c>
      <c r="M14" s="6">
        <f>('Elec Use'!$E$17*BTU_per_GWh)*'IESS Demand'!$C168*'IESS Demand'!L161/'IESS Demand'!$C161</f>
        <v>65809942599587.844</v>
      </c>
      <c r="N14" s="6">
        <f>('Elec Use'!$E$17*BTU_per_GWh)*'IESS Demand'!$C168*'IESS Demand'!M161/'IESS Demand'!$C161</f>
        <v>69112186451408.5</v>
      </c>
      <c r="O14" s="6">
        <f>('Elec Use'!$E$17*BTU_per_GWh)*'IESS Demand'!$C168*'IESS Demand'!N161/'IESS Demand'!$C161</f>
        <v>74797307676823.156</v>
      </c>
      <c r="P14" s="6">
        <f>('Elec Use'!$E$17*BTU_per_GWh)*'IESS Demand'!$C168*'IESS Demand'!O161/'IESS Demand'!$C161</f>
        <v>80482428902237.828</v>
      </c>
      <c r="Q14" s="6">
        <f>('Elec Use'!$E$17*BTU_per_GWh)*'IESS Demand'!$C168*'IESS Demand'!P161/'IESS Demand'!$C161</f>
        <v>86167550127652.484</v>
      </c>
      <c r="R14" s="6">
        <f>('Elec Use'!$E$17*BTU_per_GWh)*'IESS Demand'!$C168*'IESS Demand'!Q161/'IESS Demand'!$C161</f>
        <v>91852671353067.156</v>
      </c>
      <c r="S14" s="6">
        <f>('Elec Use'!$E$17*BTU_per_GWh)*'IESS Demand'!$C168*'IESS Demand'!R161/'IESS Demand'!$C161</f>
        <v>97537792578481.828</v>
      </c>
      <c r="T14" s="6">
        <f>('Elec Use'!$E$17*BTU_per_GWh)*'IESS Demand'!$C168*'IESS Demand'!S161/'IESS Demand'!$C161</f>
        <v>109978025329378.34</v>
      </c>
      <c r="U14" s="6">
        <f>('Elec Use'!$E$17*BTU_per_GWh)*'IESS Demand'!$C168*'IESS Demand'!T161/'IESS Demand'!$C161</f>
        <v>122418258080274.84</v>
      </c>
      <c r="V14" s="6">
        <f>('Elec Use'!$E$17*BTU_per_GWh)*'IESS Demand'!$C168*'IESS Demand'!U161/'IESS Demand'!$C161</f>
        <v>134858490831171.34</v>
      </c>
      <c r="W14" s="6">
        <f>('Elec Use'!$E$17*BTU_per_GWh)*'IESS Demand'!$C168*'IESS Demand'!V161/'IESS Demand'!$C161</f>
        <v>147298723582067.84</v>
      </c>
      <c r="X14" s="6">
        <f>('Elec Use'!$E$17*BTU_per_GWh)*'IESS Demand'!$C168*'IESS Demand'!W161/'IESS Demand'!$C161</f>
        <v>159738956332964.38</v>
      </c>
      <c r="Y14" s="6">
        <f>('Elec Use'!$E$17*BTU_per_GWh)*'IESS Demand'!$C168*'IESS Demand'!X161/'IESS Demand'!$C161</f>
        <v>175780860712382.13</v>
      </c>
      <c r="Z14" s="6">
        <f>('Elec Use'!$E$17*BTU_per_GWh)*'IESS Demand'!$C168*'IESS Demand'!Y161/'IESS Demand'!$C161</f>
        <v>191822765091799.84</v>
      </c>
      <c r="AA14" s="6">
        <f>('Elec Use'!$E$17*BTU_per_GWh)*'IESS Demand'!$C168*'IESS Demand'!Z161/'IESS Demand'!$C161</f>
        <v>207864669471217.56</v>
      </c>
      <c r="AB14" s="6">
        <f>('Elec Use'!$E$17*BTU_per_GWh)*'IESS Demand'!$C168*'IESS Demand'!AA161/'IESS Demand'!$C161</f>
        <v>223906573850635.28</v>
      </c>
      <c r="AC14" s="6">
        <f>('Elec Use'!$E$17*BTU_per_GWh)*'IESS Demand'!$C168*'IESS Demand'!AB161/'IESS Demand'!$C161</f>
        <v>239948478230053</v>
      </c>
      <c r="AD14" s="6">
        <f>('Elec Use'!$E$17*BTU_per_GWh)*'IESS Demand'!$C168*'IESS Demand'!AC161/'IESS Demand'!$C161</f>
        <v>259916496580299.41</v>
      </c>
      <c r="AE14" s="6">
        <f>('Elec Use'!$E$17*BTU_per_GWh)*'IESS Demand'!$C168*'IESS Demand'!AD161/'IESS Demand'!$C161</f>
        <v>279884514930545.78</v>
      </c>
      <c r="AF14" s="6">
        <f>('Elec Use'!$E$17*BTU_per_GWh)*'IESS Demand'!$C168*'IESS Demand'!AE161/'IESS Demand'!$C161</f>
        <v>299852533280792.19</v>
      </c>
      <c r="AG14" s="6">
        <f>('Elec Use'!$E$17*BTU_per_GWh)*'IESS Demand'!$C168*'IESS Demand'!AF161/'IESS Demand'!$C161</f>
        <v>319820551631038.56</v>
      </c>
      <c r="AH14" s="6">
        <f>('Elec Use'!$E$17*BTU_per_GWh)*'IESS Demand'!$C168*'IESS Demand'!AG161/'IESS Demand'!$C161</f>
        <v>339788569981285</v>
      </c>
      <c r="AI14" s="6">
        <f>('Elec Use'!$E$17*BTU_per_GWh)*'IESS Demand'!$C168*'IESS Demand'!AH161/'IESS Demand'!$C161</f>
        <v>359756588331531.44</v>
      </c>
      <c r="AJ14" s="6">
        <f>('Elec Use'!$E$17*BTU_per_GWh)*'IESS Demand'!$C168*'IESS Demand'!AI161/'IESS Demand'!$C161</f>
        <v>379724606681777.88</v>
      </c>
      <c r="AK14" s="6">
        <f>('Elec Use'!$E$17*BTU_per_GWh)*'IESS Demand'!$C168*'IESS Demand'!AJ161/'IESS Demand'!$C161</f>
        <v>399692625032024.31</v>
      </c>
      <c r="AL14" s="6"/>
    </row>
    <row r="15" spans="1:38" x14ac:dyDescent="0.45">
      <c r="A15" t="s">
        <v>7</v>
      </c>
      <c r="B15" s="5" t="s">
        <v>23</v>
      </c>
      <c r="C15" t="s">
        <v>297</v>
      </c>
      <c r="D15" s="6">
        <f>('Elec Use'!$E$17*BTU_per_GWh)*'IESS Demand'!$C169*'IESS Demand'!C162/'IESS Demand'!$C162</f>
        <v>62639988008697.188</v>
      </c>
      <c r="E15" s="6">
        <f>('Elec Use'!$E$17*BTU_per_GWh)*'IESS Demand'!$C169*'IESS Demand'!D162/'IESS Demand'!$C162</f>
        <v>64730113102559.594</v>
      </c>
      <c r="F15" s="6">
        <f>('Elec Use'!$E$17*BTU_per_GWh)*'IESS Demand'!$C169*'IESS Demand'!E162/'IESS Demand'!$C162</f>
        <v>66820238196422</v>
      </c>
      <c r="G15" s="6">
        <f>('Elec Use'!$E$17*BTU_per_GWh)*'IESS Demand'!$C169*'IESS Demand'!F162/'IESS Demand'!$C162</f>
        <v>68910363290284.414</v>
      </c>
      <c r="H15" s="6">
        <f>('Elec Use'!$E$17*BTU_per_GWh)*'IESS Demand'!$C169*'IESS Demand'!G162/'IESS Demand'!$C162</f>
        <v>71000488384146.813</v>
      </c>
      <c r="I15" s="6">
        <f>('Elec Use'!$E$17*BTU_per_GWh)*'IESS Demand'!$C169*'IESS Demand'!H162/'IESS Demand'!$C162</f>
        <v>73090613478009.234</v>
      </c>
      <c r="J15" s="6">
        <f>('Elec Use'!$E$17*BTU_per_GWh)*'IESS Demand'!$C169*'IESS Demand'!I162/'IESS Demand'!$C162</f>
        <v>75108565002870</v>
      </c>
      <c r="K15" s="6">
        <f>('Elec Use'!$E$17*BTU_per_GWh)*'IESS Demand'!$C169*'IESS Demand'!J162/'IESS Demand'!$C162</f>
        <v>77126516527730.766</v>
      </c>
      <c r="L15" s="6">
        <f>('Elec Use'!$E$17*BTU_per_GWh)*'IESS Demand'!$C169*'IESS Demand'!K162/'IESS Demand'!$C162</f>
        <v>79144468052591.531</v>
      </c>
      <c r="M15" s="6">
        <f>('Elec Use'!$E$17*BTU_per_GWh)*'IESS Demand'!$C169*'IESS Demand'!L162/'IESS Demand'!$C162</f>
        <v>81162419577452.281</v>
      </c>
      <c r="N15" s="6">
        <f>('Elec Use'!$E$17*BTU_per_GWh)*'IESS Demand'!$C169*'IESS Demand'!M162/'IESS Demand'!$C162</f>
        <v>83180371102313.031</v>
      </c>
      <c r="O15" s="6">
        <f>('Elec Use'!$E$17*BTU_per_GWh)*'IESS Demand'!$C169*'IESS Demand'!N162/'IESS Demand'!$C162</f>
        <v>85451969277895.172</v>
      </c>
      <c r="P15" s="6">
        <f>('Elec Use'!$E$17*BTU_per_GWh)*'IESS Demand'!$C169*'IESS Demand'!O162/'IESS Demand'!$C162</f>
        <v>87723567453477.313</v>
      </c>
      <c r="Q15" s="6">
        <f>('Elec Use'!$E$17*BTU_per_GWh)*'IESS Demand'!$C169*'IESS Demand'!P162/'IESS Demand'!$C162</f>
        <v>89995165629059.438</v>
      </c>
      <c r="R15" s="6">
        <f>('Elec Use'!$E$17*BTU_per_GWh)*'IESS Demand'!$C169*'IESS Demand'!Q162/'IESS Demand'!$C162</f>
        <v>92266763804641.578</v>
      </c>
      <c r="S15" s="6">
        <f>('Elec Use'!$E$17*BTU_per_GWh)*'IESS Demand'!$C169*'IESS Demand'!R162/'IESS Demand'!$C162</f>
        <v>94538361980223.734</v>
      </c>
      <c r="T15" s="6">
        <f>('Elec Use'!$E$17*BTU_per_GWh)*'IESS Demand'!$C169*'IESS Demand'!S162/'IESS Demand'!$C162</f>
        <v>96657695080164.438</v>
      </c>
      <c r="U15" s="6">
        <f>('Elec Use'!$E$17*BTU_per_GWh)*'IESS Demand'!$C169*'IESS Demand'!T162/'IESS Demand'!$C162</f>
        <v>98777028180105.156</v>
      </c>
      <c r="V15" s="6">
        <f>('Elec Use'!$E$17*BTU_per_GWh)*'IESS Demand'!$C169*'IESS Demand'!U162/'IESS Demand'!$C162</f>
        <v>100896361280045.86</v>
      </c>
      <c r="W15" s="6">
        <f>('Elec Use'!$E$17*BTU_per_GWh)*'IESS Demand'!$C169*'IESS Demand'!V162/'IESS Demand'!$C162</f>
        <v>103015694379986.56</v>
      </c>
      <c r="X15" s="6">
        <f>('Elec Use'!$E$17*BTU_per_GWh)*'IESS Demand'!$C169*'IESS Demand'!W162/'IESS Demand'!$C162</f>
        <v>105135027479927.25</v>
      </c>
      <c r="Y15" s="6">
        <f>('Elec Use'!$E$17*BTU_per_GWh)*'IESS Demand'!$C169*'IESS Demand'!X162/'IESS Demand'!$C162</f>
        <v>107486717897929.27</v>
      </c>
      <c r="Z15" s="6">
        <f>('Elec Use'!$E$17*BTU_per_GWh)*'IESS Demand'!$C169*'IESS Demand'!Y162/'IESS Demand'!$C162</f>
        <v>109838408315931.28</v>
      </c>
      <c r="AA15" s="6">
        <f>('Elec Use'!$E$17*BTU_per_GWh)*'IESS Demand'!$C169*'IESS Demand'!Z162/'IESS Demand'!$C162</f>
        <v>112190098733933.31</v>
      </c>
      <c r="AB15" s="6">
        <f>('Elec Use'!$E$17*BTU_per_GWh)*'IESS Demand'!$C169*'IESS Demand'!AA162/'IESS Demand'!$C162</f>
        <v>114541789151935.33</v>
      </c>
      <c r="AC15" s="6">
        <f>('Elec Use'!$E$17*BTU_per_GWh)*'IESS Demand'!$C169*'IESS Demand'!AB162/'IESS Demand'!$C162</f>
        <v>116893479569937.33</v>
      </c>
      <c r="AD15" s="6">
        <f>('Elec Use'!$E$17*BTU_per_GWh)*'IESS Demand'!$C169*'IESS Demand'!AC162/'IESS Demand'!$C162</f>
        <v>119022108802689.92</v>
      </c>
      <c r="AE15" s="6">
        <f>('Elec Use'!$E$17*BTU_per_GWh)*'IESS Demand'!$C169*'IESS Demand'!AD162/'IESS Demand'!$C162</f>
        <v>121150738035442.52</v>
      </c>
      <c r="AF15" s="6">
        <f>('Elec Use'!$E$17*BTU_per_GWh)*'IESS Demand'!$C169*'IESS Demand'!AE162/'IESS Demand'!$C162</f>
        <v>123279367268195.09</v>
      </c>
      <c r="AG15" s="6">
        <f>('Elec Use'!$E$17*BTU_per_GWh)*'IESS Demand'!$C169*'IESS Demand'!AF162/'IESS Demand'!$C162</f>
        <v>125407996500947.7</v>
      </c>
      <c r="AH15" s="6">
        <f>('Elec Use'!$E$17*BTU_per_GWh)*'IESS Demand'!$C169*'IESS Demand'!AG162/'IESS Demand'!$C162</f>
        <v>127536625733700.27</v>
      </c>
      <c r="AI15" s="6">
        <f>('Elec Use'!$E$17*BTU_per_GWh)*'IESS Demand'!$C169*'IESS Demand'!AH162/'IESS Demand'!$C162</f>
        <v>129665254966452.84</v>
      </c>
      <c r="AJ15" s="6">
        <f>('Elec Use'!$E$17*BTU_per_GWh)*'IESS Demand'!$C169*'IESS Demand'!AI162/'IESS Demand'!$C162</f>
        <v>131793884199205.42</v>
      </c>
      <c r="AK15" s="6">
        <f>('Elec Use'!$E$17*BTU_per_GWh)*'IESS Demand'!$C169*'IESS Demand'!AJ162/'IESS Demand'!$C162</f>
        <v>133922513431957.98</v>
      </c>
    </row>
    <row r="16" spans="1:38" s="65" customFormat="1" x14ac:dyDescent="0.45">
      <c r="A16" s="65" t="s">
        <v>7</v>
      </c>
      <c r="B16" s="71" t="s">
        <v>23</v>
      </c>
      <c r="C16" s="65" t="s">
        <v>30</v>
      </c>
      <c r="D16" s="74">
        <f>('Elec Use'!$E$17*BTU_per_GWh)*'IESS Demand'!$C170*'IESS Demand'!C163/'IESS Demand'!$C163</f>
        <v>34302262995520.332</v>
      </c>
      <c r="E16" s="74">
        <f>('Elec Use'!$E$17*BTU_per_GWh)*'IESS Demand'!$C170*'IESS Demand'!D163/'IESS Demand'!$C163</f>
        <v>36463019416576.25</v>
      </c>
      <c r="F16" s="74">
        <f>('Elec Use'!$E$17*BTU_per_GWh)*'IESS Demand'!$C170*'IESS Demand'!E163/'IESS Demand'!$C163</f>
        <v>38623775837632.164</v>
      </c>
      <c r="G16" s="74">
        <f>('Elec Use'!$E$17*BTU_per_GWh)*'IESS Demand'!$C170*'IESS Demand'!F163/'IESS Demand'!$C163</f>
        <v>40784532258688.078</v>
      </c>
      <c r="H16" s="74">
        <f>('Elec Use'!$E$17*BTU_per_GWh)*'IESS Demand'!$C170*'IESS Demand'!G163/'IESS Demand'!$C163</f>
        <v>42945288679743.992</v>
      </c>
      <c r="I16" s="74">
        <f>('Elec Use'!$E$17*BTU_per_GWh)*'IESS Demand'!$C170*'IESS Demand'!H163/'IESS Demand'!$C163</f>
        <v>45106045100799.914</v>
      </c>
      <c r="J16" s="74">
        <f>('Elec Use'!$E$17*BTU_per_GWh)*'IESS Demand'!$C170*'IESS Demand'!I163/'IESS Demand'!$C163</f>
        <v>47106596253963.578</v>
      </c>
      <c r="K16" s="74">
        <f>('Elec Use'!$E$17*BTU_per_GWh)*'IESS Demand'!$C170*'IESS Demand'!J163/'IESS Demand'!$C163</f>
        <v>49107147407127.25</v>
      </c>
      <c r="L16" s="74">
        <f>('Elec Use'!$E$17*BTU_per_GWh)*'IESS Demand'!$C170*'IESS Demand'!K163/'IESS Demand'!$C163</f>
        <v>51107698560290.922</v>
      </c>
      <c r="M16" s="74">
        <f>('Elec Use'!$E$17*BTU_per_GWh)*'IESS Demand'!$C170*'IESS Demand'!L163/'IESS Demand'!$C163</f>
        <v>53108249713454.594</v>
      </c>
      <c r="N16" s="74">
        <f>('Elec Use'!$E$17*BTU_per_GWh)*'IESS Demand'!$C170*'IESS Demand'!M163/'IESS Demand'!$C163</f>
        <v>55108800866618.266</v>
      </c>
      <c r="O16" s="74">
        <f>('Elec Use'!$E$17*BTU_per_GWh)*'IESS Demand'!$C170*'IESS Demand'!N163/'IESS Demand'!$C163</f>
        <v>59657317373111.047</v>
      </c>
      <c r="P16" s="74">
        <f>('Elec Use'!$E$17*BTU_per_GWh)*'IESS Demand'!$C170*'IESS Demand'!O163/'IESS Demand'!$C163</f>
        <v>64205833879603.82</v>
      </c>
      <c r="Q16" s="74">
        <f>('Elec Use'!$E$17*BTU_per_GWh)*'IESS Demand'!$C170*'IESS Demand'!P163/'IESS Demand'!$C163</f>
        <v>68754350386096.602</v>
      </c>
      <c r="R16" s="74">
        <f>('Elec Use'!$E$17*BTU_per_GWh)*'IESS Demand'!$C170*'IESS Demand'!Q163/'IESS Demand'!$C163</f>
        <v>73302866892589.375</v>
      </c>
      <c r="S16" s="74">
        <f>('Elec Use'!$E$17*BTU_per_GWh)*'IESS Demand'!$C170*'IESS Demand'!R163/'IESS Demand'!$C163</f>
        <v>77851383399082.156</v>
      </c>
      <c r="T16" s="74">
        <f>('Elec Use'!$E$17*BTU_per_GWh)*'IESS Demand'!$C170*'IESS Demand'!S163/'IESS Demand'!$C163</f>
        <v>87780758504476.172</v>
      </c>
      <c r="U16" s="74">
        <f>('Elec Use'!$E$17*BTU_per_GWh)*'IESS Demand'!$C170*'IESS Demand'!T163/'IESS Demand'!$C163</f>
        <v>97710133609870.203</v>
      </c>
      <c r="V16" s="74">
        <f>('Elec Use'!$E$17*BTU_per_GWh)*'IESS Demand'!$C170*'IESS Demand'!U163/'IESS Demand'!$C163</f>
        <v>107639508715264.22</v>
      </c>
      <c r="W16" s="74">
        <f>('Elec Use'!$E$17*BTU_per_GWh)*'IESS Demand'!$C170*'IESS Demand'!V163/'IESS Demand'!$C163</f>
        <v>117568883820658.25</v>
      </c>
      <c r="X16" s="74">
        <f>('Elec Use'!$E$17*BTU_per_GWh)*'IESS Demand'!$C170*'IESS Demand'!W163/'IESS Demand'!$C163</f>
        <v>127498258926052.25</v>
      </c>
      <c r="Y16" s="74">
        <f>('Elec Use'!$E$17*BTU_per_GWh)*'IESS Demand'!$C170*'IESS Demand'!X163/'IESS Demand'!$C163</f>
        <v>146855012292692.81</v>
      </c>
      <c r="Z16" s="74">
        <f>('Elec Use'!$E$17*BTU_per_GWh)*'IESS Demand'!$C170*'IESS Demand'!Y163/'IESS Demand'!$C163</f>
        <v>166211765659333.41</v>
      </c>
      <c r="AA16" s="74">
        <f>('Elec Use'!$E$17*BTU_per_GWh)*'IESS Demand'!$C170*'IESS Demand'!Z163/'IESS Demand'!$C163</f>
        <v>185568519025973.97</v>
      </c>
      <c r="AB16" s="74">
        <f>('Elec Use'!$E$17*BTU_per_GWh)*'IESS Demand'!$C170*'IESS Demand'!AA163/'IESS Demand'!$C163</f>
        <v>204925272392614.53</v>
      </c>
      <c r="AC16" s="74">
        <f>('Elec Use'!$E$17*BTU_per_GWh)*'IESS Demand'!$C170*'IESS Demand'!AB163/'IESS Demand'!$C163</f>
        <v>224282025759255.13</v>
      </c>
      <c r="AD16" s="74">
        <f>('Elec Use'!$E$17*BTU_per_GWh)*'IESS Demand'!$C170*'IESS Demand'!AC163/'IESS Demand'!$C163</f>
        <v>233667180800503.63</v>
      </c>
      <c r="AE16" s="74">
        <f>('Elec Use'!$E$17*BTU_per_GWh)*'IESS Demand'!$C170*'IESS Demand'!AD163/'IESS Demand'!$C163</f>
        <v>243052335841752.13</v>
      </c>
      <c r="AF16" s="74">
        <f>('Elec Use'!$E$17*BTU_per_GWh)*'IESS Demand'!$C170*'IESS Demand'!AE163/'IESS Demand'!$C163</f>
        <v>252437490883000.63</v>
      </c>
      <c r="AG16" s="74">
        <f>('Elec Use'!$E$17*BTU_per_GWh)*'IESS Demand'!$C170*'IESS Demand'!AF163/'IESS Demand'!$C163</f>
        <v>261822645924249.09</v>
      </c>
      <c r="AH16" s="74">
        <f>('Elec Use'!$E$17*BTU_per_GWh)*'IESS Demand'!$C170*'IESS Demand'!AG163/'IESS Demand'!$C163</f>
        <v>271207800965497.56</v>
      </c>
      <c r="AI16" s="74">
        <f>('Elec Use'!$E$17*BTU_per_GWh)*'IESS Demand'!$C170*'IESS Demand'!AH163/'IESS Demand'!$C163</f>
        <v>280592956006746.06</v>
      </c>
      <c r="AJ16" s="74">
        <f>('Elec Use'!$E$17*BTU_per_GWh)*'IESS Demand'!$C170*'IESS Demand'!AI163/'IESS Demand'!$C163</f>
        <v>289978111047994.56</v>
      </c>
      <c r="AK16" s="74">
        <f>('Elec Use'!$E$17*BTU_per_GWh)*'IESS Demand'!$C170*'IESS Demand'!AJ163/'IESS Demand'!$C163</f>
        <v>299363266089243.06</v>
      </c>
      <c r="AL16" s="74"/>
    </row>
    <row r="17" spans="1:37" s="65" customFormat="1" x14ac:dyDescent="0.45">
      <c r="A17" s="65" t="s">
        <v>233</v>
      </c>
      <c r="B17" s="65" t="s">
        <v>24</v>
      </c>
      <c r="C17" s="65" t="s">
        <v>226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5">
        <v>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</row>
    <row r="18" spans="1:37" s="65" customFormat="1" x14ac:dyDescent="0.45">
      <c r="A18" s="65" t="s">
        <v>233</v>
      </c>
      <c r="B18" s="65" t="s">
        <v>24</v>
      </c>
      <c r="C18" s="65" t="s">
        <v>296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0</v>
      </c>
      <c r="Y18" s="65">
        <v>0</v>
      </c>
      <c r="Z18" s="65">
        <v>0</v>
      </c>
      <c r="AA18" s="65">
        <v>0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</row>
    <row r="19" spans="1:37" s="65" customFormat="1" x14ac:dyDescent="0.45">
      <c r="A19" s="65" t="s">
        <v>233</v>
      </c>
      <c r="B19" s="65" t="s">
        <v>24</v>
      </c>
      <c r="C19" s="65" t="s">
        <v>29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</row>
    <row r="20" spans="1:37" s="65" customFormat="1" x14ac:dyDescent="0.45">
      <c r="A20" s="65" t="s">
        <v>233</v>
      </c>
      <c r="B20" s="65" t="s">
        <v>24</v>
      </c>
      <c r="C20" s="65" t="s">
        <v>297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</row>
    <row r="21" spans="1:37" s="65" customFormat="1" x14ac:dyDescent="0.45">
      <c r="A21" s="65" t="s">
        <v>233</v>
      </c>
      <c r="B21" s="65" t="s">
        <v>24</v>
      </c>
      <c r="C21" s="65" t="s">
        <v>30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r="Z21" s="65">
        <v>0</v>
      </c>
      <c r="AA21" s="65">
        <v>0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</row>
    <row r="22" spans="1:37" s="65" customFormat="1" x14ac:dyDescent="0.45">
      <c r="A22" s="65" t="s">
        <v>234</v>
      </c>
      <c r="B22" s="65" t="s">
        <v>24</v>
      </c>
      <c r="C22" s="65" t="s">
        <v>226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0</v>
      </c>
      <c r="Y22" s="65">
        <v>0</v>
      </c>
      <c r="Z22" s="65">
        <v>0</v>
      </c>
      <c r="AA22" s="65">
        <v>0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</row>
    <row r="23" spans="1:37" s="65" customFormat="1" x14ac:dyDescent="0.45">
      <c r="A23" s="65" t="s">
        <v>234</v>
      </c>
      <c r="B23" s="65" t="s">
        <v>24</v>
      </c>
      <c r="C23" s="65" t="s">
        <v>296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</row>
    <row r="24" spans="1:37" s="65" customFormat="1" x14ac:dyDescent="0.45">
      <c r="A24" s="65" t="s">
        <v>234</v>
      </c>
      <c r="B24" s="65" t="s">
        <v>24</v>
      </c>
      <c r="C24" s="65" t="s">
        <v>29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</row>
    <row r="25" spans="1:37" s="65" customFormat="1" x14ac:dyDescent="0.45">
      <c r="A25" s="65" t="s">
        <v>234</v>
      </c>
      <c r="B25" s="65" t="s">
        <v>24</v>
      </c>
      <c r="C25" s="65" t="s">
        <v>297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</row>
    <row r="26" spans="1:37" s="65" customFormat="1" x14ac:dyDescent="0.45">
      <c r="A26" s="65" t="s">
        <v>234</v>
      </c>
      <c r="B26" s="65" t="s">
        <v>24</v>
      </c>
      <c r="C26" s="65" t="s">
        <v>30</v>
      </c>
      <c r="D26" s="65">
        <v>0</v>
      </c>
      <c r="E26" s="65">
        <v>0</v>
      </c>
      <c r="F26" s="65">
        <v>0</v>
      </c>
      <c r="G26" s="65">
        <v>0</v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r="O26" s="65">
        <v>0</v>
      </c>
      <c r="P26" s="65">
        <v>0</v>
      </c>
      <c r="Q26" s="65">
        <v>0</v>
      </c>
      <c r="R26" s="65">
        <v>0</v>
      </c>
      <c r="S26" s="65">
        <v>0</v>
      </c>
      <c r="T26" s="65">
        <v>0</v>
      </c>
      <c r="U26" s="65">
        <v>0</v>
      </c>
      <c r="V26" s="65">
        <v>0</v>
      </c>
      <c r="W26" s="65">
        <v>0</v>
      </c>
      <c r="X26" s="65">
        <v>0</v>
      </c>
      <c r="Y26" s="65">
        <v>0</v>
      </c>
      <c r="Z26" s="65">
        <v>0</v>
      </c>
      <c r="AA26" s="65">
        <v>0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</row>
    <row r="27" spans="1:37" s="65" customFormat="1" x14ac:dyDescent="0.45">
      <c r="A27" s="65" t="s">
        <v>7</v>
      </c>
      <c r="B27" s="65" t="s">
        <v>24</v>
      </c>
      <c r="C27" s="65" t="s">
        <v>226</v>
      </c>
      <c r="D27" s="65">
        <f>'Summed Activity Data'!$E$40*BTU_per_PJ*'IESS Demand'!D129/'IESS Demand'!$D$129</f>
        <v>0</v>
      </c>
      <c r="E27" s="65">
        <f>'Summed Activity Data'!$E$40*BTU_per_PJ*'IESS Demand'!E129/'IESS Demand'!$D$129</f>
        <v>0</v>
      </c>
      <c r="F27" s="65">
        <f>'Summed Activity Data'!$E$40*BTU_per_PJ*'IESS Demand'!F129/'IESS Demand'!$D$129</f>
        <v>0</v>
      </c>
      <c r="G27" s="65">
        <f>'Summed Activity Data'!$E$40*BTU_per_PJ*'IESS Demand'!G129/'IESS Demand'!$D$129</f>
        <v>0</v>
      </c>
      <c r="H27" s="65">
        <f>'Summed Activity Data'!$E$40*BTU_per_PJ*'IESS Demand'!H129/'IESS Demand'!$D$129</f>
        <v>0</v>
      </c>
      <c r="I27" s="65">
        <f>'Summed Activity Data'!$E$40*BTU_per_PJ*'IESS Demand'!I129/'IESS Demand'!$D$129</f>
        <v>0</v>
      </c>
      <c r="J27" s="65">
        <f>'Summed Activity Data'!$E$40*BTU_per_PJ*'IESS Demand'!J129/'IESS Demand'!$D$129</f>
        <v>0</v>
      </c>
      <c r="K27" s="65">
        <f>'Summed Activity Data'!$E$40*BTU_per_PJ*'IESS Demand'!K129/'IESS Demand'!$D$129</f>
        <v>0</v>
      </c>
      <c r="L27" s="65">
        <f>'Summed Activity Data'!$E$40*BTU_per_PJ*'IESS Demand'!L129/'IESS Demand'!$D$129</f>
        <v>0</v>
      </c>
      <c r="M27" s="65">
        <f>'Summed Activity Data'!$E$40*BTU_per_PJ*'IESS Demand'!M129/'IESS Demand'!$D$129</f>
        <v>0</v>
      </c>
      <c r="N27" s="65">
        <f>'Summed Activity Data'!$E$40*BTU_per_PJ*'IESS Demand'!N129/'IESS Demand'!$D$129</f>
        <v>0</v>
      </c>
      <c r="O27" s="65">
        <f>'Summed Activity Data'!$E$40*BTU_per_PJ*'IESS Demand'!O129/'IESS Demand'!$D$129</f>
        <v>0</v>
      </c>
      <c r="P27" s="65">
        <f>'Summed Activity Data'!$E$40*BTU_per_PJ*'IESS Demand'!P129/'IESS Demand'!$D$129</f>
        <v>0</v>
      </c>
      <c r="Q27" s="65">
        <f>'Summed Activity Data'!$E$40*BTU_per_PJ*'IESS Demand'!Q129/'IESS Demand'!$D$129</f>
        <v>0</v>
      </c>
      <c r="R27" s="65">
        <f>'Summed Activity Data'!$E$40*BTU_per_PJ*'IESS Demand'!R129/'IESS Demand'!$D$129</f>
        <v>0</v>
      </c>
      <c r="S27" s="65">
        <f>'Summed Activity Data'!$E$40*BTU_per_PJ*'IESS Demand'!S129/'IESS Demand'!$D$129</f>
        <v>0</v>
      </c>
      <c r="T27" s="65">
        <f>'Summed Activity Data'!$E$40*BTU_per_PJ*'IESS Demand'!T129/'IESS Demand'!$D$129</f>
        <v>0</v>
      </c>
      <c r="U27" s="65">
        <f>'Summed Activity Data'!$E$40*BTU_per_PJ*'IESS Demand'!U129/'IESS Demand'!$D$129</f>
        <v>0</v>
      </c>
      <c r="V27" s="65">
        <f>'Summed Activity Data'!$E$40*BTU_per_PJ*'IESS Demand'!V129/'IESS Demand'!$D$129</f>
        <v>0</v>
      </c>
      <c r="W27" s="65">
        <f>'Summed Activity Data'!$E$40*BTU_per_PJ*'IESS Demand'!W129/'IESS Demand'!$D$129</f>
        <v>0</v>
      </c>
      <c r="X27" s="65">
        <f>'Summed Activity Data'!$E$40*BTU_per_PJ*'IESS Demand'!X129/'IESS Demand'!$D$129</f>
        <v>0</v>
      </c>
      <c r="Y27" s="65">
        <f>'Summed Activity Data'!$E$40*BTU_per_PJ*'IESS Demand'!Y129/'IESS Demand'!$D$129</f>
        <v>0</v>
      </c>
      <c r="Z27" s="65">
        <f>'Summed Activity Data'!$E$40*BTU_per_PJ*'IESS Demand'!Z129/'IESS Demand'!$D$129</f>
        <v>0</v>
      </c>
      <c r="AA27" s="65">
        <f>'Summed Activity Data'!$E$40*BTU_per_PJ*'IESS Demand'!AA129/'IESS Demand'!$D$129</f>
        <v>0</v>
      </c>
      <c r="AB27" s="65">
        <f>'Summed Activity Data'!$E$40*BTU_per_PJ*'IESS Demand'!AB129/'IESS Demand'!$D$129</f>
        <v>0</v>
      </c>
      <c r="AC27" s="65">
        <f>'Summed Activity Data'!$E$40*BTU_per_PJ*'IESS Demand'!AC129/'IESS Demand'!$D$129</f>
        <v>0</v>
      </c>
      <c r="AD27" s="65">
        <f>'Summed Activity Data'!$E$40*BTU_per_PJ*'IESS Demand'!AD129/'IESS Demand'!$D$129</f>
        <v>0</v>
      </c>
      <c r="AE27" s="65">
        <f>'Summed Activity Data'!$E$40*BTU_per_PJ*'IESS Demand'!AE129/'IESS Demand'!$D$129</f>
        <v>0</v>
      </c>
      <c r="AF27" s="65">
        <f>'Summed Activity Data'!$E$40*BTU_per_PJ*'IESS Demand'!AF129/'IESS Demand'!$D$129</f>
        <v>0</v>
      </c>
      <c r="AG27" s="65">
        <f>'Summed Activity Data'!$E$40*BTU_per_PJ*'IESS Demand'!AG129/'IESS Demand'!$D$129</f>
        <v>0</v>
      </c>
      <c r="AH27" s="65">
        <f>'Summed Activity Data'!$E$40*BTU_per_PJ*'IESS Demand'!AH129/'IESS Demand'!$D$129</f>
        <v>0</v>
      </c>
      <c r="AI27" s="65">
        <f>'Summed Activity Data'!$E$40*BTU_per_PJ*'IESS Demand'!AI129/'IESS Demand'!$D$129</f>
        <v>0</v>
      </c>
      <c r="AJ27" s="65">
        <f>'Summed Activity Data'!$E$40*BTU_per_PJ*'IESS Demand'!AJ129/'IESS Demand'!$D$129</f>
        <v>0</v>
      </c>
      <c r="AK27" s="65">
        <f>'Summed Activity Data'!$E$40*BTU_per_PJ*'IESS Demand'!AK129/'IESS Demand'!$D$129</f>
        <v>0</v>
      </c>
    </row>
    <row r="28" spans="1:37" s="65" customFormat="1" x14ac:dyDescent="0.45">
      <c r="A28" s="65" t="s">
        <v>7</v>
      </c>
      <c r="B28" s="65" t="s">
        <v>24</v>
      </c>
      <c r="C28" s="65" t="s">
        <v>296</v>
      </c>
      <c r="D28" s="65">
        <v>0</v>
      </c>
      <c r="E28" s="65">
        <v>0</v>
      </c>
      <c r="F28" s="65">
        <v>0</v>
      </c>
      <c r="G28" s="65">
        <v>0</v>
      </c>
      <c r="H28" s="65">
        <v>0</v>
      </c>
      <c r="I28" s="65">
        <v>0</v>
      </c>
      <c r="J28" s="65">
        <v>0</v>
      </c>
      <c r="K28" s="65">
        <v>0</v>
      </c>
      <c r="L28" s="65">
        <v>0</v>
      </c>
      <c r="M28" s="65">
        <v>0</v>
      </c>
      <c r="N28" s="65">
        <v>0</v>
      </c>
      <c r="O28" s="65">
        <v>0</v>
      </c>
      <c r="P28" s="65">
        <v>0</v>
      </c>
      <c r="Q28" s="65">
        <v>0</v>
      </c>
      <c r="R28" s="65">
        <v>0</v>
      </c>
      <c r="S28" s="65">
        <v>0</v>
      </c>
      <c r="T28" s="65">
        <v>0</v>
      </c>
      <c r="U28" s="65">
        <v>0</v>
      </c>
      <c r="V28" s="65">
        <v>0</v>
      </c>
      <c r="W28" s="65">
        <v>0</v>
      </c>
      <c r="X28" s="65">
        <v>0</v>
      </c>
      <c r="Y28" s="65">
        <v>0</v>
      </c>
      <c r="Z28" s="65">
        <v>0</v>
      </c>
      <c r="AA28" s="65">
        <v>0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</row>
    <row r="29" spans="1:37" s="65" customFormat="1" x14ac:dyDescent="0.45">
      <c r="A29" s="65" t="s">
        <v>7</v>
      </c>
      <c r="B29" s="65" t="s">
        <v>24</v>
      </c>
      <c r="C29" s="65" t="s">
        <v>29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</row>
    <row r="30" spans="1:37" x14ac:dyDescent="0.45">
      <c r="A30" t="s">
        <v>7</v>
      </c>
      <c r="B30" t="s">
        <v>24</v>
      </c>
      <c r="C30" t="s">
        <v>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45">
      <c r="A31" t="s">
        <v>7</v>
      </c>
      <c r="B31" t="s">
        <v>24</v>
      </c>
      <c r="C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45">
      <c r="A32" t="s">
        <v>233</v>
      </c>
      <c r="B32" t="s">
        <v>25</v>
      </c>
      <c r="C32" t="s">
        <v>226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45">
      <c r="A33" t="s">
        <v>233</v>
      </c>
      <c r="B33" t="s">
        <v>25</v>
      </c>
      <c r="C33" t="s">
        <v>296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45">
      <c r="A34" t="s">
        <v>233</v>
      </c>
      <c r="B34" t="s">
        <v>25</v>
      </c>
      <c r="C34" t="s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45">
      <c r="A35" t="s">
        <v>233</v>
      </c>
      <c r="B35" t="s">
        <v>25</v>
      </c>
      <c r="C35" t="s">
        <v>297</v>
      </c>
      <c r="D35">
        <f>BTU_per_GWh*1000*'IESS Demand'!D124</f>
        <v>74865213239966.547</v>
      </c>
      <c r="E35">
        <f>BTU_per_GWh*1000*'IESS Demand'!E124</f>
        <v>83736758498055.078</v>
      </c>
      <c r="F35">
        <f>BTU_per_GWh*1000*'IESS Demand'!F124</f>
        <v>92608303756143.609</v>
      </c>
      <c r="G35">
        <f>BTU_per_GWh*1000*'IESS Demand'!G124</f>
        <v>101479849014232.14</v>
      </c>
      <c r="H35">
        <f>BTU_per_GWh*1000*'IESS Demand'!H124</f>
        <v>110351394272320.67</v>
      </c>
      <c r="I35">
        <f>BTU_per_GWh*1000*'IESS Demand'!I124</f>
        <v>119222939530409.2</v>
      </c>
      <c r="J35">
        <f>BTU_per_GWh*1000*'IESS Demand'!J124</f>
        <v>132427357197860.36</v>
      </c>
      <c r="K35">
        <f>BTU_per_GWh*1000*'IESS Demand'!K124</f>
        <v>145631774865311.5</v>
      </c>
      <c r="L35">
        <f>BTU_per_GWh*1000*'IESS Demand'!L124</f>
        <v>158836192532762.66</v>
      </c>
      <c r="M35">
        <f>BTU_per_GWh*1000*'IESS Demand'!M124</f>
        <v>172040610200213.84</v>
      </c>
      <c r="N35">
        <f>BTU_per_GWh*1000*'IESS Demand'!N124</f>
        <v>185245027867665</v>
      </c>
      <c r="O35">
        <f>BTU_per_GWh*1000*'IESS Demand'!O124</f>
        <v>197993472504138.28</v>
      </c>
      <c r="P35">
        <f>BTU_per_GWh*1000*'IESS Demand'!P124</f>
        <v>210741917140611.56</v>
      </c>
      <c r="Q35">
        <f>BTU_per_GWh*1000*'IESS Demand'!Q124</f>
        <v>223490361777084.84</v>
      </c>
      <c r="R35">
        <f>BTU_per_GWh*1000*'IESS Demand'!R124</f>
        <v>236238806413558.13</v>
      </c>
      <c r="S35">
        <f>BTU_per_GWh*1000*'IESS Demand'!S124</f>
        <v>248987251050031.41</v>
      </c>
      <c r="T35">
        <f>BTU_per_GWh*1000*'IESS Demand'!T124</f>
        <v>258370779360617.41</v>
      </c>
      <c r="U35">
        <f>BTU_per_GWh*1000*'IESS Demand'!U124</f>
        <v>267754307671203.38</v>
      </c>
      <c r="V35">
        <f>BTU_per_GWh*1000*'IESS Demand'!V124</f>
        <v>277137835981789.38</v>
      </c>
      <c r="W35">
        <f>BTU_per_GWh*1000*'IESS Demand'!W124</f>
        <v>286521364292375.38</v>
      </c>
      <c r="X35">
        <f>BTU_per_GWh*1000*'IESS Demand'!X124</f>
        <v>295904892602961.38</v>
      </c>
      <c r="Y35">
        <f>BTU_per_GWh*1000*'IESS Demand'!Y124</f>
        <v>306709814481139.94</v>
      </c>
      <c r="Z35">
        <f>BTU_per_GWh*1000*'IESS Demand'!Z124</f>
        <v>317514736359318.5</v>
      </c>
      <c r="AA35">
        <f>BTU_per_GWh*1000*'IESS Demand'!AA124</f>
        <v>328319658237497</v>
      </c>
      <c r="AB35">
        <f>BTU_per_GWh*1000*'IESS Demand'!AB124</f>
        <v>339124580115675.56</v>
      </c>
      <c r="AC35">
        <f>BTU_per_GWh*1000*'IESS Demand'!AC124</f>
        <v>349929501993854</v>
      </c>
      <c r="AD35">
        <f>BTU_per_GWh*1000*'IESS Demand'!AD124</f>
        <v>365053207110864.19</v>
      </c>
      <c r="AE35">
        <f>BTU_per_GWh*1000*'IESS Demand'!AE124</f>
        <v>380176912227874.31</v>
      </c>
      <c r="AF35">
        <f>BTU_per_GWh*1000*'IESS Demand'!AF124</f>
        <v>395300617344884.5</v>
      </c>
      <c r="AG35">
        <f>BTU_per_GWh*1000*'IESS Demand'!AG124</f>
        <v>410424322461894.63</v>
      </c>
      <c r="AH35">
        <f>BTU_per_GWh*1000*'IESS Demand'!AH124</f>
        <v>425548027578904.81</v>
      </c>
      <c r="AI35">
        <f>BTU_per_GWh*1000*'IESS Demand'!AI124</f>
        <v>440671732695914.94</v>
      </c>
      <c r="AJ35">
        <f>BTU_per_GWh*1000*'IESS Demand'!AJ124</f>
        <v>455795437812925.13</v>
      </c>
      <c r="AK35">
        <f>BTU_per_GWh*1000*'IESS Demand'!AK124</f>
        <v>470919142929935.31</v>
      </c>
    </row>
    <row r="36" spans="1:37" x14ac:dyDescent="0.45">
      <c r="A36" t="s">
        <v>233</v>
      </c>
      <c r="B36" t="s">
        <v>25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45">
      <c r="A37" t="s">
        <v>234</v>
      </c>
      <c r="B37" t="s">
        <v>25</v>
      </c>
      <c r="C37" t="s">
        <v>226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45">
      <c r="A38" t="s">
        <v>234</v>
      </c>
      <c r="B38" t="s">
        <v>25</v>
      </c>
      <c r="C38" t="s">
        <v>296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45">
      <c r="A39" t="s">
        <v>234</v>
      </c>
      <c r="B39" t="s">
        <v>25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45">
      <c r="A40" t="s">
        <v>234</v>
      </c>
      <c r="B40" t="s">
        <v>25</v>
      </c>
      <c r="C40" t="s">
        <v>297</v>
      </c>
      <c r="D40">
        <f>BTU_per_GWh*1000*'IESS Demand'!D127</f>
        <v>30861817111245.664</v>
      </c>
      <c r="E40">
        <f>BTU_per_GWh*1000*'IESS Demand'!E127</f>
        <v>34489590862747.207</v>
      </c>
      <c r="F40">
        <f>BTU_per_GWh*1000*'IESS Demand'!F127</f>
        <v>38117364614248.75</v>
      </c>
      <c r="G40">
        <f>BTU_per_GWh*1000*'IESS Demand'!G127</f>
        <v>41745138365750.289</v>
      </c>
      <c r="H40">
        <f>BTU_per_GWh*1000*'IESS Demand'!H127</f>
        <v>45372912117251.828</v>
      </c>
      <c r="I40">
        <f>BTU_per_GWh*1000*'IESS Demand'!I127</f>
        <v>49000685868753.359</v>
      </c>
      <c r="J40">
        <f>BTU_per_GWh*1000*'IESS Demand'!J127</f>
        <v>52621922529799.117</v>
      </c>
      <c r="K40">
        <f>BTU_per_GWh*1000*'IESS Demand'!K127</f>
        <v>56243159190844.875</v>
      </c>
      <c r="L40">
        <f>BTU_per_GWh*1000*'IESS Demand'!L127</f>
        <v>59864395851890.633</v>
      </c>
      <c r="M40">
        <f>BTU_per_GWh*1000*'IESS Demand'!M127</f>
        <v>63485632512936.383</v>
      </c>
      <c r="N40">
        <f>BTU_per_GWh*1000*'IESS Demand'!N127</f>
        <v>67106869173982.148</v>
      </c>
      <c r="O40">
        <f>BTU_per_GWh*1000*'IESS Demand'!O127</f>
        <v>69870846497310.469</v>
      </c>
      <c r="P40">
        <f>BTU_per_GWh*1000*'IESS Demand'!P127</f>
        <v>72634823820638.781</v>
      </c>
      <c r="Q40">
        <f>BTU_per_GWh*1000*'IESS Demand'!Q127</f>
        <v>75398801143967.109</v>
      </c>
      <c r="R40">
        <f>BTU_per_GWh*1000*'IESS Demand'!R127</f>
        <v>78162778467295.422</v>
      </c>
      <c r="S40">
        <f>BTU_per_GWh*1000*'IESS Demand'!S127</f>
        <v>80926755790623.734</v>
      </c>
      <c r="T40">
        <f>BTU_per_GWh*1000*'IESS Demand'!T127</f>
        <v>83713487374078.578</v>
      </c>
      <c r="U40">
        <f>BTU_per_GWh*1000*'IESS Demand'!U127</f>
        <v>86500218957533.422</v>
      </c>
      <c r="V40">
        <f>BTU_per_GWh*1000*'IESS Demand'!V127</f>
        <v>89286950540988.266</v>
      </c>
      <c r="W40">
        <f>BTU_per_GWh*1000*'IESS Demand'!W127</f>
        <v>92073682124443.109</v>
      </c>
      <c r="X40">
        <f>BTU_per_GWh*1000*'IESS Demand'!X127</f>
        <v>94860413707897.922</v>
      </c>
      <c r="Y40">
        <f>BTU_per_GWh*1000*'IESS Demand'!Y127</f>
        <v>97455438362067.813</v>
      </c>
      <c r="Z40">
        <f>BTU_per_GWh*1000*'IESS Demand'!Z127</f>
        <v>100050463016237.69</v>
      </c>
      <c r="AA40">
        <f>BTU_per_GWh*1000*'IESS Demand'!AA127</f>
        <v>102645487670407.56</v>
      </c>
      <c r="AB40">
        <f>BTU_per_GWh*1000*'IESS Demand'!AB127</f>
        <v>105240512324577.45</v>
      </c>
      <c r="AC40">
        <f>BTU_per_GWh*1000*'IESS Demand'!AC127</f>
        <v>107835536978747.33</v>
      </c>
      <c r="AD40">
        <f>BTU_per_GWh*1000*'IESS Demand'!AD127</f>
        <v>112277828518791.45</v>
      </c>
      <c r="AE40">
        <f>BTU_per_GWh*1000*'IESS Demand'!AE127</f>
        <v>116720120058835.59</v>
      </c>
      <c r="AF40">
        <f>BTU_per_GWh*1000*'IESS Demand'!AF127</f>
        <v>121162411598879.72</v>
      </c>
      <c r="AG40">
        <f>BTU_per_GWh*1000*'IESS Demand'!AG127</f>
        <v>125604703138923.86</v>
      </c>
      <c r="AH40">
        <f>BTU_per_GWh*1000*'IESS Demand'!AH127</f>
        <v>130046994678967.95</v>
      </c>
      <c r="AI40">
        <f>BTU_per_GWh*1000*'IESS Demand'!AI127</f>
        <v>134489286219012.08</v>
      </c>
      <c r="AJ40">
        <f>BTU_per_GWh*1000*'IESS Demand'!AJ127</f>
        <v>138931577759056.22</v>
      </c>
      <c r="AK40">
        <f>BTU_per_GWh*1000*'IESS Demand'!AK127</f>
        <v>143373869299100.34</v>
      </c>
    </row>
    <row r="41" spans="1:37" x14ac:dyDescent="0.45">
      <c r="A41" t="s">
        <v>234</v>
      </c>
      <c r="B41" t="s">
        <v>25</v>
      </c>
      <c r="C41" t="s">
        <v>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45">
      <c r="A42" t="s">
        <v>7</v>
      </c>
      <c r="B42" t="s">
        <v>25</v>
      </c>
      <c r="C42" t="s">
        <v>226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45">
      <c r="A43" t="s">
        <v>7</v>
      </c>
      <c r="B43" t="s">
        <v>25</v>
      </c>
      <c r="C43" t="s">
        <v>296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45">
      <c r="A44" t="s">
        <v>7</v>
      </c>
      <c r="B44" t="s">
        <v>25</v>
      </c>
      <c r="C44" t="s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45">
      <c r="A45" t="s">
        <v>7</v>
      </c>
      <c r="B45" t="s">
        <v>25</v>
      </c>
      <c r="C45" t="s">
        <v>297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45">
      <c r="A46" t="s">
        <v>7</v>
      </c>
      <c r="B46" t="s">
        <v>25</v>
      </c>
      <c r="C46" t="s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45">
      <c r="A47" t="s">
        <v>233</v>
      </c>
      <c r="B47" t="s">
        <v>26</v>
      </c>
      <c r="C47" t="s">
        <v>226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45">
      <c r="A48" t="s">
        <v>233</v>
      </c>
      <c r="B48" t="s">
        <v>26</v>
      </c>
      <c r="C48" t="s">
        <v>296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45">
      <c r="A49" t="s">
        <v>233</v>
      </c>
      <c r="B49" t="s">
        <v>26</v>
      </c>
      <c r="C49" t="s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45">
      <c r="A50" t="s">
        <v>233</v>
      </c>
      <c r="B50" t="s">
        <v>26</v>
      </c>
      <c r="C50" t="s">
        <v>297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45">
      <c r="A51" t="s">
        <v>233</v>
      </c>
      <c r="B51" t="s">
        <v>26</v>
      </c>
      <c r="C51" t="s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45">
      <c r="A52" t="s">
        <v>234</v>
      </c>
      <c r="B52" t="s">
        <v>26</v>
      </c>
      <c r="C52" t="s">
        <v>226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45">
      <c r="A53" t="s">
        <v>234</v>
      </c>
      <c r="B53" t="s">
        <v>26</v>
      </c>
      <c r="C53" t="s">
        <v>296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45">
      <c r="A54" t="s">
        <v>234</v>
      </c>
      <c r="B54" t="s">
        <v>26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45">
      <c r="A55" t="s">
        <v>234</v>
      </c>
      <c r="B55" t="s">
        <v>26</v>
      </c>
      <c r="C55" t="s">
        <v>297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45">
      <c r="A56" t="s">
        <v>234</v>
      </c>
      <c r="B56" t="s">
        <v>26</v>
      </c>
      <c r="C56" t="s">
        <v>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45">
      <c r="A57" t="s">
        <v>7</v>
      </c>
      <c r="B57" t="s">
        <v>26</v>
      </c>
      <c r="C57" t="s">
        <v>226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5">
      <c r="A58" t="s">
        <v>7</v>
      </c>
      <c r="B58" t="s">
        <v>26</v>
      </c>
      <c r="C58" t="s">
        <v>296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5">
      <c r="A59" t="s">
        <v>7</v>
      </c>
      <c r="B59" t="s">
        <v>26</v>
      </c>
      <c r="C59" t="s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5">
      <c r="A60" t="s">
        <v>7</v>
      </c>
      <c r="B60" t="s">
        <v>26</v>
      </c>
      <c r="C60" t="s">
        <v>297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5">
      <c r="A61" t="s">
        <v>7</v>
      </c>
      <c r="B61" t="s">
        <v>26</v>
      </c>
      <c r="C61" t="s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45">
      <c r="A62" t="s">
        <v>233</v>
      </c>
      <c r="B62" t="s">
        <v>27</v>
      </c>
      <c r="C62" t="s">
        <v>226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5">
      <c r="A63" t="s">
        <v>233</v>
      </c>
      <c r="B63" t="s">
        <v>27</v>
      </c>
      <c r="C63" t="s">
        <v>296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45">
      <c r="A64" t="s">
        <v>233</v>
      </c>
      <c r="B64" t="s">
        <v>27</v>
      </c>
      <c r="C64" t="s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8" x14ac:dyDescent="0.45">
      <c r="A65" t="s">
        <v>233</v>
      </c>
      <c r="B65" t="s">
        <v>27</v>
      </c>
      <c r="C65" t="s">
        <v>297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8" x14ac:dyDescent="0.45">
      <c r="A66" t="s">
        <v>233</v>
      </c>
      <c r="B66" t="s">
        <v>27</v>
      </c>
      <c r="C66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8" x14ac:dyDescent="0.45">
      <c r="A67" t="s">
        <v>234</v>
      </c>
      <c r="B67" t="s">
        <v>27</v>
      </c>
      <c r="C67" t="s">
        <v>226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8" x14ac:dyDescent="0.45">
      <c r="A68" t="s">
        <v>234</v>
      </c>
      <c r="B68" t="s">
        <v>27</v>
      </c>
      <c r="C68" t="s">
        <v>296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8" x14ac:dyDescent="0.45">
      <c r="A69" t="s">
        <v>234</v>
      </c>
      <c r="B69" t="s">
        <v>27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8" ht="16.5" x14ac:dyDescent="0.45">
      <c r="A70" t="s">
        <v>234</v>
      </c>
      <c r="B70" t="s">
        <v>27</v>
      </c>
      <c r="C70" t="s">
        <v>297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67"/>
    </row>
    <row r="71" spans="1:38" ht="16.5" x14ac:dyDescent="0.45">
      <c r="A71" t="s">
        <v>234</v>
      </c>
      <c r="B71" t="s">
        <v>27</v>
      </c>
      <c r="C71" t="s">
        <v>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67"/>
    </row>
    <row r="72" spans="1:38" ht="16.5" x14ac:dyDescent="0.45">
      <c r="A72" t="s">
        <v>7</v>
      </c>
      <c r="B72" t="s">
        <v>27</v>
      </c>
      <c r="C72" t="s">
        <v>226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67"/>
    </row>
    <row r="73" spans="1:38" x14ac:dyDescent="0.45">
      <c r="A73" t="s">
        <v>7</v>
      </c>
      <c r="B73" t="s">
        <v>27</v>
      </c>
      <c r="C73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8" x14ac:dyDescent="0.45">
      <c r="A74" t="s">
        <v>7</v>
      </c>
      <c r="B74" t="s">
        <v>27</v>
      </c>
      <c r="C74" t="s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31"/>
    </row>
    <row r="75" spans="1:38" x14ac:dyDescent="0.45">
      <c r="A75" t="s">
        <v>7</v>
      </c>
      <c r="B75" t="s">
        <v>27</v>
      </c>
      <c r="C75" t="s">
        <v>297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31"/>
    </row>
    <row r="76" spans="1:38" x14ac:dyDescent="0.45">
      <c r="A76" t="s">
        <v>7</v>
      </c>
      <c r="B76" t="s">
        <v>27</v>
      </c>
      <c r="C76" t="s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31"/>
    </row>
    <row r="77" spans="1:38" s="65" customFormat="1" x14ac:dyDescent="0.45">
      <c r="A77" s="65" t="s">
        <v>233</v>
      </c>
      <c r="B77" s="65" t="s">
        <v>28</v>
      </c>
      <c r="C77" s="65" t="s">
        <v>226</v>
      </c>
      <c r="D77" s="65">
        <v>0</v>
      </c>
      <c r="E77" s="65">
        <v>0</v>
      </c>
      <c r="F77" s="65">
        <v>0</v>
      </c>
      <c r="G77" s="65">
        <v>0</v>
      </c>
      <c r="H77" s="65">
        <v>0</v>
      </c>
      <c r="I77" s="65">
        <v>0</v>
      </c>
      <c r="J77" s="65">
        <v>0</v>
      </c>
      <c r="K77" s="65">
        <v>0</v>
      </c>
      <c r="L77" s="65">
        <v>0</v>
      </c>
      <c r="M77" s="65">
        <v>0</v>
      </c>
      <c r="N77" s="65">
        <v>0</v>
      </c>
      <c r="O77" s="65">
        <v>0</v>
      </c>
      <c r="P77" s="65">
        <v>0</v>
      </c>
      <c r="Q77" s="65">
        <v>0</v>
      </c>
      <c r="R77" s="65">
        <v>0</v>
      </c>
      <c r="S77" s="65">
        <v>0</v>
      </c>
      <c r="T77" s="65">
        <v>0</v>
      </c>
      <c r="U77" s="65">
        <v>0</v>
      </c>
      <c r="V77" s="65">
        <v>0</v>
      </c>
      <c r="W77" s="65">
        <v>0</v>
      </c>
      <c r="X77" s="65">
        <v>0</v>
      </c>
      <c r="Y77" s="65">
        <v>0</v>
      </c>
      <c r="Z77" s="65">
        <v>0</v>
      </c>
      <c r="AA77" s="65">
        <v>0</v>
      </c>
      <c r="AB77" s="65">
        <v>0</v>
      </c>
      <c r="AC77" s="65">
        <v>0</v>
      </c>
      <c r="AD77" s="65">
        <v>0</v>
      </c>
      <c r="AE77" s="65">
        <v>0</v>
      </c>
      <c r="AF77" s="65">
        <v>0</v>
      </c>
      <c r="AG77" s="65">
        <v>0</v>
      </c>
      <c r="AH77" s="65">
        <v>0</v>
      </c>
      <c r="AI77" s="65">
        <v>0</v>
      </c>
      <c r="AJ77" s="65">
        <v>0</v>
      </c>
      <c r="AK77" s="65">
        <v>0</v>
      </c>
    </row>
    <row r="78" spans="1:38" s="65" customFormat="1" x14ac:dyDescent="0.45">
      <c r="A78" s="65" t="s">
        <v>233</v>
      </c>
      <c r="B78" s="65" t="s">
        <v>28</v>
      </c>
      <c r="C78" s="65" t="s">
        <v>296</v>
      </c>
      <c r="D78" s="65">
        <v>0</v>
      </c>
      <c r="E78" s="65">
        <v>0</v>
      </c>
      <c r="F78" s="65">
        <v>0</v>
      </c>
      <c r="G78" s="65">
        <v>0</v>
      </c>
      <c r="H78" s="65">
        <v>0</v>
      </c>
      <c r="I78" s="65">
        <v>0</v>
      </c>
      <c r="J78" s="65">
        <v>0</v>
      </c>
      <c r="K78" s="65">
        <v>0</v>
      </c>
      <c r="L78" s="65">
        <v>0</v>
      </c>
      <c r="M78" s="65">
        <v>0</v>
      </c>
      <c r="N78" s="65">
        <v>0</v>
      </c>
      <c r="O78" s="65">
        <v>0</v>
      </c>
      <c r="P78" s="65">
        <v>0</v>
      </c>
      <c r="Q78" s="65">
        <v>0</v>
      </c>
      <c r="R78" s="65">
        <v>0</v>
      </c>
      <c r="S78" s="65">
        <v>0</v>
      </c>
      <c r="T78" s="65">
        <v>0</v>
      </c>
      <c r="U78" s="65">
        <v>0</v>
      </c>
      <c r="V78" s="65">
        <v>0</v>
      </c>
      <c r="W78" s="65">
        <v>0</v>
      </c>
      <c r="X78" s="65">
        <v>0</v>
      </c>
      <c r="Y78" s="65">
        <v>0</v>
      </c>
      <c r="Z78" s="65">
        <v>0</v>
      </c>
      <c r="AA78" s="65">
        <v>0</v>
      </c>
      <c r="AB78" s="65">
        <v>0</v>
      </c>
      <c r="AC78" s="65">
        <v>0</v>
      </c>
      <c r="AD78" s="65">
        <v>0</v>
      </c>
      <c r="AE78" s="65">
        <v>0</v>
      </c>
      <c r="AF78" s="65">
        <v>0</v>
      </c>
      <c r="AG78" s="65">
        <v>0</v>
      </c>
      <c r="AH78" s="65">
        <v>0</v>
      </c>
      <c r="AI78" s="65">
        <v>0</v>
      </c>
      <c r="AJ78" s="65">
        <v>0</v>
      </c>
      <c r="AK78" s="65">
        <v>0</v>
      </c>
    </row>
    <row r="79" spans="1:38" s="65" customFormat="1" x14ac:dyDescent="0.45">
      <c r="A79" s="65" t="s">
        <v>233</v>
      </c>
      <c r="B79" s="65" t="s">
        <v>28</v>
      </c>
      <c r="C79" s="65" t="s">
        <v>29</v>
      </c>
      <c r="D79" s="65">
        <v>0</v>
      </c>
      <c r="E79" s="65">
        <v>0</v>
      </c>
      <c r="F79" s="65">
        <v>0</v>
      </c>
      <c r="G79" s="65">
        <v>0</v>
      </c>
      <c r="H79" s="65">
        <v>0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65">
        <v>0</v>
      </c>
      <c r="O79" s="65">
        <v>0</v>
      </c>
      <c r="P79" s="65">
        <v>0</v>
      </c>
      <c r="Q79" s="65">
        <v>0</v>
      </c>
      <c r="R79" s="65">
        <v>0</v>
      </c>
      <c r="S79" s="65">
        <v>0</v>
      </c>
      <c r="T79" s="65">
        <v>0</v>
      </c>
      <c r="U79" s="65">
        <v>0</v>
      </c>
      <c r="V79" s="65">
        <v>0</v>
      </c>
      <c r="W79" s="65">
        <v>0</v>
      </c>
      <c r="X79" s="65">
        <v>0</v>
      </c>
      <c r="Y79" s="65">
        <v>0</v>
      </c>
      <c r="Z79" s="65">
        <v>0</v>
      </c>
      <c r="AA79" s="65">
        <v>0</v>
      </c>
      <c r="AB79" s="65">
        <v>0</v>
      </c>
      <c r="AC79" s="65">
        <v>0</v>
      </c>
      <c r="AD79" s="65">
        <v>0</v>
      </c>
      <c r="AE79" s="65">
        <v>0</v>
      </c>
      <c r="AF79" s="65">
        <v>0</v>
      </c>
      <c r="AG79" s="65">
        <v>0</v>
      </c>
      <c r="AH79" s="65">
        <v>0</v>
      </c>
      <c r="AI79" s="65">
        <v>0</v>
      </c>
      <c r="AJ79" s="65">
        <v>0</v>
      </c>
      <c r="AK79" s="65">
        <v>0</v>
      </c>
    </row>
    <row r="80" spans="1:38" s="65" customFormat="1" x14ac:dyDescent="0.45">
      <c r="A80" s="65" t="s">
        <v>233</v>
      </c>
      <c r="B80" s="65" t="s">
        <v>28</v>
      </c>
      <c r="C80" s="65" t="s">
        <v>297</v>
      </c>
      <c r="D80" s="65">
        <f>MAX((-'IESS Demand'!$G$98*BTU_per_GWh*1000+'Summed Activity Data'!$B$40*BTU_per_PJ*('IESS Demand'!$G$98/SUM('IESS Demand'!$G$98,'IESS Demand'!$G$88)))*'IESS Demand'!D123/'IESS Demand'!$D$123,0)</f>
        <v>467225402671796.38</v>
      </c>
      <c r="E80" s="65">
        <f>MAX((-'IESS Demand'!$G$98*BTU_per_GWh*1000+'Summed Activity Data'!$B$40*BTU_per_PJ*('IESS Demand'!$G$98/SUM('IESS Demand'!$G$98,'IESS Demand'!$G$88)))*'IESS Demand'!E123/'IESS Demand'!$D$123,0)</f>
        <v>447563177736256.06</v>
      </c>
      <c r="F80" s="65">
        <f>MAX((-'IESS Demand'!$G$98*BTU_per_GWh*1000+'Summed Activity Data'!$B$40*BTU_per_PJ*('IESS Demand'!$G$98/SUM('IESS Demand'!$G$98,'IESS Demand'!$G$88)))*'IESS Demand'!F123/'IESS Demand'!$D$123,0)</f>
        <v>427900952800715.75</v>
      </c>
      <c r="G80" s="65">
        <f>MAX((-'IESS Demand'!$G$98*BTU_per_GWh*1000+'Summed Activity Data'!$B$40*BTU_per_PJ*('IESS Demand'!$G$98/SUM('IESS Demand'!$G$98,'IESS Demand'!$G$88)))*'IESS Demand'!G123/'IESS Demand'!$D$123,0)</f>
        <v>408238727865175.44</v>
      </c>
      <c r="H80" s="65">
        <f>MAX((-'IESS Demand'!$G$98*BTU_per_GWh*1000+'Summed Activity Data'!$B$40*BTU_per_PJ*('IESS Demand'!$G$98/SUM('IESS Demand'!$G$98,'IESS Demand'!$G$88)))*'IESS Demand'!H123/'IESS Demand'!$D$123,0)</f>
        <v>388576502929635</v>
      </c>
      <c r="I80" s="65">
        <f>MAX((-'IESS Demand'!$G$98*BTU_per_GWh*1000+'Summed Activity Data'!$B$40*BTU_per_PJ*('IESS Demand'!$G$98/SUM('IESS Demand'!$G$98,'IESS Demand'!$G$88)))*'IESS Demand'!I123/'IESS Demand'!$D$123,0)</f>
        <v>368914277994094.75</v>
      </c>
      <c r="J80" s="65">
        <f>MAX((-'IESS Demand'!$G$98*BTU_per_GWh*1000+'Summed Activity Data'!$B$40*BTU_per_PJ*('IESS Demand'!$G$98/SUM('IESS Demand'!$G$98,'IESS Demand'!$G$88)))*'IESS Demand'!J123/'IESS Demand'!$D$123,0)</f>
        <v>333472703760667.19</v>
      </c>
      <c r="K80" s="65">
        <f>MAX((-'IESS Demand'!$G$98*BTU_per_GWh*1000+'Summed Activity Data'!$B$40*BTU_per_PJ*('IESS Demand'!$G$98/SUM('IESS Demand'!$G$98,'IESS Demand'!$G$88)))*'IESS Demand'!K123/'IESS Demand'!$D$123,0)</f>
        <v>298031129527239.63</v>
      </c>
      <c r="L80" s="65">
        <f>MAX((-'IESS Demand'!$G$98*BTU_per_GWh*1000+'Summed Activity Data'!$B$40*BTU_per_PJ*('IESS Demand'!$G$98/SUM('IESS Demand'!$G$98,'IESS Demand'!$G$88)))*'IESS Demand'!L123/'IESS Demand'!$D$123,0)</f>
        <v>262589555293812.03</v>
      </c>
      <c r="M80" s="65">
        <f>MAX((-'IESS Demand'!$G$98*BTU_per_GWh*1000+'Summed Activity Data'!$B$40*BTU_per_PJ*('IESS Demand'!$G$98/SUM('IESS Demand'!$G$98,'IESS Demand'!$G$88)))*'IESS Demand'!M123/'IESS Demand'!$D$123,0)</f>
        <v>227147981060384.5</v>
      </c>
      <c r="N80" s="65">
        <f>MAX((-'IESS Demand'!$G$98*BTU_per_GWh*1000+'Summed Activity Data'!$B$40*BTU_per_PJ*('IESS Demand'!$G$98/SUM('IESS Demand'!$G$98,'IESS Demand'!$G$88)))*'IESS Demand'!N123/'IESS Demand'!$D$123,0)</f>
        <v>191706406826956.91</v>
      </c>
      <c r="O80" s="65">
        <f>MAX((-'IESS Demand'!$G$98*BTU_per_GWh*1000+'Summed Activity Data'!$B$40*BTU_per_PJ*('IESS Demand'!$G$98/SUM('IESS Demand'!$G$98,'IESS Demand'!$G$88)))*'IESS Demand'!O123/'IESS Demand'!$D$123,0)</f>
        <v>175264018185819.41</v>
      </c>
      <c r="P80" s="65">
        <f>MAX((-'IESS Demand'!$G$98*BTU_per_GWh*1000+'Summed Activity Data'!$B$40*BTU_per_PJ*('IESS Demand'!$G$98/SUM('IESS Demand'!$G$98,'IESS Demand'!$G$88)))*'IESS Demand'!P123/'IESS Demand'!$D$123,0)</f>
        <v>158821629544681.94</v>
      </c>
      <c r="Q80" s="65">
        <f>MAX((-'IESS Demand'!$G$98*BTU_per_GWh*1000+'Summed Activity Data'!$B$40*BTU_per_PJ*('IESS Demand'!$G$98/SUM('IESS Demand'!$G$98,'IESS Demand'!$G$88)))*'IESS Demand'!Q123/'IESS Demand'!$D$123,0)</f>
        <v>142379240903544.44</v>
      </c>
      <c r="R80" s="65">
        <f>MAX((-'IESS Demand'!$G$98*BTU_per_GWh*1000+'Summed Activity Data'!$B$40*BTU_per_PJ*('IESS Demand'!$G$98/SUM('IESS Demand'!$G$98,'IESS Demand'!$G$88)))*'IESS Demand'!R123/'IESS Demand'!$D$123,0)</f>
        <v>125936852262406.97</v>
      </c>
      <c r="S80" s="65">
        <f>MAX((-'IESS Demand'!$G$98*BTU_per_GWh*1000+'Summed Activity Data'!$B$40*BTU_per_PJ*('IESS Demand'!$G$98/SUM('IESS Demand'!$G$98,'IESS Demand'!$G$88)))*'IESS Demand'!S123/'IESS Demand'!$D$123,0)</f>
        <v>109494463621269.48</v>
      </c>
      <c r="T80" s="65">
        <f>MAX((-'IESS Demand'!$G$98*BTU_per_GWh*1000+'Summed Activity Data'!$B$40*BTU_per_PJ*('IESS Demand'!$G$98/SUM('IESS Demand'!$G$98,'IESS Demand'!$G$88)))*'IESS Demand'!T123/'IESS Demand'!$D$123,0)</f>
        <v>100896405982674.2</v>
      </c>
      <c r="U80" s="65">
        <f>MAX((-'IESS Demand'!$G$98*BTU_per_GWh*1000+'Summed Activity Data'!$B$40*BTU_per_PJ*('IESS Demand'!$G$98/SUM('IESS Demand'!$G$98,'IESS Demand'!$G$88)))*'IESS Demand'!U123/'IESS Demand'!$D$123,0)</f>
        <v>92298348344078.922</v>
      </c>
      <c r="V80" s="65">
        <f>MAX((-'IESS Demand'!$G$98*BTU_per_GWh*1000+'Summed Activity Data'!$B$40*BTU_per_PJ*('IESS Demand'!$G$98/SUM('IESS Demand'!$G$98,'IESS Demand'!$G$88)))*'IESS Demand'!V123/'IESS Demand'!$D$123,0)</f>
        <v>83700290705483.641</v>
      </c>
      <c r="W80" s="65">
        <f>MAX((-'IESS Demand'!$G$98*BTU_per_GWh*1000+'Summed Activity Data'!$B$40*BTU_per_PJ*('IESS Demand'!$G$98/SUM('IESS Demand'!$G$98,'IESS Demand'!$G$88)))*'IESS Demand'!W123/'IESS Demand'!$D$123,0)</f>
        <v>75102233066888.359</v>
      </c>
      <c r="X80" s="65">
        <f>MAX((-'IESS Demand'!$G$98*BTU_per_GWh*1000+'Summed Activity Data'!$B$40*BTU_per_PJ*('IESS Demand'!$G$98/SUM('IESS Demand'!$G$98,'IESS Demand'!$G$88)))*'IESS Demand'!X123/'IESS Demand'!$D$123,0)</f>
        <v>66504175428293.078</v>
      </c>
      <c r="Y80" s="65">
        <f>MAX((-'IESS Demand'!$G$98*BTU_per_GWh*1000+'Summed Activity Data'!$B$40*BTU_per_PJ*('IESS Demand'!$G$98/SUM('IESS Demand'!$G$98,'IESS Demand'!$G$88)))*'IESS Demand'!Y123/'IESS Demand'!$D$123,0)</f>
        <v>58331780326454.313</v>
      </c>
      <c r="Z80" s="65">
        <f>MAX((-'IESS Demand'!$G$98*BTU_per_GWh*1000+'Summed Activity Data'!$B$40*BTU_per_PJ*('IESS Demand'!$G$98/SUM('IESS Demand'!$G$98,'IESS Demand'!$G$88)))*'IESS Demand'!Z123/'IESS Demand'!$D$123,0)</f>
        <v>50159385224615.539</v>
      </c>
      <c r="AA80" s="65">
        <f>MAX((-'IESS Demand'!$G$98*BTU_per_GWh*1000+'Summed Activity Data'!$B$40*BTU_per_PJ*('IESS Demand'!$G$98/SUM('IESS Demand'!$G$98,'IESS Demand'!$G$88)))*'IESS Demand'!AA123/'IESS Demand'!$D$123,0)</f>
        <v>41986990122776.766</v>
      </c>
      <c r="AB80" s="65">
        <f>MAX((-'IESS Demand'!$G$98*BTU_per_GWh*1000+'Summed Activity Data'!$B$40*BTU_per_PJ*('IESS Demand'!$G$98/SUM('IESS Demand'!$G$98,'IESS Demand'!$G$88)))*'IESS Demand'!AB123/'IESS Demand'!$D$123,0)</f>
        <v>33814595020937.996</v>
      </c>
      <c r="AC80" s="65">
        <f>MAX((-'IESS Demand'!$G$98*BTU_per_GWh*1000+'Summed Activity Data'!$B$40*BTU_per_PJ*('IESS Demand'!$G$98/SUM('IESS Demand'!$G$98,'IESS Demand'!$G$88)))*'IESS Demand'!AC123/'IESS Demand'!$D$123,0)</f>
        <v>25642199919099.223</v>
      </c>
      <c r="AD80" s="65">
        <f>MAX((-'IESS Demand'!$G$98*BTU_per_GWh*1000+'Summed Activity Data'!$B$40*BTU_per_PJ*('IESS Demand'!$G$98/SUM('IESS Demand'!$G$98,'IESS Demand'!$G$88)))*'IESS Demand'!AD123/'IESS Demand'!$D$123,0)</f>
        <v>20513759935279.383</v>
      </c>
      <c r="AE80" s="65">
        <f>MAX((-'IESS Demand'!$G$98*BTU_per_GWh*1000+'Summed Activity Data'!$B$40*BTU_per_PJ*('IESS Demand'!$G$98/SUM('IESS Demand'!$G$98,'IESS Demand'!$G$88)))*'IESS Demand'!AE123/'IESS Demand'!$D$123,0)</f>
        <v>15385319951459.537</v>
      </c>
      <c r="AF80" s="65">
        <f>MAX((-'IESS Demand'!$G$98*BTU_per_GWh*1000+'Summed Activity Data'!$B$40*BTU_per_PJ*('IESS Demand'!$G$98/SUM('IESS Demand'!$G$98,'IESS Demand'!$G$88)))*'IESS Demand'!AF123/'IESS Demand'!$D$123,0)</f>
        <v>10256879967639.693</v>
      </c>
      <c r="AG80" s="65">
        <f>MAX((-'IESS Demand'!$G$98*BTU_per_GWh*1000+'Summed Activity Data'!$B$40*BTU_per_PJ*('IESS Demand'!$G$98/SUM('IESS Demand'!$G$98,'IESS Demand'!$G$88)))*'IESS Demand'!AG123/'IESS Demand'!$D$123,0)</f>
        <v>5128439983819.8477</v>
      </c>
      <c r="AH80" s="65">
        <f>MAX((-'IESS Demand'!$G$98*BTU_per_GWh*1000+'Summed Activity Data'!$B$40*BTU_per_PJ*('IESS Demand'!$G$98/SUM('IESS Demand'!$G$98,'IESS Demand'!$G$88)))*'IESS Demand'!AH123/'IESS Demand'!$D$123,0)</f>
        <v>0</v>
      </c>
      <c r="AI80" s="65">
        <f>MAX((-'IESS Demand'!$G$98*BTU_per_GWh*1000+'Summed Activity Data'!$B$40*BTU_per_PJ*('IESS Demand'!$G$98/SUM('IESS Demand'!$G$98,'IESS Demand'!$G$88)))*'IESS Demand'!AI123/'IESS Demand'!$D$123,0)</f>
        <v>0</v>
      </c>
      <c r="AJ80" s="65">
        <f>MAX((-'IESS Demand'!$G$98*BTU_per_GWh*1000+'Summed Activity Data'!$B$40*BTU_per_PJ*('IESS Demand'!$G$98/SUM('IESS Demand'!$G$98,'IESS Demand'!$G$88)))*'IESS Demand'!AJ123/'IESS Demand'!$D$123,0)</f>
        <v>0</v>
      </c>
      <c r="AK80" s="65">
        <f>MAX((-'IESS Demand'!$G$98*BTU_per_GWh*1000+'Summed Activity Data'!$B$40*BTU_per_PJ*('IESS Demand'!$G$98/SUM('IESS Demand'!$G$98,'IESS Demand'!$G$88)))*'IESS Demand'!AK123/'IESS Demand'!$D$123,0)</f>
        <v>0</v>
      </c>
    </row>
    <row r="81" spans="1:37" s="65" customFormat="1" x14ac:dyDescent="0.45">
      <c r="A81" s="65" t="s">
        <v>233</v>
      </c>
      <c r="B81" s="65" t="s">
        <v>28</v>
      </c>
      <c r="C81" s="65" t="s">
        <v>30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0</v>
      </c>
      <c r="M81" s="65">
        <v>0</v>
      </c>
      <c r="N81" s="65">
        <v>0</v>
      </c>
      <c r="O81" s="65">
        <v>0</v>
      </c>
      <c r="P81" s="65">
        <v>0</v>
      </c>
      <c r="Q81" s="65">
        <v>0</v>
      </c>
      <c r="R81" s="65">
        <v>0</v>
      </c>
      <c r="S81" s="65">
        <v>0</v>
      </c>
      <c r="T81" s="65">
        <v>0</v>
      </c>
      <c r="U81" s="65">
        <v>0</v>
      </c>
      <c r="V81" s="65">
        <v>0</v>
      </c>
      <c r="W81" s="65">
        <v>0</v>
      </c>
      <c r="X81" s="65">
        <v>0</v>
      </c>
      <c r="Y81" s="65">
        <v>0</v>
      </c>
      <c r="Z81" s="65">
        <v>0</v>
      </c>
      <c r="AA81" s="65">
        <v>0</v>
      </c>
      <c r="AB81" s="65">
        <v>0</v>
      </c>
      <c r="AC81" s="65">
        <v>0</v>
      </c>
      <c r="AD81" s="65">
        <v>0</v>
      </c>
      <c r="AE81" s="65">
        <v>0</v>
      </c>
      <c r="AF81" s="65">
        <v>0</v>
      </c>
      <c r="AG81" s="65">
        <v>0</v>
      </c>
      <c r="AH81" s="65">
        <v>0</v>
      </c>
      <c r="AI81" s="65">
        <v>0</v>
      </c>
      <c r="AJ81" s="65">
        <v>0</v>
      </c>
      <c r="AK81" s="65">
        <v>0</v>
      </c>
    </row>
    <row r="82" spans="1:37" s="65" customFormat="1" x14ac:dyDescent="0.45">
      <c r="A82" s="65" t="s">
        <v>234</v>
      </c>
      <c r="B82" s="65" t="s">
        <v>28</v>
      </c>
      <c r="C82" s="65" t="s">
        <v>226</v>
      </c>
      <c r="D82" s="65">
        <v>0</v>
      </c>
      <c r="E82" s="65">
        <v>0</v>
      </c>
      <c r="F82" s="65">
        <v>0</v>
      </c>
      <c r="G82" s="65">
        <v>0</v>
      </c>
      <c r="H82" s="65">
        <v>0</v>
      </c>
      <c r="I82" s="65">
        <v>0</v>
      </c>
      <c r="J82" s="65">
        <v>0</v>
      </c>
      <c r="K82" s="65">
        <v>0</v>
      </c>
      <c r="L82" s="65">
        <v>0</v>
      </c>
      <c r="M82" s="65">
        <v>0</v>
      </c>
      <c r="N82" s="65">
        <v>0</v>
      </c>
      <c r="O82" s="65">
        <v>0</v>
      </c>
      <c r="P82" s="65">
        <v>0</v>
      </c>
      <c r="Q82" s="65">
        <v>0</v>
      </c>
      <c r="R82" s="65">
        <v>0</v>
      </c>
      <c r="S82" s="65">
        <v>0</v>
      </c>
      <c r="T82" s="65">
        <v>0</v>
      </c>
      <c r="U82" s="65">
        <v>0</v>
      </c>
      <c r="V82" s="65">
        <v>0</v>
      </c>
      <c r="W82" s="65">
        <v>0</v>
      </c>
      <c r="X82" s="65">
        <v>0</v>
      </c>
      <c r="Y82" s="65">
        <v>0</v>
      </c>
      <c r="Z82" s="65">
        <v>0</v>
      </c>
      <c r="AA82" s="65">
        <v>0</v>
      </c>
      <c r="AB82" s="65">
        <v>0</v>
      </c>
      <c r="AC82" s="65">
        <v>0</v>
      </c>
      <c r="AD82" s="65">
        <v>0</v>
      </c>
      <c r="AE82" s="65">
        <v>0</v>
      </c>
      <c r="AF82" s="65">
        <v>0</v>
      </c>
      <c r="AG82" s="65">
        <v>0</v>
      </c>
      <c r="AH82" s="65">
        <v>0</v>
      </c>
      <c r="AI82" s="65">
        <v>0</v>
      </c>
      <c r="AJ82" s="65">
        <v>0</v>
      </c>
      <c r="AK82" s="65">
        <v>0</v>
      </c>
    </row>
    <row r="83" spans="1:37" s="65" customFormat="1" x14ac:dyDescent="0.45">
      <c r="A83" s="65" t="s">
        <v>234</v>
      </c>
      <c r="B83" s="65" t="s">
        <v>28</v>
      </c>
      <c r="C83" s="65" t="s">
        <v>296</v>
      </c>
      <c r="D83" s="65">
        <v>0</v>
      </c>
      <c r="E83" s="65">
        <v>0</v>
      </c>
      <c r="F83" s="65">
        <v>0</v>
      </c>
      <c r="G83" s="65">
        <v>0</v>
      </c>
      <c r="H83" s="65">
        <v>0</v>
      </c>
      <c r="I83" s="65">
        <v>0</v>
      </c>
      <c r="J83" s="65">
        <v>0</v>
      </c>
      <c r="K83" s="65">
        <v>0</v>
      </c>
      <c r="L83" s="65">
        <v>0</v>
      </c>
      <c r="M83" s="65">
        <v>0</v>
      </c>
      <c r="N83" s="65">
        <v>0</v>
      </c>
      <c r="O83" s="65">
        <v>0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0</v>
      </c>
      <c r="X83" s="65">
        <v>0</v>
      </c>
      <c r="Y83" s="65">
        <v>0</v>
      </c>
      <c r="Z83" s="65">
        <v>0</v>
      </c>
      <c r="AA83" s="65">
        <v>0</v>
      </c>
      <c r="AB83" s="65">
        <v>0</v>
      </c>
      <c r="AC83" s="65">
        <v>0</v>
      </c>
      <c r="AD83" s="65">
        <v>0</v>
      </c>
      <c r="AE83" s="65">
        <v>0</v>
      </c>
      <c r="AF83" s="65">
        <v>0</v>
      </c>
      <c r="AG83" s="65">
        <v>0</v>
      </c>
      <c r="AH83" s="65">
        <v>0</v>
      </c>
      <c r="AI83" s="65">
        <v>0</v>
      </c>
      <c r="AJ83" s="65">
        <v>0</v>
      </c>
      <c r="AK83" s="65">
        <v>0</v>
      </c>
    </row>
    <row r="84" spans="1:37" s="65" customFormat="1" x14ac:dyDescent="0.45">
      <c r="A84" s="65" t="s">
        <v>234</v>
      </c>
      <c r="B84" s="65" t="s">
        <v>28</v>
      </c>
      <c r="C84" s="65" t="s">
        <v>29</v>
      </c>
      <c r="D84" s="65">
        <v>0</v>
      </c>
      <c r="E84" s="65">
        <v>0</v>
      </c>
      <c r="F84" s="65">
        <v>0</v>
      </c>
      <c r="G84" s="65">
        <v>0</v>
      </c>
      <c r="H84" s="65">
        <v>0</v>
      </c>
      <c r="I84" s="65">
        <v>0</v>
      </c>
      <c r="J84" s="65">
        <v>0</v>
      </c>
      <c r="K84" s="65">
        <v>0</v>
      </c>
      <c r="L84" s="65">
        <v>0</v>
      </c>
      <c r="M84" s="65">
        <v>0</v>
      </c>
      <c r="N84" s="65">
        <v>0</v>
      </c>
      <c r="O84" s="65">
        <v>0</v>
      </c>
      <c r="P84" s="65">
        <v>0</v>
      </c>
      <c r="Q84" s="65">
        <v>0</v>
      </c>
      <c r="R84" s="65">
        <v>0</v>
      </c>
      <c r="S84" s="65">
        <v>0</v>
      </c>
      <c r="T84" s="65">
        <v>0</v>
      </c>
      <c r="U84" s="65">
        <v>0</v>
      </c>
      <c r="V84" s="65">
        <v>0</v>
      </c>
      <c r="W84" s="65">
        <v>0</v>
      </c>
      <c r="X84" s="65">
        <v>0</v>
      </c>
      <c r="Y84" s="65">
        <v>0</v>
      </c>
      <c r="Z84" s="65">
        <v>0</v>
      </c>
      <c r="AA84" s="65">
        <v>0</v>
      </c>
      <c r="AB84" s="65">
        <v>0</v>
      </c>
      <c r="AC84" s="65">
        <v>0</v>
      </c>
      <c r="AD84" s="65">
        <v>0</v>
      </c>
      <c r="AE84" s="65">
        <v>0</v>
      </c>
      <c r="AF84" s="65">
        <v>0</v>
      </c>
      <c r="AG84" s="65">
        <v>0</v>
      </c>
      <c r="AH84" s="65">
        <v>0</v>
      </c>
      <c r="AI84" s="65">
        <v>0</v>
      </c>
      <c r="AJ84" s="65">
        <v>0</v>
      </c>
      <c r="AK84" s="65">
        <v>0</v>
      </c>
    </row>
    <row r="85" spans="1:37" s="65" customFormat="1" x14ac:dyDescent="0.45">
      <c r="A85" s="65" t="s">
        <v>234</v>
      </c>
      <c r="B85" s="65" t="s">
        <v>28</v>
      </c>
      <c r="C85" s="65" t="s">
        <v>297</v>
      </c>
      <c r="D85" s="65">
        <f>(-'IESS Demand'!$G$88*BTU_per_GWh*1000+'Summed Activity Data'!$B$40*BTU_per_PJ*('IESS Demand'!$G$88/SUM('IESS Demand'!$G$98,'IESS Demand'!$G$88)))*'IESS Demand'!D126/'IESS Demand'!$D$126</f>
        <v>3808536069842086.5</v>
      </c>
      <c r="E85" s="65">
        <f>(-'IESS Demand'!$G$88*BTU_per_GWh*1000+'Summed Activity Data'!$B$40*BTU_per_PJ*('IESS Demand'!$G$88/SUM('IESS Demand'!$G$98,'IESS Demand'!$G$88)))*'IESS Demand'!E126/'IESS Demand'!$D$126</f>
        <v>3612497415464614</v>
      </c>
      <c r="F85" s="65">
        <f>(-'IESS Demand'!$G$88*BTU_per_GWh*1000+'Summed Activity Data'!$B$40*BTU_per_PJ*('IESS Demand'!$G$88/SUM('IESS Demand'!$G$98,'IESS Demand'!$G$88)))*'IESS Demand'!F126/'IESS Demand'!$D$126</f>
        <v>3416458761087141.5</v>
      </c>
      <c r="G85" s="65">
        <f>(-'IESS Demand'!$G$88*BTU_per_GWh*1000+'Summed Activity Data'!$B$40*BTU_per_PJ*('IESS Demand'!$G$88/SUM('IESS Demand'!$G$98,'IESS Demand'!$G$88)))*'IESS Demand'!G126/'IESS Demand'!$D$126</f>
        <v>3220420106709669.5</v>
      </c>
      <c r="H85" s="65">
        <f>(-'IESS Demand'!$G$88*BTU_per_GWh*1000+'Summed Activity Data'!$B$40*BTU_per_PJ*('IESS Demand'!$G$88/SUM('IESS Demand'!$G$98,'IESS Demand'!$G$88)))*'IESS Demand'!H126/'IESS Demand'!$D$126</f>
        <v>3024381452332197</v>
      </c>
      <c r="I85" s="65">
        <f>(-'IESS Demand'!$G$88*BTU_per_GWh*1000+'Summed Activity Data'!$B$40*BTU_per_PJ*('IESS Demand'!$G$88/SUM('IESS Demand'!$G$98,'IESS Demand'!$G$88)))*'IESS Demand'!I126/'IESS Demand'!$D$126</f>
        <v>2828342797954725.5</v>
      </c>
      <c r="J85" s="65">
        <f>(-'IESS Demand'!$G$88*BTU_per_GWh*1000+'Summed Activity Data'!$B$40*BTU_per_PJ*('IESS Demand'!$G$88/SUM('IESS Demand'!$G$98,'IESS Demand'!$G$88)))*'IESS Demand'!J126/'IESS Demand'!$D$126</f>
        <v>2642482316162828.5</v>
      </c>
      <c r="K85" s="65">
        <f>(-'IESS Demand'!$G$88*BTU_per_GWh*1000+'Summed Activity Data'!$B$40*BTU_per_PJ*('IESS Demand'!$G$88/SUM('IESS Demand'!$G$98,'IESS Demand'!$G$88)))*'IESS Demand'!K126/'IESS Demand'!$D$126</f>
        <v>2456621834370931</v>
      </c>
      <c r="L85" s="65">
        <f>(-'IESS Demand'!$G$88*BTU_per_GWh*1000+'Summed Activity Data'!$B$40*BTU_per_PJ*('IESS Demand'!$G$88/SUM('IESS Demand'!$G$98,'IESS Demand'!$G$88)))*'IESS Demand'!L126/'IESS Demand'!$D$126</f>
        <v>2270761352579034</v>
      </c>
      <c r="M85" s="65">
        <f>(-'IESS Demand'!$G$88*BTU_per_GWh*1000+'Summed Activity Data'!$B$40*BTU_per_PJ*('IESS Demand'!$G$88/SUM('IESS Demand'!$G$98,'IESS Demand'!$G$88)))*'IESS Demand'!M126/'IESS Demand'!$D$126</f>
        <v>2084900870787136.8</v>
      </c>
      <c r="N85" s="65">
        <f>(-'IESS Demand'!$G$88*BTU_per_GWh*1000+'Summed Activity Data'!$B$40*BTU_per_PJ*('IESS Demand'!$G$88/SUM('IESS Demand'!$G$98,'IESS Demand'!$G$88)))*'IESS Demand'!N126/'IESS Demand'!$D$126</f>
        <v>1899040388995239.3</v>
      </c>
      <c r="O85" s="65">
        <f>(-'IESS Demand'!$G$88*BTU_per_GWh*1000+'Summed Activity Data'!$B$40*BTU_per_PJ*('IESS Demand'!$G$88/SUM('IESS Demand'!$G$98,'IESS Demand'!$G$88)))*'IESS Demand'!O126/'IESS Demand'!$D$126</f>
        <v>1821645591673983</v>
      </c>
      <c r="P85" s="65">
        <f>(-'IESS Demand'!$G$88*BTU_per_GWh*1000+'Summed Activity Data'!$B$40*BTU_per_PJ*('IESS Demand'!$G$88/SUM('IESS Demand'!$G$98,'IESS Demand'!$G$88)))*'IESS Demand'!P126/'IESS Demand'!$D$126</f>
        <v>1744250794352727.3</v>
      </c>
      <c r="Q85" s="65">
        <f>(-'IESS Demand'!$G$88*BTU_per_GWh*1000+'Summed Activity Data'!$B$40*BTU_per_PJ*('IESS Demand'!$G$88/SUM('IESS Demand'!$G$98,'IESS Demand'!$G$88)))*'IESS Demand'!Q126/'IESS Demand'!$D$126</f>
        <v>1666855997031471.3</v>
      </c>
      <c r="R85" s="65">
        <f>(-'IESS Demand'!$G$88*BTU_per_GWh*1000+'Summed Activity Data'!$B$40*BTU_per_PJ*('IESS Demand'!$G$88/SUM('IESS Demand'!$G$98,'IESS Demand'!$G$88)))*'IESS Demand'!R126/'IESS Demand'!$D$126</f>
        <v>1589461199710215.5</v>
      </c>
      <c r="S85" s="65">
        <f>(-'IESS Demand'!$G$88*BTU_per_GWh*1000+'Summed Activity Data'!$B$40*BTU_per_PJ*('IESS Demand'!$G$88/SUM('IESS Demand'!$G$98,'IESS Demand'!$G$88)))*'IESS Demand'!S126/'IESS Demand'!$D$126</f>
        <v>1512066402388959</v>
      </c>
      <c r="T85" s="65">
        <f>(-'IESS Demand'!$G$88*BTU_per_GWh*1000+'Summed Activity Data'!$B$40*BTU_per_PJ*('IESS Demand'!$G$88/SUM('IESS Demand'!$G$98,'IESS Demand'!$G$88)))*'IESS Demand'!T126/'IESS Demand'!$D$126</f>
        <v>1388475460285022</v>
      </c>
      <c r="U85" s="65">
        <f>(-'IESS Demand'!$G$88*BTU_per_GWh*1000+'Summed Activity Data'!$B$40*BTU_per_PJ*('IESS Demand'!$G$88/SUM('IESS Demand'!$G$98,'IESS Demand'!$G$88)))*'IESS Demand'!U126/'IESS Demand'!$D$126</f>
        <v>1264884518181084.5</v>
      </c>
      <c r="V85" s="65">
        <f>(-'IESS Demand'!$G$88*BTU_per_GWh*1000+'Summed Activity Data'!$B$40*BTU_per_PJ*('IESS Demand'!$G$88/SUM('IESS Demand'!$G$98,'IESS Demand'!$G$88)))*'IESS Demand'!V126/'IESS Demand'!$D$126</f>
        <v>1141293576077147.3</v>
      </c>
      <c r="W85" s="65">
        <f>(-'IESS Demand'!$G$88*BTU_per_GWh*1000+'Summed Activity Data'!$B$40*BTU_per_PJ*('IESS Demand'!$G$88/SUM('IESS Demand'!$G$98,'IESS Demand'!$G$88)))*'IESS Demand'!W126/'IESS Demand'!$D$126</f>
        <v>1017702633973210.1</v>
      </c>
      <c r="X85" s="65">
        <f>(-'IESS Demand'!$G$88*BTU_per_GWh*1000+'Summed Activity Data'!$B$40*BTU_per_PJ*('IESS Demand'!$G$88/SUM('IESS Demand'!$G$98,'IESS Demand'!$G$88)))*'IESS Demand'!X126/'IESS Demand'!$D$126</f>
        <v>894111691869272.88</v>
      </c>
      <c r="Y85" s="65">
        <f>(-'IESS Demand'!$G$88*BTU_per_GWh*1000+'Summed Activity Data'!$B$40*BTU_per_PJ*('IESS Demand'!$G$88/SUM('IESS Demand'!$G$98,'IESS Demand'!$G$88)))*'IESS Demand'!Y126/'IESS Demand'!$D$126</f>
        <v>874026781566032.5</v>
      </c>
      <c r="Z85" s="65">
        <f>(-'IESS Demand'!$G$88*BTU_per_GWh*1000+'Summed Activity Data'!$B$40*BTU_per_PJ*('IESS Demand'!$G$88/SUM('IESS Demand'!$G$98,'IESS Demand'!$G$88)))*'IESS Demand'!Z126/'IESS Demand'!$D$126</f>
        <v>853941871262792.13</v>
      </c>
      <c r="AA85" s="65">
        <f>(-'IESS Demand'!$G$88*BTU_per_GWh*1000+'Summed Activity Data'!$B$40*BTU_per_PJ*('IESS Demand'!$G$88/SUM('IESS Demand'!$G$98,'IESS Demand'!$G$88)))*'IESS Demand'!AA126/'IESS Demand'!$D$126</f>
        <v>833856960959551.75</v>
      </c>
      <c r="AB85" s="65">
        <f>(-'IESS Demand'!$G$88*BTU_per_GWh*1000+'Summed Activity Data'!$B$40*BTU_per_PJ*('IESS Demand'!$G$88/SUM('IESS Demand'!$G$98,'IESS Demand'!$G$88)))*'IESS Demand'!AB126/'IESS Demand'!$D$126</f>
        <v>813772050656311.25</v>
      </c>
      <c r="AC85" s="65">
        <f>(-'IESS Demand'!$G$88*BTU_per_GWh*1000+'Summed Activity Data'!$B$40*BTU_per_PJ*('IESS Demand'!$G$88/SUM('IESS Demand'!$G$98,'IESS Demand'!$G$88)))*'IESS Demand'!AC126/'IESS Demand'!$D$126</f>
        <v>793687140353070.88</v>
      </c>
      <c r="AD85" s="65">
        <f>(-'IESS Demand'!$G$88*BTU_per_GWh*1000+'Summed Activity Data'!$B$40*BTU_per_PJ*('IESS Demand'!$G$88/SUM('IESS Demand'!$G$98,'IESS Demand'!$G$88)))*'IESS Demand'!AD126/'IESS Demand'!$D$126</f>
        <v>764513647204959.13</v>
      </c>
      <c r="AE85" s="65">
        <f>(-'IESS Demand'!$G$88*BTU_per_GWh*1000+'Summed Activity Data'!$B$40*BTU_per_PJ*('IESS Demand'!$G$88/SUM('IESS Demand'!$G$98,'IESS Demand'!$G$88)))*'IESS Demand'!AE126/'IESS Demand'!$D$126</f>
        <v>735340154056847.25</v>
      </c>
      <c r="AF85" s="65">
        <f>(-'IESS Demand'!$G$88*BTU_per_GWh*1000+'Summed Activity Data'!$B$40*BTU_per_PJ*('IESS Demand'!$G$88/SUM('IESS Demand'!$G$98,'IESS Demand'!$G$88)))*'IESS Demand'!AF126/'IESS Demand'!$D$126</f>
        <v>706166660908735.5</v>
      </c>
      <c r="AG85" s="65">
        <f>(-'IESS Demand'!$G$88*BTU_per_GWh*1000+'Summed Activity Data'!$B$40*BTU_per_PJ*('IESS Demand'!$G$88/SUM('IESS Demand'!$G$98,'IESS Demand'!$G$88)))*'IESS Demand'!AG126/'IESS Demand'!$D$126</f>
        <v>676993167760623.75</v>
      </c>
      <c r="AH85" s="65">
        <f>(-'IESS Demand'!$G$88*BTU_per_GWh*1000+'Summed Activity Data'!$B$40*BTU_per_PJ*('IESS Demand'!$G$88/SUM('IESS Demand'!$G$98,'IESS Demand'!$G$88)))*'IESS Demand'!AH126/'IESS Demand'!$D$126</f>
        <v>647819674612511.63</v>
      </c>
      <c r="AI85" s="65">
        <f>(-'IESS Demand'!$G$88*BTU_per_GWh*1000+'Summed Activity Data'!$B$40*BTU_per_PJ*('IESS Demand'!$G$88/SUM('IESS Demand'!$G$98,'IESS Demand'!$G$88)))*'IESS Demand'!AI126/'IESS Demand'!$D$126</f>
        <v>618646181464399.75</v>
      </c>
      <c r="AJ85" s="65">
        <f>(-'IESS Demand'!$G$88*BTU_per_GWh*1000+'Summed Activity Data'!$B$40*BTU_per_PJ*('IESS Demand'!$G$88/SUM('IESS Demand'!$G$98,'IESS Demand'!$G$88)))*'IESS Demand'!AJ126/'IESS Demand'!$D$126</f>
        <v>589472688316287.88</v>
      </c>
      <c r="AK85" s="65">
        <f>(-'IESS Demand'!$G$88*BTU_per_GWh*1000+'Summed Activity Data'!$B$40*BTU_per_PJ*('IESS Demand'!$G$88/SUM('IESS Demand'!$G$98,'IESS Demand'!$G$88)))*'IESS Demand'!AK126/'IESS Demand'!$D$126</f>
        <v>560299195168176</v>
      </c>
    </row>
    <row r="86" spans="1:37" s="65" customFormat="1" x14ac:dyDescent="0.45">
      <c r="A86" s="65" t="s">
        <v>234</v>
      </c>
      <c r="B86" s="65" t="s">
        <v>28</v>
      </c>
      <c r="C86" s="65" t="s">
        <v>30</v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</v>
      </c>
      <c r="K86" s="65">
        <v>0</v>
      </c>
      <c r="L86" s="65">
        <v>0</v>
      </c>
      <c r="M86" s="65">
        <v>0</v>
      </c>
      <c r="N86" s="65">
        <v>0</v>
      </c>
      <c r="O86" s="65">
        <v>0</v>
      </c>
      <c r="P86" s="65">
        <v>0</v>
      </c>
      <c r="Q86" s="65">
        <v>0</v>
      </c>
      <c r="R86" s="65">
        <v>0</v>
      </c>
      <c r="S86" s="65">
        <v>0</v>
      </c>
      <c r="T86" s="65">
        <v>0</v>
      </c>
      <c r="U86" s="65">
        <v>0</v>
      </c>
      <c r="V86" s="65">
        <v>0</v>
      </c>
      <c r="W86" s="65">
        <v>0</v>
      </c>
      <c r="X86" s="65">
        <v>0</v>
      </c>
      <c r="Y86" s="65">
        <v>0</v>
      </c>
      <c r="Z86" s="65">
        <v>0</v>
      </c>
      <c r="AA86" s="65">
        <v>0</v>
      </c>
      <c r="AB86" s="65">
        <v>0</v>
      </c>
      <c r="AC86" s="65">
        <v>0</v>
      </c>
      <c r="AD86" s="65">
        <v>0</v>
      </c>
      <c r="AE86" s="65">
        <v>0</v>
      </c>
      <c r="AF86" s="65">
        <v>0</v>
      </c>
      <c r="AG86" s="65">
        <v>0</v>
      </c>
      <c r="AH86" s="65">
        <v>0</v>
      </c>
      <c r="AI86" s="65">
        <v>0</v>
      </c>
      <c r="AJ86" s="65">
        <v>0</v>
      </c>
      <c r="AK86" s="65">
        <v>0</v>
      </c>
    </row>
    <row r="87" spans="1:37" s="65" customFormat="1" x14ac:dyDescent="0.45">
      <c r="A87" s="65" t="s">
        <v>7</v>
      </c>
      <c r="B87" s="65" t="s">
        <v>28</v>
      </c>
      <c r="C87" s="65" t="s">
        <v>226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5">
        <v>0</v>
      </c>
      <c r="J87" s="65">
        <v>0</v>
      </c>
      <c r="K87" s="65">
        <v>0</v>
      </c>
      <c r="L87" s="65">
        <v>0</v>
      </c>
      <c r="M87" s="65">
        <v>0</v>
      </c>
      <c r="N87" s="65">
        <v>0</v>
      </c>
      <c r="O87" s="65">
        <v>0</v>
      </c>
      <c r="P87" s="65">
        <v>0</v>
      </c>
      <c r="Q87" s="65">
        <v>0</v>
      </c>
      <c r="R87" s="65">
        <v>0</v>
      </c>
      <c r="S87" s="65">
        <v>0</v>
      </c>
      <c r="T87" s="65">
        <v>0</v>
      </c>
      <c r="U87" s="65">
        <v>0</v>
      </c>
      <c r="V87" s="65">
        <v>0</v>
      </c>
      <c r="W87" s="65">
        <v>0</v>
      </c>
      <c r="X87" s="65">
        <v>0</v>
      </c>
      <c r="Y87" s="65">
        <v>0</v>
      </c>
      <c r="Z87" s="65">
        <v>0</v>
      </c>
      <c r="AA87" s="65">
        <v>0</v>
      </c>
      <c r="AB87" s="65">
        <v>0</v>
      </c>
      <c r="AC87" s="65">
        <v>0</v>
      </c>
      <c r="AD87" s="65">
        <v>0</v>
      </c>
      <c r="AE87" s="65">
        <v>0</v>
      </c>
      <c r="AF87" s="65">
        <v>0</v>
      </c>
      <c r="AG87" s="65">
        <v>0</v>
      </c>
      <c r="AH87" s="65">
        <v>0</v>
      </c>
      <c r="AI87" s="65">
        <v>0</v>
      </c>
      <c r="AJ87" s="65">
        <v>0</v>
      </c>
      <c r="AK87" s="65">
        <v>0</v>
      </c>
    </row>
    <row r="88" spans="1:37" x14ac:dyDescent="0.45">
      <c r="A88" t="s">
        <v>7</v>
      </c>
      <c r="B88" t="s">
        <v>28</v>
      </c>
      <c r="C88" t="s">
        <v>296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5">
      <c r="A89" t="s">
        <v>7</v>
      </c>
      <c r="B89" t="s">
        <v>28</v>
      </c>
      <c r="C89" t="s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5">
      <c r="A90" t="s">
        <v>7</v>
      </c>
      <c r="B90" t="s">
        <v>28</v>
      </c>
      <c r="C90" t="s">
        <v>297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5">
      <c r="A91" t="s">
        <v>7</v>
      </c>
      <c r="B91" t="s">
        <v>28</v>
      </c>
      <c r="C91" t="s">
        <v>30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5">
      <c r="A92" t="s">
        <v>233</v>
      </c>
      <c r="B92" t="s">
        <v>240</v>
      </c>
      <c r="C92" t="s">
        <v>226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5">
      <c r="A93" t="s">
        <v>233</v>
      </c>
      <c r="B93" t="s">
        <v>240</v>
      </c>
      <c r="C93" t="s">
        <v>296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5">
      <c r="A94" t="s">
        <v>233</v>
      </c>
      <c r="B94" t="s">
        <v>240</v>
      </c>
      <c r="C94" t="s">
        <v>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5">
      <c r="A95" t="s">
        <v>233</v>
      </c>
      <c r="B95" t="s">
        <v>240</v>
      </c>
      <c r="C95" t="s">
        <v>297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45">
      <c r="A96" t="s">
        <v>233</v>
      </c>
      <c r="B96" t="s">
        <v>240</v>
      </c>
      <c r="C96" t="s">
        <v>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8" x14ac:dyDescent="0.45">
      <c r="A97" t="s">
        <v>234</v>
      </c>
      <c r="B97" t="s">
        <v>240</v>
      </c>
      <c r="C97" t="s">
        <v>226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8" x14ac:dyDescent="0.45">
      <c r="A98" t="s">
        <v>234</v>
      </c>
      <c r="B98" t="s">
        <v>240</v>
      </c>
      <c r="C98" t="s">
        <v>296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8" x14ac:dyDescent="0.45">
      <c r="A99" t="s">
        <v>234</v>
      </c>
      <c r="B99" t="s">
        <v>240</v>
      </c>
      <c r="C99" t="s">
        <v>29</v>
      </c>
      <c r="D99">
        <f>'LPG, Kerosene, Diesel Use'!B11*BTU_per_thousand_tons_kerosene*'LPG, Kerosene, Diesel Use'!B22</f>
        <v>135916322988352.5</v>
      </c>
      <c r="E99">
        <f>D99-($D$99-$I$99)/5</f>
        <v>108733058390682</v>
      </c>
      <c r="F99">
        <f>E99-($D$99-$I$99)/5</f>
        <v>81549793793011.5</v>
      </c>
      <c r="G99">
        <f>F99-($D$99-$I$99)/5</f>
        <v>54366529195341</v>
      </c>
      <c r="H99">
        <f>G99-($D$99-$I$99)/5</f>
        <v>27183264597670.5</v>
      </c>
      <c r="I99">
        <f>'IESS Demand'!H48</f>
        <v>0</v>
      </c>
      <c r="J99">
        <f t="shared" ref="J99:S100" si="0">$I$99</f>
        <v>0</v>
      </c>
      <c r="K99">
        <f t="shared" si="0"/>
        <v>0</v>
      </c>
      <c r="L99">
        <f t="shared" si="0"/>
        <v>0</v>
      </c>
      <c r="M99">
        <f t="shared" si="0"/>
        <v>0</v>
      </c>
      <c r="N99">
        <f t="shared" si="0"/>
        <v>0</v>
      </c>
      <c r="O99">
        <f t="shared" si="0"/>
        <v>0</v>
      </c>
      <c r="P99">
        <f t="shared" si="0"/>
        <v>0</v>
      </c>
      <c r="Q99">
        <f t="shared" si="0"/>
        <v>0</v>
      </c>
      <c r="R99">
        <f t="shared" si="0"/>
        <v>0</v>
      </c>
      <c r="S99">
        <f t="shared" si="0"/>
        <v>0</v>
      </c>
      <c r="T99">
        <f t="shared" ref="T99:AC100" si="1">$I$99</f>
        <v>0</v>
      </c>
      <c r="U99">
        <f t="shared" si="1"/>
        <v>0</v>
      </c>
      <c r="V99">
        <f t="shared" si="1"/>
        <v>0</v>
      </c>
      <c r="W99">
        <f t="shared" si="1"/>
        <v>0</v>
      </c>
      <c r="X99">
        <f t="shared" si="1"/>
        <v>0</v>
      </c>
      <c r="Y99">
        <f t="shared" si="1"/>
        <v>0</v>
      </c>
      <c r="Z99">
        <f t="shared" si="1"/>
        <v>0</v>
      </c>
      <c r="AA99">
        <f t="shared" si="1"/>
        <v>0</v>
      </c>
      <c r="AB99">
        <f t="shared" si="1"/>
        <v>0</v>
      </c>
      <c r="AC99">
        <f t="shared" si="1"/>
        <v>0</v>
      </c>
      <c r="AD99">
        <f t="shared" ref="AD99:AK100" si="2">$I$99</f>
        <v>0</v>
      </c>
      <c r="AE99">
        <f t="shared" si="2"/>
        <v>0</v>
      </c>
      <c r="AF99">
        <f t="shared" si="2"/>
        <v>0</v>
      </c>
      <c r="AG99">
        <f t="shared" si="2"/>
        <v>0</v>
      </c>
      <c r="AH99">
        <f t="shared" si="2"/>
        <v>0</v>
      </c>
      <c r="AI99">
        <f t="shared" si="2"/>
        <v>0</v>
      </c>
      <c r="AJ99">
        <f t="shared" si="2"/>
        <v>0</v>
      </c>
      <c r="AK99">
        <f t="shared" si="2"/>
        <v>0</v>
      </c>
    </row>
    <row r="100" spans="1:38" x14ac:dyDescent="0.45">
      <c r="A100" t="s">
        <v>234</v>
      </c>
      <c r="B100" t="s">
        <v>240</v>
      </c>
      <c r="C100" t="s">
        <v>297</v>
      </c>
      <c r="D100">
        <f>'LPG, Kerosene, Diesel Use'!B11*BTU_per_thousand_tons_kerosene*'LPG, Kerosene, Diesel Use'!B23</f>
        <v>15101813665372.5</v>
      </c>
      <c r="E100">
        <f>D100-($D$100-$I$100)/5</f>
        <v>12081450932298</v>
      </c>
      <c r="F100">
        <f>E100-($D$100-$I$100)/5</f>
        <v>9061088199223.5</v>
      </c>
      <c r="G100">
        <f>F100-($D$100-$I$100)/5</f>
        <v>6040725466149</v>
      </c>
      <c r="H100">
        <f>G100-($D$100-$I$100)/5</f>
        <v>3020362733074.5</v>
      </c>
      <c r="I100">
        <f>'IESS Demand'!H48</f>
        <v>0</v>
      </c>
      <c r="J100">
        <f t="shared" si="0"/>
        <v>0</v>
      </c>
      <c r="K100">
        <f t="shared" si="0"/>
        <v>0</v>
      </c>
      <c r="L100">
        <f t="shared" si="0"/>
        <v>0</v>
      </c>
      <c r="M100">
        <f t="shared" si="0"/>
        <v>0</v>
      </c>
      <c r="N100">
        <f t="shared" si="0"/>
        <v>0</v>
      </c>
      <c r="O100">
        <f t="shared" si="0"/>
        <v>0</v>
      </c>
      <c r="P100">
        <f t="shared" si="0"/>
        <v>0</v>
      </c>
      <c r="Q100">
        <f t="shared" si="0"/>
        <v>0</v>
      </c>
      <c r="R100">
        <f t="shared" si="0"/>
        <v>0</v>
      </c>
      <c r="S100">
        <f t="shared" si="0"/>
        <v>0</v>
      </c>
      <c r="T100">
        <f t="shared" si="1"/>
        <v>0</v>
      </c>
      <c r="U100">
        <f t="shared" si="1"/>
        <v>0</v>
      </c>
      <c r="V100">
        <f t="shared" si="1"/>
        <v>0</v>
      </c>
      <c r="W100">
        <f t="shared" si="1"/>
        <v>0</v>
      </c>
      <c r="X100">
        <f t="shared" si="1"/>
        <v>0</v>
      </c>
      <c r="Y100">
        <f t="shared" si="1"/>
        <v>0</v>
      </c>
      <c r="Z100">
        <f t="shared" si="1"/>
        <v>0</v>
      </c>
      <c r="AA100">
        <f t="shared" si="1"/>
        <v>0</v>
      </c>
      <c r="AB100">
        <f t="shared" si="1"/>
        <v>0</v>
      </c>
      <c r="AC100">
        <f t="shared" si="1"/>
        <v>0</v>
      </c>
      <c r="AD100">
        <f t="shared" si="2"/>
        <v>0</v>
      </c>
      <c r="AE100">
        <f t="shared" si="2"/>
        <v>0</v>
      </c>
      <c r="AF100">
        <f t="shared" si="2"/>
        <v>0</v>
      </c>
      <c r="AG100">
        <f t="shared" si="2"/>
        <v>0</v>
      </c>
      <c r="AH100">
        <f t="shared" si="2"/>
        <v>0</v>
      </c>
      <c r="AI100">
        <f t="shared" si="2"/>
        <v>0</v>
      </c>
      <c r="AJ100">
        <f t="shared" si="2"/>
        <v>0</v>
      </c>
      <c r="AK100">
        <f t="shared" si="2"/>
        <v>0</v>
      </c>
    </row>
    <row r="101" spans="1:38" x14ac:dyDescent="0.45">
      <c r="A101" t="s">
        <v>234</v>
      </c>
      <c r="B101" t="s">
        <v>240</v>
      </c>
      <c r="C101" t="s">
        <v>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8" x14ac:dyDescent="0.45">
      <c r="A102" t="s">
        <v>7</v>
      </c>
      <c r="B102" t="s">
        <v>240</v>
      </c>
      <c r="C102" t="s">
        <v>226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8" x14ac:dyDescent="0.45">
      <c r="A103" t="s">
        <v>7</v>
      </c>
      <c r="B103" t="s">
        <v>240</v>
      </c>
      <c r="C103" t="s">
        <v>296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8" x14ac:dyDescent="0.45">
      <c r="A104" t="s">
        <v>7</v>
      </c>
      <c r="B104" t="s">
        <v>240</v>
      </c>
      <c r="C104" t="s">
        <v>29</v>
      </c>
      <c r="D104">
        <f>'LPG, Kerosene, Diesel Use'!B12*BTU_per_thousand_tons_kerosene*'LPG, Kerosene, Diesel Use'!B22</f>
        <v>3215758233897</v>
      </c>
      <c r="E104">
        <f>D104-($D$104-$I$104)/5</f>
        <v>2572606587117.6001</v>
      </c>
      <c r="F104">
        <f t="shared" ref="F104:H104" si="3">E104-($D$104-$I$104)/5</f>
        <v>1929454940338.2002</v>
      </c>
      <c r="G104">
        <f t="shared" si="3"/>
        <v>1286303293558.8003</v>
      </c>
      <c r="H104">
        <f t="shared" si="3"/>
        <v>643151646779.40027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8" x14ac:dyDescent="0.45">
      <c r="A105" t="s">
        <v>7</v>
      </c>
      <c r="B105" t="s">
        <v>240</v>
      </c>
      <c r="C105" t="s">
        <v>297</v>
      </c>
      <c r="D105">
        <f>'LPG, Kerosene, Diesel Use'!B12*BTU_per_thousand_tons_kerosene*'LPG, Kerosene, Diesel Use'!B23</f>
        <v>357306470433</v>
      </c>
      <c r="E105">
        <f>D105-($D$105-$I$105)/5</f>
        <v>285845176346.40002</v>
      </c>
      <c r="F105">
        <f t="shared" ref="F105:H105" si="4">E105-($D$105-$I$105)/5</f>
        <v>214383882259.80002</v>
      </c>
      <c r="G105">
        <f t="shared" si="4"/>
        <v>142922588173.20001</v>
      </c>
      <c r="H105">
        <f t="shared" si="4"/>
        <v>71461294086.600006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8" x14ac:dyDescent="0.45">
      <c r="A106" t="s">
        <v>7</v>
      </c>
      <c r="B106" t="s">
        <v>240</v>
      </c>
      <c r="C106" t="s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8" x14ac:dyDescent="0.45">
      <c r="A107" t="s">
        <v>233</v>
      </c>
      <c r="B107" t="s">
        <v>241</v>
      </c>
      <c r="C107" t="s">
        <v>226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31"/>
    </row>
    <row r="108" spans="1:38" x14ac:dyDescent="0.45">
      <c r="A108" t="s">
        <v>233</v>
      </c>
      <c r="B108" t="s">
        <v>241</v>
      </c>
      <c r="C108" t="s">
        <v>296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31"/>
    </row>
    <row r="109" spans="1:38" x14ac:dyDescent="0.45">
      <c r="A109" t="s">
        <v>233</v>
      </c>
      <c r="B109" t="s">
        <v>241</v>
      </c>
      <c r="C109" t="s">
        <v>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31"/>
    </row>
    <row r="110" spans="1:38" x14ac:dyDescent="0.45">
      <c r="A110" t="s">
        <v>233</v>
      </c>
      <c r="B110" t="s">
        <v>241</v>
      </c>
      <c r="C110" t="s">
        <v>297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31"/>
    </row>
    <row r="111" spans="1:38" x14ac:dyDescent="0.45">
      <c r="A111" t="s">
        <v>233</v>
      </c>
      <c r="B111" t="s">
        <v>241</v>
      </c>
      <c r="C111" t="s">
        <v>30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8" x14ac:dyDescent="0.45">
      <c r="A112" t="s">
        <v>234</v>
      </c>
      <c r="B112" t="s">
        <v>241</v>
      </c>
      <c r="C112" t="s">
        <v>226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5">
      <c r="A113" t="s">
        <v>234</v>
      </c>
      <c r="B113" t="s">
        <v>241</v>
      </c>
      <c r="C113" t="s">
        <v>296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45">
      <c r="A114" t="s">
        <v>234</v>
      </c>
      <c r="B114" t="s">
        <v>241</v>
      </c>
      <c r="C114" t="s">
        <v>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5">
      <c r="A115" t="s">
        <v>234</v>
      </c>
      <c r="B115" t="s">
        <v>241</v>
      </c>
      <c r="C115" t="s">
        <v>297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5">
      <c r="A116" t="s">
        <v>234</v>
      </c>
      <c r="B116" t="s">
        <v>241</v>
      </c>
      <c r="C116" t="s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45">
      <c r="A117" t="s">
        <v>7</v>
      </c>
      <c r="B117" t="s">
        <v>241</v>
      </c>
      <c r="C117" t="s">
        <v>226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45">
      <c r="A118" t="s">
        <v>7</v>
      </c>
      <c r="B118" t="s">
        <v>241</v>
      </c>
      <c r="C118" t="s">
        <v>296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5">
      <c r="A119" t="s">
        <v>7</v>
      </c>
      <c r="B119" t="s">
        <v>241</v>
      </c>
      <c r="C119" t="s">
        <v>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45">
      <c r="A120" t="s">
        <v>7</v>
      </c>
      <c r="B120" t="s">
        <v>241</v>
      </c>
      <c r="C120" t="s">
        <v>297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5">
      <c r="A121" t="s">
        <v>7</v>
      </c>
      <c r="B121" t="s">
        <v>241</v>
      </c>
      <c r="C121" t="s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45">
      <c r="A122" t="s">
        <v>233</v>
      </c>
      <c r="B122" t="s">
        <v>242</v>
      </c>
      <c r="C122" t="s">
        <v>226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5">
      <c r="A123" t="s">
        <v>233</v>
      </c>
      <c r="B123" t="s">
        <v>242</v>
      </c>
      <c r="C123" t="s">
        <v>296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5">
      <c r="A124" t="s">
        <v>233</v>
      </c>
      <c r="B124" t="s">
        <v>242</v>
      </c>
      <c r="C124" t="s">
        <v>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5">
      <c r="A125" t="s">
        <v>233</v>
      </c>
      <c r="B125" t="s">
        <v>242</v>
      </c>
      <c r="C125" t="s">
        <v>297</v>
      </c>
      <c r="D125">
        <f>'LPG, Kerosene, Diesel Use'!$B$2*BTU_per_thousand_tons_LPG*'IESS Demand'!$G$99/SUM('IESS Demand'!$G$89,'IESS Demand'!$G$99)*'IESS Demand'!D122/'IESS Demand'!$D$122</f>
        <v>598966165903575.75</v>
      </c>
      <c r="E125">
        <f>'LPG, Kerosene, Diesel Use'!$B$2*BTU_per_thousand_tons_LPG*'IESS Demand'!$G$99/SUM('IESS Demand'!$G$89,'IESS Demand'!$G$99)*'IESS Demand'!E122/'IESS Demand'!$D$122</f>
        <v>613594869391822.25</v>
      </c>
      <c r="F125">
        <f>'LPG, Kerosene, Diesel Use'!$B$2*BTU_per_thousand_tons_LPG*'IESS Demand'!$G$99/SUM('IESS Demand'!$G$89,'IESS Demand'!$G$99)*'IESS Demand'!F122/'IESS Demand'!$D$122</f>
        <v>628223572880068.75</v>
      </c>
      <c r="G125">
        <f>'LPG, Kerosene, Diesel Use'!$B$2*BTU_per_thousand_tons_LPG*'IESS Demand'!$G$99/SUM('IESS Demand'!$G$89,'IESS Demand'!$G$99)*'IESS Demand'!G122/'IESS Demand'!$D$122</f>
        <v>642852276368315.25</v>
      </c>
      <c r="H125">
        <f>'LPG, Kerosene, Diesel Use'!$B$2*BTU_per_thousand_tons_LPG*'IESS Demand'!$G$99/SUM('IESS Demand'!$G$89,'IESS Demand'!$G$99)*'IESS Demand'!H122/'IESS Demand'!$D$122</f>
        <v>657480979856561.75</v>
      </c>
      <c r="I125">
        <f>'LPG, Kerosene, Diesel Use'!$B$2*BTU_per_thousand_tons_LPG*'IESS Demand'!$G$99/SUM('IESS Demand'!$G$89,'IESS Demand'!$G$99)*'IESS Demand'!I122/'IESS Demand'!$D$122</f>
        <v>672109683344808.5</v>
      </c>
      <c r="J125">
        <f>'LPG, Kerosene, Diesel Use'!$B$2*BTU_per_thousand_tons_LPG*'IESS Demand'!$G$99/SUM('IESS Demand'!$G$89,'IESS Demand'!$G$99)*'IESS Demand'!J122/'IESS Demand'!$D$122</f>
        <v>680836723426475.88</v>
      </c>
      <c r="K125">
        <f>'LPG, Kerosene, Diesel Use'!$B$2*BTU_per_thousand_tons_LPG*'IESS Demand'!$G$99/SUM('IESS Demand'!$G$89,'IESS Demand'!$G$99)*'IESS Demand'!K122/'IESS Demand'!$D$122</f>
        <v>689563763508143.13</v>
      </c>
      <c r="L125">
        <f>'LPG, Kerosene, Diesel Use'!$B$2*BTU_per_thousand_tons_LPG*'IESS Demand'!$G$99/SUM('IESS Demand'!$G$89,'IESS Demand'!$G$99)*'IESS Demand'!L122/'IESS Demand'!$D$122</f>
        <v>698290803589810.5</v>
      </c>
      <c r="M125">
        <f>'LPG, Kerosene, Diesel Use'!$B$2*BTU_per_thousand_tons_LPG*'IESS Demand'!$G$99/SUM('IESS Demand'!$G$89,'IESS Demand'!$G$99)*'IESS Demand'!M122/'IESS Demand'!$D$122</f>
        <v>707017843671477.75</v>
      </c>
      <c r="N125">
        <f>'LPG, Kerosene, Diesel Use'!$B$2*BTU_per_thousand_tons_LPG*'IESS Demand'!$G$99/SUM('IESS Demand'!$G$89,'IESS Demand'!$G$99)*'IESS Demand'!N122/'IESS Demand'!$D$122</f>
        <v>715744883753145</v>
      </c>
      <c r="O125">
        <f>'LPG, Kerosene, Diesel Use'!$B$2*BTU_per_thousand_tons_LPG*'IESS Demand'!$G$99/SUM('IESS Demand'!$G$89,'IESS Demand'!$G$99)*'IESS Demand'!O122/'IESS Demand'!$D$122</f>
        <v>732093467269984.25</v>
      </c>
      <c r="P125">
        <f>'LPG, Kerosene, Diesel Use'!$B$2*BTU_per_thousand_tons_LPG*'IESS Demand'!$G$99/SUM('IESS Demand'!$G$89,'IESS Demand'!$G$99)*'IESS Demand'!P122/'IESS Demand'!$D$122</f>
        <v>748442050786823.5</v>
      </c>
      <c r="Q125">
        <f>'LPG, Kerosene, Diesel Use'!$B$2*BTU_per_thousand_tons_LPG*'IESS Demand'!$G$99/SUM('IESS Demand'!$G$89,'IESS Demand'!$G$99)*'IESS Demand'!Q122/'IESS Demand'!$D$122</f>
        <v>764790634303662.63</v>
      </c>
      <c r="R125">
        <f>'LPG, Kerosene, Diesel Use'!$B$2*BTU_per_thousand_tons_LPG*'IESS Demand'!$G$99/SUM('IESS Demand'!$G$89,'IESS Demand'!$G$99)*'IESS Demand'!R122/'IESS Demand'!$D$122</f>
        <v>781139217820501.88</v>
      </c>
      <c r="S125">
        <f>'LPG, Kerosene, Diesel Use'!$B$2*BTU_per_thousand_tons_LPG*'IESS Demand'!$G$99/SUM('IESS Demand'!$G$89,'IESS Demand'!$G$99)*'IESS Demand'!S122/'IESS Demand'!$D$122</f>
        <v>797487801337341.13</v>
      </c>
      <c r="T125">
        <f>'LPG, Kerosene, Diesel Use'!$B$2*BTU_per_thousand_tons_LPG*'IESS Demand'!$G$99/SUM('IESS Demand'!$G$89,'IESS Demand'!$G$99)*'IESS Demand'!T122/'IESS Demand'!$D$122</f>
        <v>812365588810572.13</v>
      </c>
      <c r="U125">
        <f>'LPG, Kerosene, Diesel Use'!$B$2*BTU_per_thousand_tons_LPG*'IESS Demand'!$G$99/SUM('IESS Demand'!$G$89,'IESS Demand'!$G$99)*'IESS Demand'!U122/'IESS Demand'!$D$122</f>
        <v>827243376283803</v>
      </c>
      <c r="V125">
        <f>'LPG, Kerosene, Diesel Use'!$B$2*BTU_per_thousand_tons_LPG*'IESS Demand'!$G$99/SUM('IESS Demand'!$G$89,'IESS Demand'!$G$99)*'IESS Demand'!V122/'IESS Demand'!$D$122</f>
        <v>842121163757033.88</v>
      </c>
      <c r="W125">
        <f>'LPG, Kerosene, Diesel Use'!$B$2*BTU_per_thousand_tons_LPG*'IESS Demand'!$G$99/SUM('IESS Demand'!$G$89,'IESS Demand'!$G$99)*'IESS Demand'!W122/'IESS Demand'!$D$122</f>
        <v>856998951230264.75</v>
      </c>
      <c r="X125">
        <f>'LPG, Kerosene, Diesel Use'!$B$2*BTU_per_thousand_tons_LPG*'IESS Demand'!$G$99/SUM('IESS Demand'!$G$89,'IESS Demand'!$G$99)*'IESS Demand'!X122/'IESS Demand'!$D$122</f>
        <v>871876738703495.75</v>
      </c>
      <c r="Y125">
        <f>'LPG, Kerosene, Diesel Use'!$B$2*BTU_per_thousand_tons_LPG*'IESS Demand'!$G$99/SUM('IESS Demand'!$G$89,'IESS Demand'!$G$99)*'IESS Demand'!Y122/'IESS Demand'!$D$122</f>
        <v>889528539828156.75</v>
      </c>
      <c r="Z125">
        <f>'LPG, Kerosene, Diesel Use'!$B$2*BTU_per_thousand_tons_LPG*'IESS Demand'!$G$99/SUM('IESS Demand'!$G$89,'IESS Demand'!$G$99)*'IESS Demand'!Z122/'IESS Demand'!$D$122</f>
        <v>907180340952818</v>
      </c>
      <c r="AA125">
        <f>'LPG, Kerosene, Diesel Use'!$B$2*BTU_per_thousand_tons_LPG*'IESS Demand'!$G$99/SUM('IESS Demand'!$G$89,'IESS Demand'!$G$99)*'IESS Demand'!AA122/'IESS Demand'!$D$122</f>
        <v>924832142077479.13</v>
      </c>
      <c r="AB125">
        <f>'LPG, Kerosene, Diesel Use'!$B$2*BTU_per_thousand_tons_LPG*'IESS Demand'!$G$99/SUM('IESS Demand'!$G$89,'IESS Demand'!$G$99)*'IESS Demand'!AB122/'IESS Demand'!$D$122</f>
        <v>942483943202140.13</v>
      </c>
      <c r="AC125">
        <f>'LPG, Kerosene, Diesel Use'!$B$2*BTU_per_thousand_tons_LPG*'IESS Demand'!$G$99/SUM('IESS Demand'!$G$89,'IESS Demand'!$G$99)*'IESS Demand'!AC122/'IESS Demand'!$D$122</f>
        <v>960135744326801.38</v>
      </c>
      <c r="AD125">
        <f>'LPG, Kerosene, Diesel Use'!$B$2*BTU_per_thousand_tons_LPG*'IESS Demand'!$G$99/SUM('IESS Demand'!$G$89,'IESS Demand'!$G$99)*'IESS Demand'!AD122/'IESS Demand'!$D$122</f>
        <v>961105015619670.75</v>
      </c>
      <c r="AE125">
        <f>'LPG, Kerosene, Diesel Use'!$B$2*BTU_per_thousand_tons_LPG*'IESS Demand'!$G$99/SUM('IESS Demand'!$G$89,'IESS Demand'!$G$99)*'IESS Demand'!AE122/'IESS Demand'!$D$122</f>
        <v>962074286912539.88</v>
      </c>
      <c r="AF125">
        <f>'LPG, Kerosene, Diesel Use'!$B$2*BTU_per_thousand_tons_LPG*'IESS Demand'!$G$99/SUM('IESS Demand'!$G$89,'IESS Demand'!$G$99)*'IESS Demand'!AF122/'IESS Demand'!$D$122</f>
        <v>963043558205409.25</v>
      </c>
      <c r="AG125">
        <f>'LPG, Kerosene, Diesel Use'!$B$2*BTU_per_thousand_tons_LPG*'IESS Demand'!$G$99/SUM('IESS Demand'!$G$89,'IESS Demand'!$G$99)*'IESS Demand'!AG122/'IESS Demand'!$D$122</f>
        <v>964012829498278.5</v>
      </c>
      <c r="AH125">
        <f>'LPG, Kerosene, Diesel Use'!$B$2*BTU_per_thousand_tons_LPG*'IESS Demand'!$G$99/SUM('IESS Demand'!$G$89,'IESS Demand'!$G$99)*'IESS Demand'!AH122/'IESS Demand'!$D$122</f>
        <v>964982100791147.88</v>
      </c>
      <c r="AI125">
        <f>'LPG, Kerosene, Diesel Use'!$B$2*BTU_per_thousand_tons_LPG*'IESS Demand'!$G$99/SUM('IESS Demand'!$G$89,'IESS Demand'!$G$99)*'IESS Demand'!AI122/'IESS Demand'!$D$122</f>
        <v>965951372084017.25</v>
      </c>
      <c r="AJ125">
        <f>'LPG, Kerosene, Diesel Use'!$B$2*BTU_per_thousand_tons_LPG*'IESS Demand'!$G$99/SUM('IESS Demand'!$G$89,'IESS Demand'!$G$99)*'IESS Demand'!AJ122/'IESS Demand'!$D$122</f>
        <v>966920643376886.38</v>
      </c>
      <c r="AK125">
        <f>'LPG, Kerosene, Diesel Use'!$B$2*BTU_per_thousand_tons_LPG*'IESS Demand'!$G$99/SUM('IESS Demand'!$G$89,'IESS Demand'!$G$99)*'IESS Demand'!AK122/'IESS Demand'!$D$122</f>
        <v>967889914669755.75</v>
      </c>
    </row>
    <row r="126" spans="1:37" x14ac:dyDescent="0.45">
      <c r="A126" t="s">
        <v>233</v>
      </c>
      <c r="B126" t="s">
        <v>242</v>
      </c>
      <c r="C126" t="s">
        <v>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5">
      <c r="A127" t="s">
        <v>234</v>
      </c>
      <c r="B127" t="s">
        <v>242</v>
      </c>
      <c r="C127" t="s">
        <v>226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5">
      <c r="A128" t="s">
        <v>234</v>
      </c>
      <c r="B128" t="s">
        <v>242</v>
      </c>
      <c r="C128" t="s">
        <v>296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5">
      <c r="A129" t="s">
        <v>234</v>
      </c>
      <c r="B129" t="s">
        <v>242</v>
      </c>
      <c r="C129" t="s">
        <v>29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5">
      <c r="A130" t="s">
        <v>234</v>
      </c>
      <c r="B130" t="s">
        <v>242</v>
      </c>
      <c r="C130" t="s">
        <v>297</v>
      </c>
      <c r="D130">
        <f>'LPG, Kerosene, Diesel Use'!$B$2*BTU_per_thousand_tons_LPG*'IESS Demand'!$G$89/SUM('IESS Demand'!$G$89,'IESS Demand'!$G$99)*'IESS Demand'!D125/'IESS Demand'!$D$125</f>
        <v>313037451949964.38</v>
      </c>
      <c r="E130">
        <f>'LPG, Kerosene, Diesel Use'!$B$2*BTU_per_thousand_tons_LPG*'IESS Demand'!$G$89/SUM('IESS Demand'!$G$89,'IESS Demand'!$G$99)*'IESS Demand'!E125/'IESS Demand'!$D$125</f>
        <v>336891349652692.69</v>
      </c>
      <c r="F130">
        <f>'LPG, Kerosene, Diesel Use'!$B$2*BTU_per_thousand_tons_LPG*'IESS Demand'!$G$89/SUM('IESS Demand'!$G$89,'IESS Demand'!$G$99)*'IESS Demand'!F125/'IESS Demand'!$D$125</f>
        <v>360745247355420.94</v>
      </c>
      <c r="G130">
        <f>'LPG, Kerosene, Diesel Use'!$B$2*BTU_per_thousand_tons_LPG*'IESS Demand'!$G$89/SUM('IESS Demand'!$G$89,'IESS Demand'!$G$99)*'IESS Demand'!G125/'IESS Demand'!$D$125</f>
        <v>384599145058149.25</v>
      </c>
      <c r="H130">
        <f>'LPG, Kerosene, Diesel Use'!$B$2*BTU_per_thousand_tons_LPG*'IESS Demand'!$G$89/SUM('IESS Demand'!$G$89,'IESS Demand'!$G$99)*'IESS Demand'!H125/'IESS Demand'!$D$125</f>
        <v>408453042760877.56</v>
      </c>
      <c r="I130">
        <f>'LPG, Kerosene, Diesel Use'!$B$2*BTU_per_thousand_tons_LPG*'IESS Demand'!$G$89/SUM('IESS Demand'!$G$89,'IESS Demand'!$G$99)*'IESS Demand'!I125/'IESS Demand'!$D$125</f>
        <v>432306940463605.81</v>
      </c>
      <c r="J130">
        <f>'LPG, Kerosene, Diesel Use'!$B$2*BTU_per_thousand_tons_LPG*'IESS Demand'!$G$89/SUM('IESS Demand'!$G$89,'IESS Demand'!$G$99)*'IESS Demand'!J125/'IESS Demand'!$D$125</f>
        <v>455674773943184.69</v>
      </c>
      <c r="K130">
        <f>'LPG, Kerosene, Diesel Use'!$B$2*BTU_per_thousand_tons_LPG*'IESS Demand'!$G$89/SUM('IESS Demand'!$G$89,'IESS Demand'!$G$99)*'IESS Demand'!K125/'IESS Demand'!$D$125</f>
        <v>479042607422763.5</v>
      </c>
      <c r="L130">
        <f>'LPG, Kerosene, Diesel Use'!$B$2*BTU_per_thousand_tons_LPG*'IESS Demand'!$G$89/SUM('IESS Demand'!$G$89,'IESS Demand'!$G$99)*'IESS Demand'!L125/'IESS Demand'!$D$125</f>
        <v>502410440902342.31</v>
      </c>
      <c r="M130">
        <f>'LPG, Kerosene, Diesel Use'!$B$2*BTU_per_thousand_tons_LPG*'IESS Demand'!$G$89/SUM('IESS Demand'!$G$89,'IESS Demand'!$G$99)*'IESS Demand'!M125/'IESS Demand'!$D$125</f>
        <v>525778274381921.13</v>
      </c>
      <c r="N130">
        <f>'LPG, Kerosene, Diesel Use'!$B$2*BTU_per_thousand_tons_LPG*'IESS Demand'!$G$89/SUM('IESS Demand'!$G$89,'IESS Demand'!$G$99)*'IESS Demand'!N125/'IESS Demand'!$D$125</f>
        <v>549146107861500.06</v>
      </c>
      <c r="O130">
        <f>'LPG, Kerosene, Diesel Use'!$B$2*BTU_per_thousand_tons_LPG*'IESS Demand'!$G$89/SUM('IESS Demand'!$G$89,'IESS Demand'!$G$99)*'IESS Demand'!O125/'IESS Demand'!$D$125</f>
        <v>558779142889854.13</v>
      </c>
      <c r="P130">
        <f>'LPG, Kerosene, Diesel Use'!$B$2*BTU_per_thousand_tons_LPG*'IESS Demand'!$G$89/SUM('IESS Demand'!$G$89,'IESS Demand'!$G$99)*'IESS Demand'!P125/'IESS Demand'!$D$125</f>
        <v>568412177918208.25</v>
      </c>
      <c r="Q130">
        <f>'LPG, Kerosene, Diesel Use'!$B$2*BTU_per_thousand_tons_LPG*'IESS Demand'!$G$89/SUM('IESS Demand'!$G$89,'IESS Demand'!$G$99)*'IESS Demand'!Q125/'IESS Demand'!$D$125</f>
        <v>578045212946562.38</v>
      </c>
      <c r="R130">
        <f>'LPG, Kerosene, Diesel Use'!$B$2*BTU_per_thousand_tons_LPG*'IESS Demand'!$G$89/SUM('IESS Demand'!$G$89,'IESS Demand'!$G$99)*'IESS Demand'!R125/'IESS Demand'!$D$125</f>
        <v>587678247974916.63</v>
      </c>
      <c r="S130">
        <f>'LPG, Kerosene, Diesel Use'!$B$2*BTU_per_thousand_tons_LPG*'IESS Demand'!$G$89/SUM('IESS Demand'!$G$89,'IESS Demand'!$G$99)*'IESS Demand'!S125/'IESS Demand'!$D$125</f>
        <v>597311283003270.75</v>
      </c>
      <c r="T130">
        <f>'LPG, Kerosene, Diesel Use'!$B$2*BTU_per_thousand_tons_LPG*'IESS Demand'!$G$89/SUM('IESS Demand'!$G$89,'IESS Demand'!$G$99)*'IESS Demand'!T125/'IESS Demand'!$D$125</f>
        <v>608715515447780.5</v>
      </c>
      <c r="U130">
        <f>'LPG, Kerosene, Diesel Use'!$B$2*BTU_per_thousand_tons_LPG*'IESS Demand'!$G$89/SUM('IESS Demand'!$G$89,'IESS Demand'!$G$99)*'IESS Demand'!U125/'IESS Demand'!$D$125</f>
        <v>620119747892290.38</v>
      </c>
      <c r="V130">
        <f>'LPG, Kerosene, Diesel Use'!$B$2*BTU_per_thousand_tons_LPG*'IESS Demand'!$G$89/SUM('IESS Demand'!$G$89,'IESS Demand'!$G$99)*'IESS Demand'!V125/'IESS Demand'!$D$125</f>
        <v>631523980336800.13</v>
      </c>
      <c r="W130">
        <f>'LPG, Kerosene, Diesel Use'!$B$2*BTU_per_thousand_tons_LPG*'IESS Demand'!$G$89/SUM('IESS Demand'!$G$89,'IESS Demand'!$G$99)*'IESS Demand'!W125/'IESS Demand'!$D$125</f>
        <v>642928212781309.88</v>
      </c>
      <c r="X130">
        <f>'LPG, Kerosene, Diesel Use'!$B$2*BTU_per_thousand_tons_LPG*'IESS Demand'!$G$89/SUM('IESS Demand'!$G$89,'IESS Demand'!$G$99)*'IESS Demand'!X125/'IESS Demand'!$D$125</f>
        <v>654332445225819.75</v>
      </c>
      <c r="Y130">
        <f>'LPG, Kerosene, Diesel Use'!$B$2*BTU_per_thousand_tons_LPG*'IESS Demand'!$G$89/SUM('IESS Demand'!$G$89,'IESS Demand'!$G$99)*'IESS Demand'!Y125/'IESS Demand'!$D$125</f>
        <v>662402566596176.5</v>
      </c>
      <c r="Z130">
        <f>'LPG, Kerosene, Diesel Use'!$B$2*BTU_per_thousand_tons_LPG*'IESS Demand'!$G$89/SUM('IESS Demand'!$G$89,'IESS Demand'!$G$99)*'IESS Demand'!Z125/'IESS Demand'!$D$125</f>
        <v>670472687966533.5</v>
      </c>
      <c r="AA130">
        <f>'LPG, Kerosene, Diesel Use'!$B$2*BTU_per_thousand_tons_LPG*'IESS Demand'!$G$89/SUM('IESS Demand'!$G$89,'IESS Demand'!$G$99)*'IESS Demand'!AA125/'IESS Demand'!$D$125</f>
        <v>678542809336890.25</v>
      </c>
      <c r="AB130">
        <f>'LPG, Kerosene, Diesel Use'!$B$2*BTU_per_thousand_tons_LPG*'IESS Demand'!$G$89/SUM('IESS Demand'!$G$89,'IESS Demand'!$G$99)*'IESS Demand'!AB125/'IESS Demand'!$D$125</f>
        <v>686612930707247.25</v>
      </c>
      <c r="AC130">
        <f>'LPG, Kerosene, Diesel Use'!$B$2*BTU_per_thousand_tons_LPG*'IESS Demand'!$G$89/SUM('IESS Demand'!$G$89,'IESS Demand'!$G$99)*'IESS Demand'!AC125/'IESS Demand'!$D$125</f>
        <v>694683052077603.88</v>
      </c>
      <c r="AD130">
        <f>'LPG, Kerosene, Diesel Use'!$B$2*BTU_per_thousand_tons_LPG*'IESS Demand'!$G$89/SUM('IESS Demand'!$G$89,'IESS Demand'!$G$99)*'IESS Demand'!AD125/'IESS Demand'!$D$125</f>
        <v>704088788136643.88</v>
      </c>
      <c r="AE130">
        <f>'LPG, Kerosene, Diesel Use'!$B$2*BTU_per_thousand_tons_LPG*'IESS Demand'!$G$89/SUM('IESS Demand'!$G$89,'IESS Demand'!$G$99)*'IESS Demand'!AE125/'IESS Demand'!$D$125</f>
        <v>713494524195684</v>
      </c>
      <c r="AF130">
        <f>'LPG, Kerosene, Diesel Use'!$B$2*BTU_per_thousand_tons_LPG*'IESS Demand'!$G$89/SUM('IESS Demand'!$G$89,'IESS Demand'!$G$99)*'IESS Demand'!AF125/'IESS Demand'!$D$125</f>
        <v>722900260254723.88</v>
      </c>
      <c r="AG130">
        <f>'LPG, Kerosene, Diesel Use'!$B$2*BTU_per_thousand_tons_LPG*'IESS Demand'!$G$89/SUM('IESS Demand'!$G$89,'IESS Demand'!$G$99)*'IESS Demand'!AG125/'IESS Demand'!$D$125</f>
        <v>732305996313763.88</v>
      </c>
      <c r="AH130">
        <f>'LPG, Kerosene, Diesel Use'!$B$2*BTU_per_thousand_tons_LPG*'IESS Demand'!$G$89/SUM('IESS Demand'!$G$89,'IESS Demand'!$G$99)*'IESS Demand'!AH125/'IESS Demand'!$D$125</f>
        <v>741711732372803.75</v>
      </c>
      <c r="AI130">
        <f>'LPG, Kerosene, Diesel Use'!$B$2*BTU_per_thousand_tons_LPG*'IESS Demand'!$G$89/SUM('IESS Demand'!$G$89,'IESS Demand'!$G$99)*'IESS Demand'!AI125/'IESS Demand'!$D$125</f>
        <v>751117468431843.88</v>
      </c>
      <c r="AJ130">
        <f>'LPG, Kerosene, Diesel Use'!$B$2*BTU_per_thousand_tons_LPG*'IESS Demand'!$G$89/SUM('IESS Demand'!$G$89,'IESS Demand'!$G$99)*'IESS Demand'!AJ125/'IESS Demand'!$D$125</f>
        <v>760523204490883.88</v>
      </c>
      <c r="AK130">
        <f>'LPG, Kerosene, Diesel Use'!$B$2*BTU_per_thousand_tons_LPG*'IESS Demand'!$G$89/SUM('IESS Demand'!$G$89,'IESS Demand'!$G$99)*'IESS Demand'!AK125/'IESS Demand'!$D$125</f>
        <v>769928940549923.88</v>
      </c>
    </row>
    <row r="131" spans="1:37" x14ac:dyDescent="0.45">
      <c r="A131" t="s">
        <v>234</v>
      </c>
      <c r="B131" t="s">
        <v>242</v>
      </c>
      <c r="C131" t="s">
        <v>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45">
      <c r="A132" t="s">
        <v>7</v>
      </c>
      <c r="B132" t="s">
        <v>242</v>
      </c>
      <c r="C132" t="s">
        <v>226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45">
      <c r="A133" t="s">
        <v>7</v>
      </c>
      <c r="B133" t="s">
        <v>242</v>
      </c>
      <c r="C133" t="s">
        <v>296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5">
      <c r="A134" t="s">
        <v>7</v>
      </c>
      <c r="B134" t="s">
        <v>242</v>
      </c>
      <c r="C134" t="s">
        <v>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45">
      <c r="A135" t="s">
        <v>7</v>
      </c>
      <c r="B135" t="s">
        <v>242</v>
      </c>
      <c r="C135" t="s">
        <v>297</v>
      </c>
      <c r="D135">
        <f>'LPG, Kerosene, Diesel Use'!$B$3*BTU_per_thousand_tons_LPG*'IESS Demand'!D129/'IESS Demand'!$D$129</f>
        <v>93462295881150</v>
      </c>
      <c r="E135">
        <f>'LPG, Kerosene, Diesel Use'!$B$3*BTU_per_thousand_tons_LPG*'IESS Demand'!E129/'IESS Demand'!$D$129</f>
        <v>97405999818698.172</v>
      </c>
      <c r="F135">
        <f>'LPG, Kerosene, Diesel Use'!$B$3*BTU_per_thousand_tons_LPG*'IESS Demand'!F129/'IESS Demand'!$D$129</f>
        <v>101349703756246.33</v>
      </c>
      <c r="G135">
        <f>'LPG, Kerosene, Diesel Use'!$B$3*BTU_per_thousand_tons_LPG*'IESS Demand'!G129/'IESS Demand'!$D$129</f>
        <v>105293407693794.52</v>
      </c>
      <c r="H135">
        <f>'LPG, Kerosene, Diesel Use'!$B$3*BTU_per_thousand_tons_LPG*'IESS Demand'!H129/'IESS Demand'!$D$129</f>
        <v>109237111631342.67</v>
      </c>
      <c r="I135">
        <f>'LPG, Kerosene, Diesel Use'!$B$3*BTU_per_thousand_tons_LPG*'IESS Demand'!I129/'IESS Demand'!$D$129</f>
        <v>113180815568890.88</v>
      </c>
      <c r="J135">
        <f>'LPG, Kerosene, Diesel Use'!$B$3*BTU_per_thousand_tons_LPG*'IESS Demand'!J129/'IESS Demand'!$D$129</f>
        <v>116469904022409.5</v>
      </c>
      <c r="K135">
        <f>'LPG, Kerosene, Diesel Use'!$B$3*BTU_per_thousand_tons_LPG*'IESS Demand'!K129/'IESS Demand'!$D$129</f>
        <v>119758992475928.11</v>
      </c>
      <c r="L135">
        <f>'LPG, Kerosene, Diesel Use'!$B$3*BTU_per_thousand_tons_LPG*'IESS Demand'!L129/'IESS Demand'!$D$129</f>
        <v>123048080929446.72</v>
      </c>
      <c r="M135">
        <f>'LPG, Kerosene, Diesel Use'!$B$3*BTU_per_thousand_tons_LPG*'IESS Demand'!M129/'IESS Demand'!$D$129</f>
        <v>126337169382965.34</v>
      </c>
      <c r="N135">
        <f>'LPG, Kerosene, Diesel Use'!$B$3*BTU_per_thousand_tons_LPG*'IESS Demand'!N129/'IESS Demand'!$D$129</f>
        <v>129626257836483.97</v>
      </c>
      <c r="O135">
        <f>'LPG, Kerosene, Diesel Use'!$B$3*BTU_per_thousand_tons_LPG*'IESS Demand'!O129/'IESS Demand'!$D$129</f>
        <v>132288858809117.38</v>
      </c>
      <c r="P135">
        <f>'LPG, Kerosene, Diesel Use'!$B$3*BTU_per_thousand_tons_LPG*'IESS Demand'!P129/'IESS Demand'!$D$129</f>
        <v>134951459781750.83</v>
      </c>
      <c r="Q135">
        <f>'LPG, Kerosene, Diesel Use'!$B$3*BTU_per_thousand_tons_LPG*'IESS Demand'!Q129/'IESS Demand'!$D$129</f>
        <v>137614060754384.22</v>
      </c>
      <c r="R135">
        <f>'LPG, Kerosene, Diesel Use'!$B$3*BTU_per_thousand_tons_LPG*'IESS Demand'!R129/'IESS Demand'!$D$129</f>
        <v>140276661727017.67</v>
      </c>
      <c r="S135">
        <f>'LPG, Kerosene, Diesel Use'!$B$3*BTU_per_thousand_tons_LPG*'IESS Demand'!S129/'IESS Demand'!$D$129</f>
        <v>142939262699651.09</v>
      </c>
      <c r="T135">
        <f>'LPG, Kerosene, Diesel Use'!$B$3*BTU_per_thousand_tons_LPG*'IESS Demand'!T129/'IESS Demand'!$D$129</f>
        <v>145632648859332.56</v>
      </c>
      <c r="U135">
        <f>'LPG, Kerosene, Diesel Use'!$B$3*BTU_per_thousand_tons_LPG*'IESS Demand'!U129/'IESS Demand'!$D$129</f>
        <v>148326035019014.06</v>
      </c>
      <c r="V135">
        <f>'LPG, Kerosene, Diesel Use'!$B$3*BTU_per_thousand_tons_LPG*'IESS Demand'!V129/'IESS Demand'!$D$129</f>
        <v>151019421178695.5</v>
      </c>
      <c r="W135">
        <f>'LPG, Kerosene, Diesel Use'!$B$3*BTU_per_thousand_tons_LPG*'IESS Demand'!W129/'IESS Demand'!$D$129</f>
        <v>153712807338376.97</v>
      </c>
      <c r="X135">
        <f>'LPG, Kerosene, Diesel Use'!$B$3*BTU_per_thousand_tons_LPG*'IESS Demand'!X129/'IESS Demand'!$D$129</f>
        <v>156406193498058.47</v>
      </c>
      <c r="Y135">
        <f>'LPG, Kerosene, Diesel Use'!$B$3*BTU_per_thousand_tons_LPG*'IESS Demand'!Y129/'IESS Demand'!$D$129</f>
        <v>159042180772450.44</v>
      </c>
      <c r="Z135">
        <f>'LPG, Kerosene, Diesel Use'!$B$3*BTU_per_thousand_tons_LPG*'IESS Demand'!Z129/'IESS Demand'!$D$129</f>
        <v>161678168046842.41</v>
      </c>
      <c r="AA135">
        <f>'LPG, Kerosene, Diesel Use'!$B$3*BTU_per_thousand_tons_LPG*'IESS Demand'!AA129/'IESS Demand'!$D$129</f>
        <v>164314155321234.41</v>
      </c>
      <c r="AB135">
        <f>'LPG, Kerosene, Diesel Use'!$B$3*BTU_per_thousand_tons_LPG*'IESS Demand'!AB129/'IESS Demand'!$D$129</f>
        <v>166950142595626.38</v>
      </c>
      <c r="AC135">
        <f>'LPG, Kerosene, Diesel Use'!$B$3*BTU_per_thousand_tons_LPG*'IESS Demand'!AC129/'IESS Demand'!$D$129</f>
        <v>169586129870018.34</v>
      </c>
      <c r="AD135">
        <f>'LPG, Kerosene, Diesel Use'!$B$3*BTU_per_thousand_tons_LPG*'IESS Demand'!AD129/'IESS Demand'!$D$129</f>
        <v>170649362501896.97</v>
      </c>
      <c r="AE135">
        <f>'LPG, Kerosene, Diesel Use'!$B$3*BTU_per_thousand_tons_LPG*'IESS Demand'!AE129/'IESS Demand'!$D$129</f>
        <v>171712595133775.63</v>
      </c>
      <c r="AF135">
        <f>'LPG, Kerosene, Diesel Use'!$B$3*BTU_per_thousand_tons_LPG*'IESS Demand'!AF129/'IESS Demand'!$D$129</f>
        <v>172775827765654.25</v>
      </c>
      <c r="AG135">
        <f>'LPG, Kerosene, Diesel Use'!$B$3*BTU_per_thousand_tons_LPG*'IESS Demand'!AG129/'IESS Demand'!$D$129</f>
        <v>173839060397532.91</v>
      </c>
      <c r="AH135">
        <f>'LPG, Kerosene, Diesel Use'!$B$3*BTU_per_thousand_tons_LPG*'IESS Demand'!AH129/'IESS Demand'!$D$129</f>
        <v>174902293029411.5</v>
      </c>
      <c r="AI135">
        <f>'LPG, Kerosene, Diesel Use'!$B$3*BTU_per_thousand_tons_LPG*'IESS Demand'!AI129/'IESS Demand'!$D$129</f>
        <v>175965525661290.13</v>
      </c>
      <c r="AJ135">
        <f>'LPG, Kerosene, Diesel Use'!$B$3*BTU_per_thousand_tons_LPG*'IESS Demand'!AJ129/'IESS Demand'!$D$129</f>
        <v>177028758293168.78</v>
      </c>
      <c r="AK135">
        <f>'LPG, Kerosene, Diesel Use'!$B$3*BTU_per_thousand_tons_LPG*'IESS Demand'!AK129/'IESS Demand'!$D$129</f>
        <v>178091990925047.41</v>
      </c>
    </row>
    <row r="136" spans="1:37" x14ac:dyDescent="0.45">
      <c r="A136" t="s">
        <v>7</v>
      </c>
      <c r="B136" t="s">
        <v>242</v>
      </c>
      <c r="C136" t="s">
        <v>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45">
      <c r="A137" t="s">
        <v>233</v>
      </c>
      <c r="B137" t="s">
        <v>243</v>
      </c>
      <c r="C137" t="s">
        <v>226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45">
      <c r="A138" t="s">
        <v>233</v>
      </c>
      <c r="B138" t="s">
        <v>243</v>
      </c>
      <c r="C138" t="s">
        <v>296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45">
      <c r="A139" t="s">
        <v>233</v>
      </c>
      <c r="B139" t="s">
        <v>243</v>
      </c>
      <c r="C139" t="s">
        <v>29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45">
      <c r="A140" t="s">
        <v>233</v>
      </c>
      <c r="B140" t="s">
        <v>243</v>
      </c>
      <c r="C140" t="s">
        <v>297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45">
      <c r="A141" t="s">
        <v>233</v>
      </c>
      <c r="B141" t="s">
        <v>243</v>
      </c>
      <c r="C141" t="s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45">
      <c r="A142" t="s">
        <v>234</v>
      </c>
      <c r="B142" t="s">
        <v>243</v>
      </c>
      <c r="C142" t="s">
        <v>226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45">
      <c r="A143" t="s">
        <v>234</v>
      </c>
      <c r="B143" t="s">
        <v>243</v>
      </c>
      <c r="C143" t="s">
        <v>296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45">
      <c r="A144" t="s">
        <v>234</v>
      </c>
      <c r="B144" t="s">
        <v>243</v>
      </c>
      <c r="C144" t="s">
        <v>29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45">
      <c r="A145" t="s">
        <v>234</v>
      </c>
      <c r="B145" t="s">
        <v>243</v>
      </c>
      <c r="C145" t="s">
        <v>297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45">
      <c r="A146" t="s">
        <v>234</v>
      </c>
      <c r="B146" t="s">
        <v>243</v>
      </c>
      <c r="C146" t="s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45">
      <c r="A147" t="s">
        <v>7</v>
      </c>
      <c r="B147" t="s">
        <v>243</v>
      </c>
      <c r="C147" t="s">
        <v>226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45">
      <c r="A148" t="s">
        <v>7</v>
      </c>
      <c r="B148" t="s">
        <v>243</v>
      </c>
      <c r="C148" t="s">
        <v>296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45">
      <c r="A149" t="s">
        <v>7</v>
      </c>
      <c r="B149" t="s">
        <v>243</v>
      </c>
      <c r="C149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45">
      <c r="A150" t="s">
        <v>7</v>
      </c>
      <c r="B150" t="s">
        <v>243</v>
      </c>
      <c r="C150" t="s">
        <v>297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45">
      <c r="A151" t="s">
        <v>7</v>
      </c>
      <c r="B151" t="s">
        <v>243</v>
      </c>
      <c r="C151" t="s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</sheetData>
  <sortState xmlns:xlrd2="http://schemas.microsoft.com/office/spreadsheetml/2017/richdata2" ref="A2:AK151">
    <sortCondition ref="B2:B151"/>
    <sortCondition descending="1" ref="A2:A1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7" sqref="B7:AI7"/>
    </sheetView>
  </sheetViews>
  <sheetFormatPr defaultColWidth="9" defaultRowHeight="14.25" x14ac:dyDescent="0.45"/>
  <cols>
    <col min="1" max="1" width="29.265625" style="65" customWidth="1"/>
    <col min="2" max="2" width="11.86328125" style="65" customWidth="1"/>
    <col min="3" max="3" width="11.59765625" style="65" bestFit="1" customWidth="1"/>
    <col min="4" max="26" width="9" style="65"/>
    <col min="27" max="27" width="9" style="65" customWidth="1"/>
    <col min="28" max="16384" width="9" style="65"/>
  </cols>
  <sheetData>
    <row r="1" spans="1:37" x14ac:dyDescent="0.45">
      <c r="A1" s="66" t="s">
        <v>3</v>
      </c>
      <c r="B1" s="66">
        <v>2017</v>
      </c>
      <c r="C1" s="66">
        <v>2018</v>
      </c>
      <c r="D1" s="66">
        <v>2019</v>
      </c>
      <c r="E1" s="66">
        <v>2020</v>
      </c>
      <c r="F1" s="66">
        <v>2021</v>
      </c>
      <c r="G1" s="66">
        <v>2022</v>
      </c>
      <c r="H1" s="66">
        <v>2023</v>
      </c>
      <c r="I1" s="66">
        <v>2024</v>
      </c>
      <c r="J1" s="66">
        <v>2025</v>
      </c>
      <c r="K1" s="66">
        <v>2026</v>
      </c>
      <c r="L1" s="66">
        <v>2027</v>
      </c>
      <c r="M1" s="66">
        <v>2028</v>
      </c>
      <c r="N1" s="66">
        <v>2029</v>
      </c>
      <c r="O1" s="66">
        <v>2030</v>
      </c>
      <c r="P1" s="66">
        <v>2031</v>
      </c>
      <c r="Q1" s="66">
        <v>2032</v>
      </c>
      <c r="R1" s="66">
        <v>2033</v>
      </c>
      <c r="S1" s="66">
        <v>2034</v>
      </c>
      <c r="T1" s="66">
        <v>2035</v>
      </c>
      <c r="U1" s="66">
        <v>2036</v>
      </c>
      <c r="V1" s="66">
        <v>2037</v>
      </c>
      <c r="W1" s="66">
        <v>2038</v>
      </c>
      <c r="X1" s="66">
        <v>2039</v>
      </c>
      <c r="Y1" s="66">
        <v>2040</v>
      </c>
      <c r="Z1" s="66">
        <v>2041</v>
      </c>
      <c r="AA1" s="66">
        <v>2042</v>
      </c>
      <c r="AB1" s="66">
        <v>2043</v>
      </c>
      <c r="AC1" s="66">
        <v>2044</v>
      </c>
      <c r="AD1" s="66">
        <v>2045</v>
      </c>
      <c r="AE1" s="66">
        <v>2046</v>
      </c>
      <c r="AF1" s="66">
        <v>2047</v>
      </c>
      <c r="AG1" s="66">
        <v>2048</v>
      </c>
      <c r="AH1" s="66">
        <v>2049</v>
      </c>
      <c r="AI1" s="66">
        <v>2050</v>
      </c>
      <c r="AJ1" s="66"/>
      <c r="AK1" s="66"/>
    </row>
    <row r="2" spans="1:37" x14ac:dyDescent="0.45">
      <c r="A2" s="66" t="s">
        <v>23</v>
      </c>
      <c r="B2" s="65">
        <v>0</v>
      </c>
      <c r="C2" s="65">
        <v>0</v>
      </c>
      <c r="D2" s="65">
        <v>0</v>
      </c>
      <c r="E2" s="65">
        <v>0</v>
      </c>
      <c r="F2" s="65">
        <v>0</v>
      </c>
      <c r="G2" s="65">
        <v>0</v>
      </c>
      <c r="H2" s="65">
        <v>0</v>
      </c>
      <c r="I2" s="65">
        <v>0</v>
      </c>
      <c r="J2" s="65">
        <v>0</v>
      </c>
      <c r="K2" s="65">
        <v>0</v>
      </c>
      <c r="L2" s="65">
        <v>0</v>
      </c>
      <c r="M2" s="65">
        <v>0</v>
      </c>
      <c r="N2" s="65">
        <v>0</v>
      </c>
      <c r="O2" s="65">
        <v>0</v>
      </c>
      <c r="P2" s="65">
        <v>0</v>
      </c>
      <c r="Q2" s="65">
        <v>0</v>
      </c>
      <c r="R2" s="65">
        <v>0</v>
      </c>
      <c r="S2" s="65">
        <v>0</v>
      </c>
      <c r="T2" s="65">
        <v>0</v>
      </c>
      <c r="U2" s="65">
        <v>0</v>
      </c>
      <c r="V2" s="65">
        <v>0</v>
      </c>
      <c r="W2" s="65">
        <v>0</v>
      </c>
      <c r="X2" s="65">
        <v>0</v>
      </c>
      <c r="Y2" s="65">
        <v>0</v>
      </c>
      <c r="Z2" s="65">
        <v>0</v>
      </c>
      <c r="AA2" s="65">
        <v>0</v>
      </c>
      <c r="AB2" s="65">
        <v>0</v>
      </c>
      <c r="AC2" s="65">
        <v>0</v>
      </c>
      <c r="AD2" s="65">
        <v>0</v>
      </c>
      <c r="AE2" s="65">
        <v>0</v>
      </c>
      <c r="AF2" s="65">
        <v>0</v>
      </c>
      <c r="AG2" s="65">
        <v>0</v>
      </c>
      <c r="AH2" s="65">
        <v>0</v>
      </c>
      <c r="AI2" s="65">
        <v>0</v>
      </c>
    </row>
    <row r="3" spans="1:37" x14ac:dyDescent="0.45">
      <c r="A3" s="66" t="s">
        <v>24</v>
      </c>
      <c r="B3" s="65">
        <f>Calculations!D17</f>
        <v>0</v>
      </c>
      <c r="C3" s="65">
        <f>Calculations!E17</f>
        <v>0</v>
      </c>
      <c r="D3" s="65">
        <f>Calculations!F17</f>
        <v>0</v>
      </c>
      <c r="E3" s="65">
        <f>Calculations!G17</f>
        <v>0</v>
      </c>
      <c r="F3" s="65">
        <f>Calculations!H17</f>
        <v>0</v>
      </c>
      <c r="G3" s="65">
        <f>Calculations!I17</f>
        <v>0</v>
      </c>
      <c r="H3" s="65">
        <f>Calculations!J17</f>
        <v>0</v>
      </c>
      <c r="I3" s="65">
        <f>Calculations!K17</f>
        <v>0</v>
      </c>
      <c r="J3" s="65">
        <f>Calculations!L17</f>
        <v>0</v>
      </c>
      <c r="K3" s="65">
        <f>Calculations!M17</f>
        <v>0</v>
      </c>
      <c r="L3" s="65">
        <f>Calculations!N17</f>
        <v>0</v>
      </c>
      <c r="M3" s="65">
        <f>Calculations!O17</f>
        <v>0</v>
      </c>
      <c r="N3" s="65">
        <f>Calculations!P17</f>
        <v>0</v>
      </c>
      <c r="O3" s="65">
        <f>Calculations!Q17</f>
        <v>0</v>
      </c>
      <c r="P3" s="65">
        <f>Calculations!R17</f>
        <v>0</v>
      </c>
      <c r="Q3" s="65">
        <f>Calculations!S17</f>
        <v>0</v>
      </c>
      <c r="R3" s="65">
        <f>Calculations!T17</f>
        <v>0</v>
      </c>
      <c r="S3" s="65">
        <f>Calculations!U17</f>
        <v>0</v>
      </c>
      <c r="T3" s="65">
        <f>Calculations!V17</f>
        <v>0</v>
      </c>
      <c r="U3" s="65">
        <f>Calculations!W17</f>
        <v>0</v>
      </c>
      <c r="V3" s="65">
        <f>Calculations!X17</f>
        <v>0</v>
      </c>
      <c r="W3" s="65">
        <f>Calculations!Y17</f>
        <v>0</v>
      </c>
      <c r="X3" s="65">
        <f>Calculations!Z17</f>
        <v>0</v>
      </c>
      <c r="Y3" s="65">
        <f>Calculations!AA17</f>
        <v>0</v>
      </c>
      <c r="Z3" s="65">
        <f>Calculations!AB17</f>
        <v>0</v>
      </c>
      <c r="AA3" s="65">
        <f>Calculations!AC17</f>
        <v>0</v>
      </c>
      <c r="AB3" s="65">
        <f>Calculations!AD17</f>
        <v>0</v>
      </c>
      <c r="AC3" s="65">
        <f>Calculations!AE17</f>
        <v>0</v>
      </c>
      <c r="AD3" s="65">
        <f>Calculations!AF17</f>
        <v>0</v>
      </c>
      <c r="AE3" s="65">
        <f>Calculations!AG17</f>
        <v>0</v>
      </c>
      <c r="AF3" s="65">
        <f>Calculations!AH17</f>
        <v>0</v>
      </c>
      <c r="AG3" s="65">
        <f>Calculations!AI17</f>
        <v>0</v>
      </c>
      <c r="AH3" s="65">
        <f>Calculations!AJ17</f>
        <v>0</v>
      </c>
      <c r="AI3" s="65">
        <f>Calculations!AK17</f>
        <v>0</v>
      </c>
    </row>
    <row r="4" spans="1:37" x14ac:dyDescent="0.45">
      <c r="A4" s="66" t="s">
        <v>25</v>
      </c>
      <c r="B4" s="65">
        <v>0</v>
      </c>
      <c r="C4" s="65">
        <v>0</v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r="Z4" s="65">
        <v>0</v>
      </c>
      <c r="AA4" s="65">
        <v>0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</row>
    <row r="5" spans="1:37" x14ac:dyDescent="0.45">
      <c r="A5" s="66" t="s">
        <v>26</v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0</v>
      </c>
      <c r="Y5" s="65">
        <v>0</v>
      </c>
      <c r="Z5" s="65">
        <v>0</v>
      </c>
      <c r="AA5" s="65">
        <v>0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</row>
    <row r="6" spans="1:37" x14ac:dyDescent="0.45">
      <c r="A6" s="66" t="s">
        <v>27</v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0</v>
      </c>
      <c r="Y6" s="65">
        <v>0</v>
      </c>
      <c r="Z6" s="65">
        <v>0</v>
      </c>
      <c r="AA6" s="65">
        <v>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</row>
    <row r="7" spans="1:37" x14ac:dyDescent="0.45">
      <c r="A7" s="66" t="s">
        <v>28</v>
      </c>
      <c r="B7" s="65">
        <f>Calculations!D77</f>
        <v>0</v>
      </c>
      <c r="C7" s="65">
        <f>Calculations!E77</f>
        <v>0</v>
      </c>
      <c r="D7" s="65">
        <f>Calculations!F77</f>
        <v>0</v>
      </c>
      <c r="E7" s="65">
        <f>Calculations!G77</f>
        <v>0</v>
      </c>
      <c r="F7" s="65">
        <f>Calculations!H77</f>
        <v>0</v>
      </c>
      <c r="G7" s="65">
        <f>Calculations!I77</f>
        <v>0</v>
      </c>
      <c r="H7" s="65">
        <f>Calculations!J77</f>
        <v>0</v>
      </c>
      <c r="I7" s="65">
        <f>Calculations!K77</f>
        <v>0</v>
      </c>
      <c r="J7" s="65">
        <f>Calculations!L77</f>
        <v>0</v>
      </c>
      <c r="K7" s="65">
        <f>Calculations!M77</f>
        <v>0</v>
      </c>
      <c r="L7" s="65">
        <f>Calculations!N77</f>
        <v>0</v>
      </c>
      <c r="M7" s="65">
        <f>Calculations!O77</f>
        <v>0</v>
      </c>
      <c r="N7" s="65">
        <f>Calculations!P77</f>
        <v>0</v>
      </c>
      <c r="O7" s="65">
        <f>Calculations!Q77</f>
        <v>0</v>
      </c>
      <c r="P7" s="65">
        <f>Calculations!R77</f>
        <v>0</v>
      </c>
      <c r="Q7" s="65">
        <f>Calculations!S77</f>
        <v>0</v>
      </c>
      <c r="R7" s="65">
        <f>Calculations!T77</f>
        <v>0</v>
      </c>
      <c r="S7" s="65">
        <f>Calculations!U77</f>
        <v>0</v>
      </c>
      <c r="T7" s="65">
        <f>Calculations!V77</f>
        <v>0</v>
      </c>
      <c r="U7" s="65">
        <f>Calculations!W77</f>
        <v>0</v>
      </c>
      <c r="V7" s="65">
        <f>Calculations!X77</f>
        <v>0</v>
      </c>
      <c r="W7" s="65">
        <f>Calculations!Y77</f>
        <v>0</v>
      </c>
      <c r="X7" s="65">
        <f>Calculations!Z77</f>
        <v>0</v>
      </c>
      <c r="Y7" s="65">
        <f>Calculations!AA77</f>
        <v>0</v>
      </c>
      <c r="Z7" s="65">
        <f>Calculations!AB77</f>
        <v>0</v>
      </c>
      <c r="AA7" s="65">
        <f>Calculations!AC77</f>
        <v>0</v>
      </c>
      <c r="AB7" s="65">
        <f>Calculations!AD77</f>
        <v>0</v>
      </c>
      <c r="AC7" s="65">
        <f>Calculations!AE77</f>
        <v>0</v>
      </c>
      <c r="AD7" s="65">
        <f>Calculations!AF77</f>
        <v>0</v>
      </c>
      <c r="AE7" s="65">
        <f>Calculations!AG77</f>
        <v>0</v>
      </c>
      <c r="AF7" s="65">
        <f>Calculations!AH77</f>
        <v>0</v>
      </c>
      <c r="AG7" s="65">
        <f>Calculations!AI77</f>
        <v>0</v>
      </c>
      <c r="AH7" s="65">
        <f>Calculations!AJ77</f>
        <v>0</v>
      </c>
      <c r="AI7" s="65">
        <f>Calculations!AK77</f>
        <v>0</v>
      </c>
    </row>
    <row r="8" spans="1:37" x14ac:dyDescent="0.45">
      <c r="A8" s="66" t="s">
        <v>240</v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</row>
    <row r="9" spans="1:37" x14ac:dyDescent="0.45">
      <c r="A9" s="66" t="s">
        <v>241</v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0</v>
      </c>
      <c r="Y9" s="65">
        <v>0</v>
      </c>
      <c r="Z9" s="65">
        <v>0</v>
      </c>
      <c r="AA9" s="65">
        <v>0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</row>
    <row r="10" spans="1:37" x14ac:dyDescent="0.45">
      <c r="A10" s="66" t="s">
        <v>242</v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0</v>
      </c>
      <c r="Y10" s="65">
        <v>0</v>
      </c>
      <c r="Z10" s="65">
        <v>0</v>
      </c>
      <c r="AA10" s="65">
        <v>0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</row>
    <row r="11" spans="1:37" x14ac:dyDescent="0.45">
      <c r="A11" s="66" t="s">
        <v>243</v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"/>
    </sheetView>
  </sheetViews>
  <sheetFormatPr defaultRowHeight="14.25" x14ac:dyDescent="0.45"/>
  <cols>
    <col min="1" max="1" width="25.86328125" customWidth="1"/>
    <col min="2" max="2" width="12.3984375" customWidth="1"/>
    <col min="3" max="3" width="11.265625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Calculations!D3</f>
        <v>74230285047056.813</v>
      </c>
      <c r="C2" s="6">
        <f>Calculations!E3</f>
        <v>91643082695721.781</v>
      </c>
      <c r="D2" s="6">
        <f>Calculations!F3</f>
        <v>109587364276842.95</v>
      </c>
      <c r="E2" s="6">
        <f>Calculations!G3</f>
        <v>128031299879787.19</v>
      </c>
      <c r="F2" s="6">
        <f>Calculations!H3</f>
        <v>146945551519411.75</v>
      </c>
      <c r="G2" s="6">
        <f>Calculations!I3</f>
        <v>166303033955045.44</v>
      </c>
      <c r="H2" s="6">
        <f>Calculations!J3</f>
        <v>192492988790209.22</v>
      </c>
      <c r="I2" s="6">
        <f>Calculations!K3</f>
        <v>219368112497386.44</v>
      </c>
      <c r="J2" s="6">
        <f>Calculations!L3</f>
        <v>246894155819425.25</v>
      </c>
      <c r="K2" s="6">
        <f>Calculations!M3</f>
        <v>275039114759746.59</v>
      </c>
      <c r="L2" s="6">
        <f>Calculations!N3</f>
        <v>303773049559922.25</v>
      </c>
      <c r="M2" s="6">
        <f>Calculations!O3</f>
        <v>347031244685422.31</v>
      </c>
      <c r="N2" s="6">
        <f>Calculations!P3</f>
        <v>391305297527429.94</v>
      </c>
      <c r="O2" s="6">
        <f>Calculations!Q3</f>
        <v>436540917939471.88</v>
      </c>
      <c r="P2" s="6">
        <f>Calculations!R3</f>
        <v>482687616613124.5</v>
      </c>
      <c r="Q2" s="6">
        <f>Calculations!S3</f>
        <v>529698378179998.69</v>
      </c>
      <c r="R2" s="6">
        <f>Calculations!T3</f>
        <v>577735138666221.5</v>
      </c>
      <c r="S2" s="6">
        <f>Calculations!U3</f>
        <v>626689319829865.75</v>
      </c>
      <c r="T2" s="6">
        <f>Calculations!V3</f>
        <v>676520158635472.38</v>
      </c>
      <c r="U2" s="6">
        <f>Calculations!W3</f>
        <v>727189271725549.88</v>
      </c>
      <c r="V2" s="6">
        <f>Calculations!X3</f>
        <v>778660484266480.25</v>
      </c>
      <c r="W2" s="6">
        <f>Calculations!Y3</f>
        <v>824214548292469.5</v>
      </c>
      <c r="X2" s="6">
        <f>Calculations!Z3</f>
        <v>870345594152197.63</v>
      </c>
      <c r="Y2" s="6">
        <f>Calculations!AA3</f>
        <v>917026050237283.25</v>
      </c>
      <c r="Z2" s="6">
        <f>Calculations!AB3</f>
        <v>964230074108969.88</v>
      </c>
      <c r="AA2" s="6">
        <f>Calculations!AC3</f>
        <v>1011933419033317.8</v>
      </c>
      <c r="AB2" s="6">
        <f>Calculations!AD3</f>
        <v>1053986890732340.3</v>
      </c>
      <c r="AC2" s="6">
        <f>Calculations!AE3</f>
        <v>1096407996867464.3</v>
      </c>
      <c r="AD2" s="6">
        <f>Calculations!AF3</f>
        <v>1139182076949038.8</v>
      </c>
      <c r="AE2" s="6">
        <f>Calculations!AG3</f>
        <v>1182295239767742.8</v>
      </c>
      <c r="AF2" s="6">
        <f>Calculations!AH3</f>
        <v>1225734313589812.8</v>
      </c>
      <c r="AG2" s="6">
        <f>Calculations!AI3</f>
        <v>1269486800172233.5</v>
      </c>
      <c r="AH2" s="6">
        <f>Calculations!AJ3</f>
        <v>1313540832260254.8</v>
      </c>
      <c r="AI2" s="6">
        <f>Calculations!AK3</f>
        <v>1357885134263517.3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8.86328125" bestFit="1" customWidth="1"/>
    <col min="2" max="2" width="13.39843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Calculations!D4</f>
        <v>54075037063113.539</v>
      </c>
      <c r="C2" s="6">
        <f>Calculations!E4</f>
        <v>57766719469841.469</v>
      </c>
      <c r="D2" s="6">
        <f>Calculations!F4</f>
        <v>61512346478346.055</v>
      </c>
      <c r="E2" s="6">
        <f>Calculations!G4</f>
        <v>65308687413626.922</v>
      </c>
      <c r="F2" s="6">
        <f>Calculations!H4</f>
        <v>69152764526350.734</v>
      </c>
      <c r="G2" s="6">
        <f>Calculations!I4</f>
        <v>73041828716436.047</v>
      </c>
      <c r="H2" s="6">
        <f>Calculations!J4</f>
        <v>74729622534776.266</v>
      </c>
      <c r="I2" s="6">
        <f>Calculations!K4</f>
        <v>76386388534209.453</v>
      </c>
      <c r="J2" s="6">
        <f>Calculations!L4</f>
        <v>78013677689673.328</v>
      </c>
      <c r="K2" s="6">
        <f>Calculations!M4</f>
        <v>79612939299656.844</v>
      </c>
      <c r="L2" s="6">
        <f>Calculations!N4</f>
        <v>81185529183783.313</v>
      </c>
      <c r="M2" s="6">
        <f>Calculations!O4</f>
        <v>82525545540012.594</v>
      </c>
      <c r="N2" s="6">
        <f>Calculations!P4</f>
        <v>83816866720996.344</v>
      </c>
      <c r="O2" s="6">
        <f>Calculations!Q4</f>
        <v>85062095126807.094</v>
      </c>
      <c r="P2" s="6">
        <f>Calculations!R4</f>
        <v>86263650964214.594</v>
      </c>
      <c r="Q2" s="6">
        <f>Calculations!S4</f>
        <v>87423787916551.125</v>
      </c>
      <c r="R2" s="6">
        <f>Calculations!T4</f>
        <v>89697560286899.719</v>
      </c>
      <c r="S2" s="6">
        <f>Calculations!U4</f>
        <v>91958966159749.688</v>
      </c>
      <c r="T2" s="6">
        <f>Calculations!V4</f>
        <v>94208555006012.844</v>
      </c>
      <c r="U2" s="6">
        <f>Calculations!W4</f>
        <v>96446844219405.078</v>
      </c>
      <c r="V2" s="6">
        <f>Calculations!X4</f>
        <v>98674321423544.391</v>
      </c>
      <c r="W2" s="6">
        <f>Calculations!Y4</f>
        <v>100905146513137.19</v>
      </c>
      <c r="X2" s="6">
        <f>Calculations!Z4</f>
        <v>103113044899327.94</v>
      </c>
      <c r="Y2" s="6">
        <f>Calculations!AA4</f>
        <v>105299112155756.11</v>
      </c>
      <c r="Z2" s="6">
        <f>Calculations!AB4</f>
        <v>107464375146517.8</v>
      </c>
      <c r="AA2" s="6">
        <f>Calculations!AC4</f>
        <v>109609797329462.06</v>
      </c>
      <c r="AB2" s="6">
        <f>Calculations!AD4</f>
        <v>111533661247571.92</v>
      </c>
      <c r="AC2" s="6">
        <f>Calculations!AE4</f>
        <v>113430719398812.42</v>
      </c>
      <c r="AD2" s="6">
        <f>Calculations!AF4</f>
        <v>115302040740899.7</v>
      </c>
      <c r="AE2" s="6">
        <f>Calculations!AG4</f>
        <v>117148638140101.52</v>
      </c>
      <c r="AF2" s="6">
        <f>Calculations!AH4</f>
        <v>118971472002705.44</v>
      </c>
      <c r="AG2" s="6">
        <f>Calculations!AI4</f>
        <v>120771453627970.27</v>
      </c>
      <c r="AH2" s="6">
        <f>Calculations!AJ4</f>
        <v>122549448307154.59</v>
      </c>
      <c r="AI2" s="6">
        <f>Calculations!AK4</f>
        <v>124306278190787.8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"/>
    </sheetView>
  </sheetViews>
  <sheetFormatPr defaultRowHeight="14.25" x14ac:dyDescent="0.45"/>
  <cols>
    <col min="1" max="1" width="28.3984375" customWidth="1"/>
    <col min="2" max="2" width="12.730468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Calculations!D5</f>
        <v>149920662784308.41</v>
      </c>
      <c r="C2" s="6">
        <f>Calculations!E5</f>
        <v>167016388205793.28</v>
      </c>
      <c r="D2" s="6">
        <f>Calculations!F5</f>
        <v>184515887016970.88</v>
      </c>
      <c r="E2" s="6">
        <f>Calculations!G5</f>
        <v>202394977732522.09</v>
      </c>
      <c r="F2" s="6">
        <f>Calculations!H5</f>
        <v>220631372006582.59</v>
      </c>
      <c r="G2" s="6">
        <f>Calculations!I5</f>
        <v>239204492924651.94</v>
      </c>
      <c r="H2" s="6">
        <f>Calculations!J5</f>
        <v>257018902328881.63</v>
      </c>
      <c r="I2" s="6">
        <f>Calculations!K5</f>
        <v>275147265180683.03</v>
      </c>
      <c r="J2" s="6">
        <f>Calculations!L5</f>
        <v>293573888017029.94</v>
      </c>
      <c r="K2" s="6">
        <f>Calculations!M5</f>
        <v>312284106183016.13</v>
      </c>
      <c r="L2" s="6">
        <f>Calculations!N5</f>
        <v>331264200884978.81</v>
      </c>
      <c r="M2" s="6">
        <f>Calculations!O5</f>
        <v>350423137075627.31</v>
      </c>
      <c r="N2" s="6">
        <f>Calculations!P5</f>
        <v>369812279704753.25</v>
      </c>
      <c r="O2" s="6">
        <f>Calculations!Q5</f>
        <v>389419325926135.94</v>
      </c>
      <c r="P2" s="6">
        <f>Calculations!R5</f>
        <v>409232834212401.88</v>
      </c>
      <c r="Q2" s="6">
        <f>Calculations!S5</f>
        <v>429242150275718.63</v>
      </c>
      <c r="R2" s="6">
        <f>Calculations!T5</f>
        <v>443902573015588.88</v>
      </c>
      <c r="S2" s="6">
        <f>Calculations!U5</f>
        <v>458603552154623.13</v>
      </c>
      <c r="T2" s="6">
        <f>Calculations!V5</f>
        <v>473343285682056.13</v>
      </c>
      <c r="U2" s="6">
        <f>Calculations!W5</f>
        <v>488120076785498.13</v>
      </c>
      <c r="V2" s="6">
        <f>Calculations!X5</f>
        <v>502932326284741</v>
      </c>
      <c r="W2" s="6">
        <f>Calculations!Y5</f>
        <v>517311802953271.75</v>
      </c>
      <c r="X2" s="6">
        <f>Calculations!Z5</f>
        <v>531656022830406.81</v>
      </c>
      <c r="Y2" s="6">
        <f>Calculations!AA5</f>
        <v>545966670694396.81</v>
      </c>
      <c r="Z2" s="6">
        <f>Calculations!AB5</f>
        <v>560245325661639.63</v>
      </c>
      <c r="AA2" s="6">
        <f>Calculations!AC5</f>
        <v>574493469342103.25</v>
      </c>
      <c r="AB2" s="6">
        <f>Calculations!AD5</f>
        <v>587912758907986.38</v>
      </c>
      <c r="AC2" s="6">
        <f>Calculations!AE5</f>
        <v>601276020002485.13</v>
      </c>
      <c r="AD2" s="6">
        <f>Calculations!AF5</f>
        <v>614585486923428.75</v>
      </c>
      <c r="AE2" s="6">
        <f>Calculations!AG5</f>
        <v>627843276728279.63</v>
      </c>
      <c r="AF2" s="6">
        <f>Calculations!AH5</f>
        <v>641051396824487.5</v>
      </c>
      <c r="AG2" s="6">
        <f>Calculations!AI5</f>
        <v>654211751977724.38</v>
      </c>
      <c r="AH2" s="6">
        <f>Calculations!AJ5</f>
        <v>667326150789352</v>
      </c>
      <c r="AI2" s="6">
        <f>Calculations!AK5</f>
        <v>680396311689498.13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f>Calculations!D35</f>
        <v>74865213239966.547</v>
      </c>
      <c r="C4">
        <f>Calculations!E35</f>
        <v>83736758498055.078</v>
      </c>
      <c r="D4">
        <f>Calculations!F35</f>
        <v>92608303756143.609</v>
      </c>
      <c r="E4">
        <f>Calculations!G35</f>
        <v>101479849014232.14</v>
      </c>
      <c r="F4">
        <f>Calculations!H35</f>
        <v>110351394272320.67</v>
      </c>
      <c r="G4">
        <f>Calculations!I35</f>
        <v>119222939530409.2</v>
      </c>
      <c r="H4">
        <f>Calculations!J35</f>
        <v>132427357197860.36</v>
      </c>
      <c r="I4">
        <f>Calculations!K35</f>
        <v>145631774865311.5</v>
      </c>
      <c r="J4">
        <f>Calculations!L35</f>
        <v>158836192532762.66</v>
      </c>
      <c r="K4">
        <f>Calculations!M35</f>
        <v>172040610200213.84</v>
      </c>
      <c r="L4">
        <f>Calculations!N35</f>
        <v>185245027867665</v>
      </c>
      <c r="M4">
        <f>Calculations!O35</f>
        <v>197993472504138.28</v>
      </c>
      <c r="N4">
        <f>Calculations!P35</f>
        <v>210741917140611.56</v>
      </c>
      <c r="O4">
        <f>Calculations!Q35</f>
        <v>223490361777084.84</v>
      </c>
      <c r="P4">
        <f>Calculations!R35</f>
        <v>236238806413558.13</v>
      </c>
      <c r="Q4">
        <f>Calculations!S35</f>
        <v>248987251050031.41</v>
      </c>
      <c r="R4">
        <f>Calculations!T35</f>
        <v>258370779360617.41</v>
      </c>
      <c r="S4">
        <f>Calculations!U35</f>
        <v>267754307671203.38</v>
      </c>
      <c r="T4">
        <f>Calculations!V35</f>
        <v>277137835981789.38</v>
      </c>
      <c r="U4">
        <f>Calculations!W35</f>
        <v>286521364292375.38</v>
      </c>
      <c r="V4">
        <f>Calculations!X35</f>
        <v>295904892602961.38</v>
      </c>
      <c r="W4">
        <f>Calculations!Y35</f>
        <v>306709814481139.94</v>
      </c>
      <c r="X4">
        <f>Calculations!Z35</f>
        <v>317514736359318.5</v>
      </c>
      <c r="Y4">
        <f>Calculations!AA35</f>
        <v>328319658237497</v>
      </c>
      <c r="Z4">
        <f>Calculations!AB35</f>
        <v>339124580115675.56</v>
      </c>
      <c r="AA4">
        <f>Calculations!AC35</f>
        <v>349929501993854</v>
      </c>
      <c r="AB4">
        <f>Calculations!AD35</f>
        <v>365053207110864.19</v>
      </c>
      <c r="AC4">
        <f>Calculations!AE35</f>
        <v>380176912227874.31</v>
      </c>
      <c r="AD4">
        <f>Calculations!AF35</f>
        <v>395300617344884.5</v>
      </c>
      <c r="AE4">
        <f>Calculations!AG35</f>
        <v>410424322461894.63</v>
      </c>
      <c r="AF4">
        <f>Calculations!AH35</f>
        <v>425548027578904.81</v>
      </c>
      <c r="AG4">
        <f>Calculations!AI35</f>
        <v>440671732695914.94</v>
      </c>
      <c r="AH4">
        <f>Calculations!AJ35</f>
        <v>455795437812925.13</v>
      </c>
      <c r="AI4">
        <f>Calculations!AK35</f>
        <v>470919142929935.31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Calculations!D80</f>
        <v>467225402671796.38</v>
      </c>
      <c r="C7">
        <f>Calculations!E80</f>
        <v>447563177736256.06</v>
      </c>
      <c r="D7">
        <f>Calculations!F80</f>
        <v>427900952800715.75</v>
      </c>
      <c r="E7">
        <f>Calculations!G80</f>
        <v>408238727865175.44</v>
      </c>
      <c r="F7">
        <f>Calculations!H80</f>
        <v>388576502929635</v>
      </c>
      <c r="G7">
        <f>Calculations!I80</f>
        <v>368914277994094.75</v>
      </c>
      <c r="H7">
        <f>Calculations!J80</f>
        <v>333472703760667.19</v>
      </c>
      <c r="I7">
        <f>Calculations!K80</f>
        <v>298031129527239.63</v>
      </c>
      <c r="J7">
        <f>Calculations!L80</f>
        <v>262589555293812.03</v>
      </c>
      <c r="K7">
        <f>Calculations!M80</f>
        <v>227147981060384.5</v>
      </c>
      <c r="L7">
        <f>Calculations!N80</f>
        <v>191706406826956.91</v>
      </c>
      <c r="M7">
        <f>Calculations!O80</f>
        <v>175264018185819.41</v>
      </c>
      <c r="N7">
        <f>Calculations!P80</f>
        <v>158821629544681.94</v>
      </c>
      <c r="O7">
        <f>Calculations!Q80</f>
        <v>142379240903544.44</v>
      </c>
      <c r="P7">
        <f>Calculations!R80</f>
        <v>125936852262406.97</v>
      </c>
      <c r="Q7">
        <f>Calculations!S80</f>
        <v>109494463621269.48</v>
      </c>
      <c r="R7">
        <f>Calculations!T80</f>
        <v>100896405982674.2</v>
      </c>
      <c r="S7">
        <f>Calculations!U80</f>
        <v>92298348344078.922</v>
      </c>
      <c r="T7">
        <f>Calculations!V80</f>
        <v>83700290705483.641</v>
      </c>
      <c r="U7">
        <f>Calculations!W80</f>
        <v>75102233066888.359</v>
      </c>
      <c r="V7">
        <f>Calculations!X80</f>
        <v>66504175428293.078</v>
      </c>
      <c r="W7">
        <f>Calculations!Y80</f>
        <v>58331780326454.313</v>
      </c>
      <c r="X7">
        <f>Calculations!Z80</f>
        <v>50159385224615.539</v>
      </c>
      <c r="Y7">
        <f>Calculations!AA80</f>
        <v>41986990122776.766</v>
      </c>
      <c r="Z7">
        <f>Calculations!AB80</f>
        <v>33814595020937.996</v>
      </c>
      <c r="AA7">
        <f>Calculations!AC80</f>
        <v>25642199919099.223</v>
      </c>
      <c r="AB7">
        <f>Calculations!AD80</f>
        <v>20513759935279.383</v>
      </c>
      <c r="AC7">
        <f>Calculations!AE80</f>
        <v>15385319951459.537</v>
      </c>
      <c r="AD7">
        <f>Calculations!AF80</f>
        <v>10256879967639.693</v>
      </c>
      <c r="AE7">
        <f>Calculations!AG80</f>
        <v>5128439983819.8477</v>
      </c>
      <c r="AF7">
        <f>Calculations!AH80</f>
        <v>0</v>
      </c>
      <c r="AG7">
        <f>Calculations!AI80</f>
        <v>0</v>
      </c>
      <c r="AH7">
        <f>Calculations!AJ80</f>
        <v>0</v>
      </c>
      <c r="AI7">
        <f>Calculations!AK80</f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f>Calculations!D125</f>
        <v>598966165903575.75</v>
      </c>
      <c r="C10">
        <f>Calculations!E125</f>
        <v>613594869391822.25</v>
      </c>
      <c r="D10">
        <f>Calculations!F125</f>
        <v>628223572880068.75</v>
      </c>
      <c r="E10">
        <f>Calculations!G125</f>
        <v>642852276368315.25</v>
      </c>
      <c r="F10">
        <f>Calculations!H125</f>
        <v>657480979856561.75</v>
      </c>
      <c r="G10">
        <f>Calculations!I125</f>
        <v>672109683344808.5</v>
      </c>
      <c r="H10">
        <f>Calculations!J125</f>
        <v>680836723426475.88</v>
      </c>
      <c r="I10">
        <f>Calculations!K125</f>
        <v>689563763508143.13</v>
      </c>
      <c r="J10">
        <f>Calculations!L125</f>
        <v>698290803589810.5</v>
      </c>
      <c r="K10">
        <f>Calculations!M125</f>
        <v>707017843671477.75</v>
      </c>
      <c r="L10">
        <f>Calculations!N125</f>
        <v>715744883753145</v>
      </c>
      <c r="M10">
        <f>Calculations!O125</f>
        <v>732093467269984.25</v>
      </c>
      <c r="N10">
        <f>Calculations!P125</f>
        <v>748442050786823.5</v>
      </c>
      <c r="O10">
        <f>Calculations!Q125</f>
        <v>764790634303662.63</v>
      </c>
      <c r="P10">
        <f>Calculations!R125</f>
        <v>781139217820501.88</v>
      </c>
      <c r="Q10">
        <f>Calculations!S125</f>
        <v>797487801337341.13</v>
      </c>
      <c r="R10">
        <f>Calculations!T125</f>
        <v>812365588810572.13</v>
      </c>
      <c r="S10">
        <f>Calculations!U125</f>
        <v>827243376283803</v>
      </c>
      <c r="T10">
        <f>Calculations!V125</f>
        <v>842121163757033.88</v>
      </c>
      <c r="U10">
        <f>Calculations!W125</f>
        <v>856998951230264.75</v>
      </c>
      <c r="V10">
        <f>Calculations!X125</f>
        <v>871876738703495.75</v>
      </c>
      <c r="W10">
        <f>Calculations!Y125</f>
        <v>889528539828156.75</v>
      </c>
      <c r="X10">
        <f>Calculations!Z125</f>
        <v>907180340952818</v>
      </c>
      <c r="Y10">
        <f>Calculations!AA125</f>
        <v>924832142077479.13</v>
      </c>
      <c r="Z10">
        <f>Calculations!AB125</f>
        <v>942483943202140.13</v>
      </c>
      <c r="AA10">
        <f>Calculations!AC125</f>
        <v>960135744326801.38</v>
      </c>
      <c r="AB10">
        <f>Calculations!AD125</f>
        <v>961105015619670.75</v>
      </c>
      <c r="AC10">
        <f>Calculations!AE125</f>
        <v>962074286912539.88</v>
      </c>
      <c r="AD10">
        <f>Calculations!AF125</f>
        <v>963043558205409.25</v>
      </c>
      <c r="AE10">
        <f>Calculations!AG125</f>
        <v>964012829498278.5</v>
      </c>
      <c r="AF10">
        <f>Calculations!AH125</f>
        <v>964982100791147.88</v>
      </c>
      <c r="AG10">
        <f>Calculations!AI125</f>
        <v>965951372084017.25</v>
      </c>
      <c r="AH10">
        <f>Calculations!AJ125</f>
        <v>966920643376886.38</v>
      </c>
      <c r="AI10">
        <f>Calculations!AK125</f>
        <v>967889914669755.75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8.3984375" customWidth="1"/>
    <col min="2" max="2" width="13.2656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Calculations!D6</f>
        <v>29793011115519.977</v>
      </c>
      <c r="C2" s="6">
        <f>Calculations!E6</f>
        <v>35404039443898.594</v>
      </c>
      <c r="D2" s="6">
        <f>Calculations!F6</f>
        <v>41177332674277.922</v>
      </c>
      <c r="E2" s="6">
        <f>Calculations!G6</f>
        <v>47103172963814.195</v>
      </c>
      <c r="F2" s="6">
        <f>Calculations!H6</f>
        <v>53172603267913.289</v>
      </c>
      <c r="G2" s="6">
        <f>Calculations!I6</f>
        <v>59377354316979.602</v>
      </c>
      <c r="H2" s="6">
        <f>Calculations!J6</f>
        <v>69272240663100.359</v>
      </c>
      <c r="I2" s="6">
        <f>Calculations!K6</f>
        <v>79430158798496.203</v>
      </c>
      <c r="J2" s="6">
        <f>Calculations!L6</f>
        <v>89837960660320.25</v>
      </c>
      <c r="K2" s="6">
        <f>Calculations!M6</f>
        <v>100483360126379.77</v>
      </c>
      <c r="L2" s="6">
        <f>Calculations!N6</f>
        <v>111354863521828.44</v>
      </c>
      <c r="M2" s="6">
        <f>Calculations!O6</f>
        <v>128125013620367.75</v>
      </c>
      <c r="N2" s="6">
        <f>Calculations!P6</f>
        <v>145296146778824.19</v>
      </c>
      <c r="O2" s="6">
        <f>Calculations!Q6</f>
        <v>162846833392734.06</v>
      </c>
      <c r="P2" s="6">
        <f>Calculations!R6</f>
        <v>180757144138279.78</v>
      </c>
      <c r="Q2" s="6">
        <f>Calculations!S6</f>
        <v>199008520937914.25</v>
      </c>
      <c r="R2" s="6">
        <f>Calculations!T6</f>
        <v>223066884817559.03</v>
      </c>
      <c r="S2" s="6">
        <f>Calculations!U6</f>
        <v>247644031382081.78</v>
      </c>
      <c r="T2" s="6">
        <f>Calculations!V6</f>
        <v>272716909966177.41</v>
      </c>
      <c r="U2" s="6">
        <f>Calculations!W6</f>
        <v>298263815563905.69</v>
      </c>
      <c r="V2" s="6">
        <f>Calculations!X6</f>
        <v>324264292044539</v>
      </c>
      <c r="W2" s="6">
        <f>Calculations!Y6</f>
        <v>350542263118357.31</v>
      </c>
      <c r="X2" s="6">
        <f>Calculations!Z6</f>
        <v>377258663298046.69</v>
      </c>
      <c r="Y2" s="6">
        <f>Calculations!AA6</f>
        <v>404392541844948.06</v>
      </c>
      <c r="Z2" s="6">
        <f>Calculations!AB6</f>
        <v>431924261958288.25</v>
      </c>
      <c r="AA2" s="6">
        <f>Calculations!AC6</f>
        <v>459835399359766.75</v>
      </c>
      <c r="AB2" s="6">
        <f>Calculations!AD6</f>
        <v>487818404036012.81</v>
      </c>
      <c r="AC2" s="6">
        <f>Calculations!AE6</f>
        <v>516193152541366.88</v>
      </c>
      <c r="AD2" s="6">
        <f>Calculations!AF6</f>
        <v>544944022954195.81</v>
      </c>
      <c r="AE2" s="6">
        <f>Calculations!AG6</f>
        <v>574056213082435.75</v>
      </c>
      <c r="AF2" s="6">
        <f>Calculations!AH6</f>
        <v>603515687392654.75</v>
      </c>
      <c r="AG2" s="6">
        <f>Calculations!AI6</f>
        <v>633309128009548.13</v>
      </c>
      <c r="AH2" s="6">
        <f>Calculations!AJ6</f>
        <v>663423889426168.38</v>
      </c>
      <c r="AI2" s="6">
        <f>Calculations!AK6</f>
        <v>693847956601190.75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25" x14ac:dyDescent="0.45"/>
  <cols>
    <col min="1" max="1" width="28" customWidth="1"/>
    <col min="2" max="2" width="13.59765625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24</v>
      </c>
      <c r="B3">
        <f>Calculations!D22</f>
        <v>0</v>
      </c>
      <c r="C3">
        <f>Calculations!E22</f>
        <v>0</v>
      </c>
      <c r="D3">
        <f>Calculations!F22</f>
        <v>0</v>
      </c>
      <c r="E3">
        <f>Calculations!G22</f>
        <v>0</v>
      </c>
      <c r="F3">
        <f>Calculations!H22</f>
        <v>0</v>
      </c>
      <c r="G3">
        <f>Calculations!I22</f>
        <v>0</v>
      </c>
      <c r="H3">
        <f>Calculations!J22</f>
        <v>0</v>
      </c>
      <c r="I3">
        <f>Calculations!K22</f>
        <v>0</v>
      </c>
      <c r="J3">
        <f>Calculations!L22</f>
        <v>0</v>
      </c>
      <c r="K3">
        <f>Calculations!M22</f>
        <v>0</v>
      </c>
      <c r="L3">
        <f>Calculations!N22</f>
        <v>0</v>
      </c>
      <c r="M3">
        <f>Calculations!O22</f>
        <v>0</v>
      </c>
      <c r="N3">
        <f>Calculations!P22</f>
        <v>0</v>
      </c>
      <c r="O3">
        <f>Calculations!Q22</f>
        <v>0</v>
      </c>
      <c r="P3">
        <f>Calculations!R22</f>
        <v>0</v>
      </c>
      <c r="Q3">
        <f>Calculations!S22</f>
        <v>0</v>
      </c>
      <c r="R3">
        <f>Calculations!T22</f>
        <v>0</v>
      </c>
      <c r="S3">
        <f>Calculations!U22</f>
        <v>0</v>
      </c>
      <c r="T3">
        <f>Calculations!V22</f>
        <v>0</v>
      </c>
      <c r="U3">
        <f>Calculations!W22</f>
        <v>0</v>
      </c>
      <c r="V3">
        <f>Calculations!X22</f>
        <v>0</v>
      </c>
      <c r="W3">
        <f>Calculations!Y22</f>
        <v>0</v>
      </c>
      <c r="X3">
        <f>Calculations!Z22</f>
        <v>0</v>
      </c>
      <c r="Y3">
        <f>Calculations!AA22</f>
        <v>0</v>
      </c>
      <c r="Z3">
        <f>Calculations!AB22</f>
        <v>0</v>
      </c>
      <c r="AA3">
        <f>Calculations!AC22</f>
        <v>0</v>
      </c>
      <c r="AB3">
        <f>Calculations!AD22</f>
        <v>0</v>
      </c>
      <c r="AC3">
        <f>Calculations!AE22</f>
        <v>0</v>
      </c>
      <c r="AD3">
        <f>Calculations!AF22</f>
        <v>0</v>
      </c>
      <c r="AE3">
        <f>Calculations!AG22</f>
        <v>0</v>
      </c>
      <c r="AF3">
        <f>Calculations!AH22</f>
        <v>0</v>
      </c>
      <c r="AG3">
        <f>Calculations!AI22</f>
        <v>0</v>
      </c>
      <c r="AH3">
        <f>Calculations!AJ22</f>
        <v>0</v>
      </c>
      <c r="AI3">
        <f>Calculations!AK22</f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Calculations!D82</f>
        <v>0</v>
      </c>
      <c r="C7">
        <f>Calculations!E82</f>
        <v>0</v>
      </c>
      <c r="D7">
        <f>Calculations!F82</f>
        <v>0</v>
      </c>
      <c r="E7">
        <f>Calculations!G82</f>
        <v>0</v>
      </c>
      <c r="F7">
        <f>Calculations!H82</f>
        <v>0</v>
      </c>
      <c r="G7">
        <f>Calculations!I82</f>
        <v>0</v>
      </c>
      <c r="H7">
        <f>Calculations!J82</f>
        <v>0</v>
      </c>
      <c r="I7">
        <f>Calculations!K82</f>
        <v>0</v>
      </c>
      <c r="J7">
        <f>Calculations!L82</f>
        <v>0</v>
      </c>
      <c r="K7">
        <f>Calculations!M82</f>
        <v>0</v>
      </c>
      <c r="L7">
        <f>Calculations!N82</f>
        <v>0</v>
      </c>
      <c r="M7">
        <f>Calculations!O82</f>
        <v>0</v>
      </c>
      <c r="N7">
        <f>Calculations!P82</f>
        <v>0</v>
      </c>
      <c r="O7">
        <f>Calculations!Q82</f>
        <v>0</v>
      </c>
      <c r="P7">
        <f>Calculations!R82</f>
        <v>0</v>
      </c>
      <c r="Q7">
        <f>Calculations!S82</f>
        <v>0</v>
      </c>
      <c r="R7">
        <f>Calculations!T82</f>
        <v>0</v>
      </c>
      <c r="S7">
        <f>Calculations!U82</f>
        <v>0</v>
      </c>
      <c r="T7">
        <f>Calculations!V82</f>
        <v>0</v>
      </c>
      <c r="U7">
        <f>Calculations!W82</f>
        <v>0</v>
      </c>
      <c r="V7">
        <f>Calculations!X82</f>
        <v>0</v>
      </c>
      <c r="W7">
        <f>Calculations!Y82</f>
        <v>0</v>
      </c>
      <c r="X7">
        <f>Calculations!Z82</f>
        <v>0</v>
      </c>
      <c r="Y7">
        <f>Calculations!AA82</f>
        <v>0</v>
      </c>
      <c r="Z7">
        <f>Calculations!AB82</f>
        <v>0</v>
      </c>
      <c r="AA7">
        <f>Calculations!AC82</f>
        <v>0</v>
      </c>
      <c r="AB7">
        <f>Calculations!AD82</f>
        <v>0</v>
      </c>
      <c r="AC7">
        <f>Calculations!AE82</f>
        <v>0</v>
      </c>
      <c r="AD7">
        <f>Calculations!AF82</f>
        <v>0</v>
      </c>
      <c r="AE7">
        <f>Calculations!AG82</f>
        <v>0</v>
      </c>
      <c r="AF7">
        <f>Calculations!AH82</f>
        <v>0</v>
      </c>
      <c r="AG7">
        <f>Calculations!AI82</f>
        <v>0</v>
      </c>
      <c r="AH7">
        <f>Calculations!AJ82</f>
        <v>0</v>
      </c>
      <c r="AI7">
        <f>Calculations!AK82</f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7.86328125" customWidth="1"/>
    <col min="2" max="2" width="14.86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Calculations!D8</f>
        <v>150709972671298.06</v>
      </c>
      <c r="C2" s="6">
        <f>Calculations!E8</f>
        <v>180699697898432.28</v>
      </c>
      <c r="D2" s="6">
        <f>Calculations!F8</f>
        <v>210157939193110.28</v>
      </c>
      <c r="E2" s="6">
        <f>Calculations!G8</f>
        <v>239116526465965.19</v>
      </c>
      <c r="F2" s="6">
        <f>Calculations!H8</f>
        <v>267604797702139.72</v>
      </c>
      <c r="G2" s="6">
        <f>Calculations!I8</f>
        <v>295649838142305.25</v>
      </c>
      <c r="H2" s="6">
        <f>Calculations!J8</f>
        <v>332850359944041.31</v>
      </c>
      <c r="I2" s="6">
        <f>Calculations!K8</f>
        <v>369365712873763.94</v>
      </c>
      <c r="J2" s="6">
        <f>Calculations!L8</f>
        <v>405230146188625.13</v>
      </c>
      <c r="K2" s="6">
        <f>Calculations!M8</f>
        <v>440475663885203.75</v>
      </c>
      <c r="L2" s="6">
        <f>Calculations!N8</f>
        <v>475132205721927.81</v>
      </c>
      <c r="M2" s="6">
        <f>Calculations!O8</f>
        <v>528330282482913.38</v>
      </c>
      <c r="N2" s="6">
        <f>Calculations!P8</f>
        <v>580512501527391.13</v>
      </c>
      <c r="O2" s="6">
        <f>Calculations!Q8</f>
        <v>631733153001834.63</v>
      </c>
      <c r="P2" s="6">
        <f>Calculations!R8</f>
        <v>682042726214667.5</v>
      </c>
      <c r="Q2" s="6">
        <f>Calculations!S8</f>
        <v>731488236534279</v>
      </c>
      <c r="R2" s="6">
        <f>Calculations!T8</f>
        <v>777285479445858.13</v>
      </c>
      <c r="S2" s="6">
        <f>Calculations!U8</f>
        <v>822165301680015.75</v>
      </c>
      <c r="T2" s="6">
        <f>Calculations!V8</f>
        <v>866168466272211.13</v>
      </c>
      <c r="U2" s="6">
        <f>Calculations!W8</f>
        <v>909333356579935.5</v>
      </c>
      <c r="V2" s="6">
        <f>Calculations!X8</f>
        <v>951696147436806.75</v>
      </c>
      <c r="W2" s="6">
        <f>Calculations!Y8</f>
        <v>981709681667374.13</v>
      </c>
      <c r="X2" s="6">
        <f>Calculations!Z8</f>
        <v>1011146234064202.8</v>
      </c>
      <c r="Y2" s="6">
        <f>Calculations!AA8</f>
        <v>1040033376235673.6</v>
      </c>
      <c r="Z2" s="6">
        <f>Calculations!AB8</f>
        <v>1068396950620544</v>
      </c>
      <c r="AA2" s="6">
        <f>Calculations!AC8</f>
        <v>1096261203952752.5</v>
      </c>
      <c r="AB2" s="6">
        <f>Calculations!AD8</f>
        <v>1113248930632913.5</v>
      </c>
      <c r="AC2" s="6">
        <f>Calculations!AE8</f>
        <v>1129869022876973.3</v>
      </c>
      <c r="AD2" s="6">
        <f>Calculations!AF8</f>
        <v>1146136141174582.5</v>
      </c>
      <c r="AE2" s="6">
        <f>Calculations!AG8</f>
        <v>1162064176735062.5</v>
      </c>
      <c r="AF2" s="6">
        <f>Calculations!AH8</f>
        <v>1177666301292176</v>
      </c>
      <c r="AG2" s="6">
        <f>Calculations!AI8</f>
        <v>1192955013088939.3</v>
      </c>
      <c r="AH2" s="6">
        <f>Calculations!AJ8</f>
        <v>1207942179380101.5</v>
      </c>
      <c r="AI2" s="6">
        <f>Calculations!AK8</f>
        <v>1222639075756022.8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25" x14ac:dyDescent="0.45"/>
  <cols>
    <col min="1" max="1" width="28.86328125" bestFit="1" customWidth="1"/>
    <col min="2" max="2" width="16.1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Calculations!D9</f>
        <v>109788711612988.75</v>
      </c>
      <c r="C2" s="6">
        <f>Calculations!E9</f>
        <v>113903073202393.92</v>
      </c>
      <c r="D2" s="6">
        <f>Calculations!F9</f>
        <v>117963490190022.45</v>
      </c>
      <c r="E2" s="6">
        <f>Calculations!G9</f>
        <v>121973193250874.67</v>
      </c>
      <c r="F2" s="6">
        <f>Calculations!H9</f>
        <v>125935160134283.95</v>
      </c>
      <c r="G2" s="6">
        <f>Calculations!I9</f>
        <v>129852139940331.77</v>
      </c>
      <c r="H2" s="6">
        <f>Calculations!J9</f>
        <v>129219157100270.34</v>
      </c>
      <c r="I2" s="6">
        <f>Calculations!K9</f>
        <v>128617202079115.92</v>
      </c>
      <c r="J2" s="6">
        <f>Calculations!L9</f>
        <v>128044723901930.86</v>
      </c>
      <c r="K2" s="6">
        <f>Calculations!M9</f>
        <v>127500273270226.16</v>
      </c>
      <c r="L2" s="6">
        <f>Calculations!N9</f>
        <v>126982494364378.53</v>
      </c>
      <c r="M2" s="6">
        <f>Calculations!O9</f>
        <v>125639248496874.38</v>
      </c>
      <c r="N2" s="6">
        <f>Calculations!P9</f>
        <v>124344697804615.75</v>
      </c>
      <c r="O2" s="6">
        <f>Calculations!Q9</f>
        <v>123096239887530.16</v>
      </c>
      <c r="P2" s="6">
        <f>Calculations!R9</f>
        <v>121891454538847.78</v>
      </c>
      <c r="Q2" s="6">
        <f>Calculations!S9</f>
        <v>120728088075236.48</v>
      </c>
      <c r="R2" s="6">
        <f>Calculations!T9</f>
        <v>120679194472550.06</v>
      </c>
      <c r="S2" s="6">
        <f>Calculations!U9</f>
        <v>120642667367362.22</v>
      </c>
      <c r="T2" s="6">
        <f>Calculations!V9</f>
        <v>120617957288761.23</v>
      </c>
      <c r="U2" s="6">
        <f>Calculations!W9</f>
        <v>120604546843031.14</v>
      </c>
      <c r="V2" s="6">
        <f>Calculations!X9</f>
        <v>120601948406553.98</v>
      </c>
      <c r="W2" s="6">
        <f>Calculations!Y9</f>
        <v>120186618238217.19</v>
      </c>
      <c r="X2" s="6">
        <f>Calculations!Z9</f>
        <v>119794214773282.45</v>
      </c>
      <c r="Y2" s="6">
        <f>Calculations!AA9</f>
        <v>119423642438110.28</v>
      </c>
      <c r="Z2" s="6">
        <f>Calculations!AB9</f>
        <v>119073874368604.59</v>
      </c>
      <c r="AA2" s="6">
        <f>Calculations!AC9</f>
        <v>118743947106916.33</v>
      </c>
      <c r="AB2" s="6">
        <f>Calculations!AD9</f>
        <v>117804813518278.09</v>
      </c>
      <c r="AC2" s="6">
        <f>Calculations!AE9</f>
        <v>116892485696509.19</v>
      </c>
      <c r="AD2" s="6">
        <f>Calculations!AF9</f>
        <v>116005894683893.52</v>
      </c>
      <c r="AE2" s="6">
        <f>Calculations!AG9</f>
        <v>115144027614163.31</v>
      </c>
      <c r="AF2" s="6">
        <f>Calculations!AH9</f>
        <v>114305924081031</v>
      </c>
      <c r="AG2" s="6">
        <f>Calculations!AI9</f>
        <v>113490672785237.77</v>
      </c>
      <c r="AH2" s="6">
        <f>Calculations!AJ9</f>
        <v>112697408435525.05</v>
      </c>
      <c r="AI2" s="6">
        <f>Calculations!AK9</f>
        <v>111925308881363.45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f>Calculations!D99</f>
        <v>135916322988352.5</v>
      </c>
      <c r="C8">
        <f>Calculations!E99</f>
        <v>108733058390682</v>
      </c>
      <c r="D8">
        <f>Calculations!F99</f>
        <v>81549793793011.5</v>
      </c>
      <c r="E8">
        <f>Calculations!G99</f>
        <v>54366529195341</v>
      </c>
      <c r="F8">
        <f>Calculations!H99</f>
        <v>27183264597670.5</v>
      </c>
      <c r="G8">
        <f>Calculations!I99</f>
        <v>0</v>
      </c>
      <c r="H8">
        <f>Calculations!J99</f>
        <v>0</v>
      </c>
      <c r="I8">
        <f>Calculations!K99</f>
        <v>0</v>
      </c>
      <c r="J8">
        <f>Calculations!L99</f>
        <v>0</v>
      </c>
      <c r="K8">
        <f>Calculations!M99</f>
        <v>0</v>
      </c>
      <c r="L8">
        <f>Calculations!N99</f>
        <v>0</v>
      </c>
      <c r="M8">
        <f>Calculations!O99</f>
        <v>0</v>
      </c>
      <c r="N8">
        <f>Calculations!P99</f>
        <v>0</v>
      </c>
      <c r="O8">
        <f>Calculations!Q99</f>
        <v>0</v>
      </c>
      <c r="P8">
        <f>Calculations!R99</f>
        <v>0</v>
      </c>
      <c r="Q8">
        <f>Calculations!S99</f>
        <v>0</v>
      </c>
      <c r="R8">
        <f>Calculations!T99</f>
        <v>0</v>
      </c>
      <c r="S8">
        <f>Calculations!U99</f>
        <v>0</v>
      </c>
      <c r="T8">
        <f>Calculations!V99</f>
        <v>0</v>
      </c>
      <c r="U8">
        <f>Calculations!W99</f>
        <v>0</v>
      </c>
      <c r="V8">
        <f>Calculations!X99</f>
        <v>0</v>
      </c>
      <c r="W8">
        <f>Calculations!Y99</f>
        <v>0</v>
      </c>
      <c r="X8">
        <f>Calculations!Z99</f>
        <v>0</v>
      </c>
      <c r="Y8">
        <f>Calculations!AA99</f>
        <v>0</v>
      </c>
      <c r="Z8">
        <f>Calculations!AB99</f>
        <v>0</v>
      </c>
      <c r="AA8">
        <f>Calculations!AC99</f>
        <v>0</v>
      </c>
      <c r="AB8">
        <f>Calculations!AD99</f>
        <v>0</v>
      </c>
      <c r="AC8">
        <f>Calculations!AE99</f>
        <v>0</v>
      </c>
      <c r="AD8">
        <f>Calculations!AF99</f>
        <v>0</v>
      </c>
      <c r="AE8">
        <f>Calculations!AG99</f>
        <v>0</v>
      </c>
      <c r="AF8">
        <f>Calculations!AH99</f>
        <v>0</v>
      </c>
      <c r="AG8">
        <f>Calculations!AI99</f>
        <v>0</v>
      </c>
      <c r="AH8">
        <f>Calculations!AJ99</f>
        <v>0</v>
      </c>
      <c r="AI8">
        <f>Calculations!AK99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:AI10"/>
    </sheetView>
  </sheetViews>
  <sheetFormatPr defaultRowHeight="14.25" x14ac:dyDescent="0.45"/>
  <cols>
    <col min="1" max="1" width="27.86328125" customWidth="1"/>
    <col min="2" max="2" width="14.265625" customWidth="1"/>
    <col min="3" max="4" width="12.59765625" bestFit="1" customWidth="1"/>
    <col min="5" max="5" width="11.3984375" customWidth="1"/>
    <col min="6" max="35" width="12.59765625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30">
        <f>Calculations!D10</f>
        <v>304384375956021.94</v>
      </c>
      <c r="C2" s="30">
        <f>Calculations!E10</f>
        <v>329319027744611.56</v>
      </c>
      <c r="D2" s="30">
        <f>Calculations!F10</f>
        <v>353849906143508.56</v>
      </c>
      <c r="E2" s="30">
        <f>Calculations!G10</f>
        <v>378001192638031.88</v>
      </c>
      <c r="F2" s="30">
        <f>Calculations!H10</f>
        <v>401795175574045.94</v>
      </c>
      <c r="G2" s="30">
        <f>Calculations!I10</f>
        <v>425252431866051.19</v>
      </c>
      <c r="H2" s="30">
        <f>Calculations!J10</f>
        <v>444425714880592.75</v>
      </c>
      <c r="I2" s="30">
        <f>Calculations!K10</f>
        <v>463285044447562.5</v>
      </c>
      <c r="J2" s="30">
        <f>Calculations!L10</f>
        <v>481846114029986.75</v>
      </c>
      <c r="K2" s="30">
        <f>Calculations!M10</f>
        <v>500123588282771.75</v>
      </c>
      <c r="L2" s="30">
        <f>Calculations!N10</f>
        <v>518131185999580.13</v>
      </c>
      <c r="M2" s="30">
        <f>Calculations!O10</f>
        <v>533494196372837.31</v>
      </c>
      <c r="N2" s="30">
        <f>Calculations!P10</f>
        <v>548627000307617.25</v>
      </c>
      <c r="O2" s="30">
        <f>Calculations!Q10</f>
        <v>563541900650140.38</v>
      </c>
      <c r="P2" s="30">
        <f>Calculations!R10</f>
        <v>578250338927780.13</v>
      </c>
      <c r="Q2" s="30">
        <f>Calculations!S10</f>
        <v>592762969428369.5</v>
      </c>
      <c r="R2" s="30">
        <f>Calculations!T10</f>
        <v>597227001096455</v>
      </c>
      <c r="S2" s="30">
        <f>Calculations!U10</f>
        <v>601650476365376.63</v>
      </c>
      <c r="T2" s="30">
        <f>Calculations!V10</f>
        <v>606035197245899.38</v>
      </c>
      <c r="U2" s="30">
        <f>Calculations!W10</f>
        <v>610382860550413.25</v>
      </c>
      <c r="V2" s="30">
        <f>Calculations!X10</f>
        <v>614695065459126.38</v>
      </c>
      <c r="W2" s="30">
        <f>Calculations!Y10</f>
        <v>616162389334364.25</v>
      </c>
      <c r="X2" s="30">
        <f>Calculations!Z10</f>
        <v>617664970000997.75</v>
      </c>
      <c r="Y2" s="30">
        <f>Calculations!AA10</f>
        <v>619201122680776.25</v>
      </c>
      <c r="Z2" s="30">
        <f>Calculations!AB10</f>
        <v>620769268257302.13</v>
      </c>
      <c r="AA2" s="30">
        <f>Calculations!AC10</f>
        <v>622367925120607.13</v>
      </c>
      <c r="AB2" s="30">
        <f>Calculations!AD10</f>
        <v>620969061299236</v>
      </c>
      <c r="AC2" s="30">
        <f>Calculations!AE10</f>
        <v>619626225949249.5</v>
      </c>
      <c r="AD2" s="30">
        <f>Calculations!AF10</f>
        <v>618337184772818.13</v>
      </c>
      <c r="AE2" s="30">
        <f>Calculations!AG10</f>
        <v>617099820712479.75</v>
      </c>
      <c r="AF2" s="30">
        <f>Calculations!AH10</f>
        <v>615912126360783.75</v>
      </c>
      <c r="AG2" s="30">
        <f>Calculations!AI10</f>
        <v>614772196952059.38</v>
      </c>
      <c r="AH2" s="30">
        <f>Calculations!AJ10</f>
        <v>613678223884943.88</v>
      </c>
      <c r="AI2" s="30">
        <f>Calculations!AK10</f>
        <v>612628488729310</v>
      </c>
    </row>
    <row r="3" spans="1:37" x14ac:dyDescent="0.45">
      <c r="A3" s="1" t="s">
        <v>24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</row>
    <row r="4" spans="1:37" x14ac:dyDescent="0.45">
      <c r="A4" s="1" t="s">
        <v>25</v>
      </c>
      <c r="B4" s="30">
        <f>Calculations!D40</f>
        <v>30861817111245.664</v>
      </c>
      <c r="C4" s="30">
        <f>Calculations!E40</f>
        <v>34489590862747.207</v>
      </c>
      <c r="D4" s="30">
        <f>Calculations!F40</f>
        <v>38117364614248.75</v>
      </c>
      <c r="E4" s="30">
        <f>Calculations!G40</f>
        <v>41745138365750.289</v>
      </c>
      <c r="F4" s="30">
        <f>Calculations!H40</f>
        <v>45372912117251.828</v>
      </c>
      <c r="G4" s="30">
        <f>Calculations!I40</f>
        <v>49000685868753.359</v>
      </c>
      <c r="H4" s="30">
        <f>Calculations!J40</f>
        <v>52621922529799.117</v>
      </c>
      <c r="I4" s="30">
        <f>Calculations!K40</f>
        <v>56243159190844.875</v>
      </c>
      <c r="J4" s="30">
        <f>Calculations!L40</f>
        <v>59864395851890.633</v>
      </c>
      <c r="K4" s="30">
        <f>Calculations!M40</f>
        <v>63485632512936.383</v>
      </c>
      <c r="L4" s="30">
        <f>Calculations!N40</f>
        <v>67106869173982.148</v>
      </c>
      <c r="M4" s="30">
        <f>Calculations!O40</f>
        <v>69870846497310.469</v>
      </c>
      <c r="N4" s="30">
        <f>Calculations!P40</f>
        <v>72634823820638.781</v>
      </c>
      <c r="O4" s="30">
        <f>Calculations!Q40</f>
        <v>75398801143967.109</v>
      </c>
      <c r="P4" s="30">
        <f>Calculations!R40</f>
        <v>78162778467295.422</v>
      </c>
      <c r="Q4" s="30">
        <f>Calculations!S40</f>
        <v>80926755790623.734</v>
      </c>
      <c r="R4" s="30">
        <f>Calculations!T40</f>
        <v>83713487374078.578</v>
      </c>
      <c r="S4" s="30">
        <f>Calculations!U40</f>
        <v>86500218957533.422</v>
      </c>
      <c r="T4" s="30">
        <f>Calculations!V40</f>
        <v>89286950540988.266</v>
      </c>
      <c r="U4" s="30">
        <f>Calculations!W40</f>
        <v>92073682124443.109</v>
      </c>
      <c r="V4" s="30">
        <f>Calculations!X40</f>
        <v>94860413707897.922</v>
      </c>
      <c r="W4" s="30">
        <f>Calculations!Y40</f>
        <v>97455438362067.813</v>
      </c>
      <c r="X4" s="30">
        <f>Calculations!Z40</f>
        <v>100050463016237.69</v>
      </c>
      <c r="Y4" s="30">
        <f>Calculations!AA40</f>
        <v>102645487670407.56</v>
      </c>
      <c r="Z4" s="30">
        <f>Calculations!AB40</f>
        <v>105240512324577.45</v>
      </c>
      <c r="AA4" s="30">
        <f>Calculations!AC40</f>
        <v>107835536978747.33</v>
      </c>
      <c r="AB4" s="30">
        <f>Calculations!AD40</f>
        <v>112277828518791.45</v>
      </c>
      <c r="AC4" s="30">
        <f>Calculations!AE40</f>
        <v>116720120058835.59</v>
      </c>
      <c r="AD4" s="30">
        <f>Calculations!AF40</f>
        <v>121162411598879.72</v>
      </c>
      <c r="AE4" s="30">
        <f>Calculations!AG40</f>
        <v>125604703138923.86</v>
      </c>
      <c r="AF4" s="30">
        <f>Calculations!AH40</f>
        <v>130046994678967.95</v>
      </c>
      <c r="AG4" s="30">
        <f>Calculations!AI40</f>
        <v>134489286219012.08</v>
      </c>
      <c r="AH4" s="30">
        <f>Calculations!AJ40</f>
        <v>138931577759056.22</v>
      </c>
      <c r="AI4" s="30">
        <f>Calculations!AK40</f>
        <v>143373869299100.34</v>
      </c>
    </row>
    <row r="5" spans="1:37" x14ac:dyDescent="0.45">
      <c r="A5" s="1" t="s">
        <v>26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</row>
    <row r="6" spans="1:37" x14ac:dyDescent="0.45">
      <c r="A6" s="1" t="s">
        <v>27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</row>
    <row r="7" spans="1:37" x14ac:dyDescent="0.45">
      <c r="A7" s="1" t="s">
        <v>28</v>
      </c>
      <c r="B7" s="30">
        <f>Calculations!D85</f>
        <v>3808536069842086.5</v>
      </c>
      <c r="C7" s="30">
        <f>Calculations!E85</f>
        <v>3612497415464614</v>
      </c>
      <c r="D7" s="30">
        <f>Calculations!F85</f>
        <v>3416458761087141.5</v>
      </c>
      <c r="E7" s="30">
        <f>Calculations!G85</f>
        <v>3220420106709669.5</v>
      </c>
      <c r="F7" s="30">
        <f>Calculations!H85</f>
        <v>3024381452332197</v>
      </c>
      <c r="G7" s="30">
        <f>Calculations!I85</f>
        <v>2828342797954725.5</v>
      </c>
      <c r="H7" s="30">
        <f>Calculations!J85</f>
        <v>2642482316162828.5</v>
      </c>
      <c r="I7" s="30">
        <f>Calculations!K85</f>
        <v>2456621834370931</v>
      </c>
      <c r="J7" s="30">
        <f>Calculations!L85</f>
        <v>2270761352579034</v>
      </c>
      <c r="K7" s="30">
        <f>Calculations!M85</f>
        <v>2084900870787136.8</v>
      </c>
      <c r="L7" s="30">
        <f>Calculations!N85</f>
        <v>1899040388995239.3</v>
      </c>
      <c r="M7" s="30">
        <f>Calculations!O85</f>
        <v>1821645591673983</v>
      </c>
      <c r="N7" s="30">
        <f>Calculations!P85</f>
        <v>1744250794352727.3</v>
      </c>
      <c r="O7" s="30">
        <f>Calculations!Q85</f>
        <v>1666855997031471.3</v>
      </c>
      <c r="P7" s="30">
        <f>Calculations!R85</f>
        <v>1589461199710215.5</v>
      </c>
      <c r="Q7" s="30">
        <f>Calculations!S85</f>
        <v>1512066402388959</v>
      </c>
      <c r="R7" s="30">
        <f>Calculations!T85</f>
        <v>1388475460285022</v>
      </c>
      <c r="S7" s="30">
        <f>Calculations!U85</f>
        <v>1264884518181084.5</v>
      </c>
      <c r="T7" s="30">
        <f>Calculations!V85</f>
        <v>1141293576077147.3</v>
      </c>
      <c r="U7" s="30">
        <f>Calculations!W85</f>
        <v>1017702633973210.1</v>
      </c>
      <c r="V7" s="30">
        <f>Calculations!X85</f>
        <v>894111691869272.88</v>
      </c>
      <c r="W7" s="30">
        <f>Calculations!Y85</f>
        <v>874026781566032.5</v>
      </c>
      <c r="X7" s="30">
        <f>Calculations!Z85</f>
        <v>853941871262792.13</v>
      </c>
      <c r="Y7" s="30">
        <f>Calculations!AA85</f>
        <v>833856960959551.75</v>
      </c>
      <c r="Z7" s="30">
        <f>Calculations!AB85</f>
        <v>813772050656311.25</v>
      </c>
      <c r="AA7" s="30">
        <f>Calculations!AC85</f>
        <v>793687140353070.88</v>
      </c>
      <c r="AB7" s="30">
        <f>Calculations!AD85</f>
        <v>764513647204959.13</v>
      </c>
      <c r="AC7" s="30">
        <f>Calculations!AE85</f>
        <v>735340154056847.25</v>
      </c>
      <c r="AD7" s="30">
        <f>Calculations!AF85</f>
        <v>706166660908735.5</v>
      </c>
      <c r="AE7" s="30">
        <f>Calculations!AG85</f>
        <v>676993167760623.75</v>
      </c>
      <c r="AF7" s="30">
        <f>Calculations!AH85</f>
        <v>647819674612511.63</v>
      </c>
      <c r="AG7" s="30">
        <f>Calculations!AI85</f>
        <v>618646181464399.75</v>
      </c>
      <c r="AH7" s="30">
        <f>Calculations!AJ85</f>
        <v>589472688316287.88</v>
      </c>
      <c r="AI7" s="30">
        <f>Calculations!AK85</f>
        <v>560299195168176</v>
      </c>
    </row>
    <row r="8" spans="1:37" x14ac:dyDescent="0.45">
      <c r="A8" s="1" t="s">
        <v>240</v>
      </c>
      <c r="B8" s="30">
        <f>Calculations!D100</f>
        <v>15101813665372.5</v>
      </c>
      <c r="C8" s="30">
        <f>Calculations!E100</f>
        <v>12081450932298</v>
      </c>
      <c r="D8" s="30">
        <f>Calculations!F100</f>
        <v>9061088199223.5</v>
      </c>
      <c r="E8" s="30">
        <f>Calculations!G100</f>
        <v>6040725466149</v>
      </c>
      <c r="F8" s="30">
        <f>Calculations!H100</f>
        <v>3020362733074.5</v>
      </c>
      <c r="G8" s="30">
        <f>Calculations!I100</f>
        <v>0</v>
      </c>
      <c r="H8" s="30">
        <f>Calculations!J100</f>
        <v>0</v>
      </c>
      <c r="I8" s="30">
        <f>Calculations!K100</f>
        <v>0</v>
      </c>
      <c r="J8" s="30">
        <f>Calculations!L100</f>
        <v>0</v>
      </c>
      <c r="K8" s="30">
        <f>Calculations!M100</f>
        <v>0</v>
      </c>
      <c r="L8" s="30">
        <f>Calculations!N100</f>
        <v>0</v>
      </c>
      <c r="M8" s="30">
        <f>Calculations!O100</f>
        <v>0</v>
      </c>
      <c r="N8" s="30">
        <f>Calculations!P100</f>
        <v>0</v>
      </c>
      <c r="O8" s="30">
        <f>Calculations!Q100</f>
        <v>0</v>
      </c>
      <c r="P8" s="30">
        <f>Calculations!R100</f>
        <v>0</v>
      </c>
      <c r="Q8" s="30">
        <f>Calculations!S100</f>
        <v>0</v>
      </c>
      <c r="R8" s="30">
        <f>Calculations!T100</f>
        <v>0</v>
      </c>
      <c r="S8" s="30">
        <f>Calculations!U100</f>
        <v>0</v>
      </c>
      <c r="T8" s="30">
        <f>Calculations!V100</f>
        <v>0</v>
      </c>
      <c r="U8" s="30">
        <f>Calculations!W100</f>
        <v>0</v>
      </c>
      <c r="V8" s="30">
        <f>Calculations!X100</f>
        <v>0</v>
      </c>
      <c r="W8" s="30">
        <f>Calculations!Y100</f>
        <v>0</v>
      </c>
      <c r="X8" s="30">
        <f>Calculations!Z100</f>
        <v>0</v>
      </c>
      <c r="Y8" s="30">
        <f>Calculations!AA100</f>
        <v>0</v>
      </c>
      <c r="Z8" s="30">
        <f>Calculations!AB100</f>
        <v>0</v>
      </c>
      <c r="AA8" s="30">
        <f>Calculations!AC100</f>
        <v>0</v>
      </c>
      <c r="AB8" s="30">
        <f>Calculations!AD100</f>
        <v>0</v>
      </c>
      <c r="AC8" s="30">
        <f>Calculations!AE100</f>
        <v>0</v>
      </c>
      <c r="AD8" s="30">
        <f>Calculations!AF100</f>
        <v>0</v>
      </c>
      <c r="AE8" s="30">
        <f>Calculations!AG100</f>
        <v>0</v>
      </c>
      <c r="AF8" s="30">
        <f>Calculations!AH100</f>
        <v>0</v>
      </c>
      <c r="AG8" s="30">
        <f>Calculations!AI100</f>
        <v>0</v>
      </c>
      <c r="AH8" s="30">
        <f>Calculations!AJ100</f>
        <v>0</v>
      </c>
      <c r="AI8" s="30">
        <f>Calculations!AK100</f>
        <v>0</v>
      </c>
    </row>
    <row r="9" spans="1:37" x14ac:dyDescent="0.45">
      <c r="A9" s="1" t="s">
        <v>241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</row>
    <row r="10" spans="1:37" x14ac:dyDescent="0.45">
      <c r="A10" s="1" t="s">
        <v>242</v>
      </c>
      <c r="B10" s="30">
        <f>Calculations!D130</f>
        <v>313037451949964.38</v>
      </c>
      <c r="C10" s="30">
        <f>Calculations!E130</f>
        <v>336891349652692.69</v>
      </c>
      <c r="D10" s="30">
        <f>Calculations!F130</f>
        <v>360745247355420.94</v>
      </c>
      <c r="E10" s="30">
        <f>Calculations!G130</f>
        <v>384599145058149.25</v>
      </c>
      <c r="F10" s="30">
        <f>Calculations!H130</f>
        <v>408453042760877.56</v>
      </c>
      <c r="G10" s="30">
        <f>Calculations!I130</f>
        <v>432306940463605.81</v>
      </c>
      <c r="H10" s="30">
        <f>Calculations!J130</f>
        <v>455674773943184.69</v>
      </c>
      <c r="I10" s="30">
        <f>Calculations!K130</f>
        <v>479042607422763.5</v>
      </c>
      <c r="J10" s="30">
        <f>Calculations!L130</f>
        <v>502410440902342.31</v>
      </c>
      <c r="K10" s="30">
        <f>Calculations!M130</f>
        <v>525778274381921.13</v>
      </c>
      <c r="L10" s="30">
        <f>Calculations!N130</f>
        <v>549146107861500.06</v>
      </c>
      <c r="M10" s="30">
        <f>Calculations!O130</f>
        <v>558779142889854.13</v>
      </c>
      <c r="N10" s="30">
        <f>Calculations!P130</f>
        <v>568412177918208.25</v>
      </c>
      <c r="O10" s="30">
        <f>Calculations!Q130</f>
        <v>578045212946562.38</v>
      </c>
      <c r="P10" s="30">
        <f>Calculations!R130</f>
        <v>587678247974916.63</v>
      </c>
      <c r="Q10" s="30">
        <f>Calculations!S130</f>
        <v>597311283003270.75</v>
      </c>
      <c r="R10" s="30">
        <f>Calculations!T130</f>
        <v>608715515447780.5</v>
      </c>
      <c r="S10" s="30">
        <f>Calculations!U130</f>
        <v>620119747892290.38</v>
      </c>
      <c r="T10" s="30">
        <f>Calculations!V130</f>
        <v>631523980336800.13</v>
      </c>
      <c r="U10" s="30">
        <f>Calculations!W130</f>
        <v>642928212781309.88</v>
      </c>
      <c r="V10" s="30">
        <f>Calculations!X130</f>
        <v>654332445225819.75</v>
      </c>
      <c r="W10" s="30">
        <f>Calculations!Y130</f>
        <v>662402566596176.5</v>
      </c>
      <c r="X10" s="30">
        <f>Calculations!Z130</f>
        <v>670472687966533.5</v>
      </c>
      <c r="Y10" s="30">
        <f>Calculations!AA130</f>
        <v>678542809336890.25</v>
      </c>
      <c r="Z10" s="30">
        <f>Calculations!AB130</f>
        <v>686612930707247.25</v>
      </c>
      <c r="AA10" s="30">
        <f>Calculations!AC130</f>
        <v>694683052077603.88</v>
      </c>
      <c r="AB10" s="30">
        <f>Calculations!AD130</f>
        <v>704088788136643.88</v>
      </c>
      <c r="AC10" s="30">
        <f>Calculations!AE130</f>
        <v>713494524195684</v>
      </c>
      <c r="AD10" s="30">
        <f>Calculations!AF130</f>
        <v>722900260254723.88</v>
      </c>
      <c r="AE10" s="30">
        <f>Calculations!AG130</f>
        <v>732305996313763.88</v>
      </c>
      <c r="AF10" s="30">
        <f>Calculations!AH130</f>
        <v>741711732372803.75</v>
      </c>
      <c r="AG10" s="30">
        <f>Calculations!AI130</f>
        <v>751117468431843.88</v>
      </c>
      <c r="AH10" s="30">
        <f>Calculations!AJ130</f>
        <v>760523204490883.88</v>
      </c>
      <c r="AI10" s="30">
        <f>Calculations!AK130</f>
        <v>769928940549923.88</v>
      </c>
    </row>
    <row r="11" spans="1:37" x14ac:dyDescent="0.45">
      <c r="A11" s="1" t="s">
        <v>243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5.86328125" customWidth="1"/>
    <col min="2" max="2" width="12.86328125" customWidth="1"/>
    <col min="3" max="3" width="11" bestFit="1" customWidth="1"/>
    <col min="11" max="11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Calculations!D6</f>
        <v>29793011115519.977</v>
      </c>
      <c r="C2" s="6">
        <f>Calculations!E6</f>
        <v>35404039443898.594</v>
      </c>
      <c r="D2" s="6">
        <f>Calculations!F6</f>
        <v>41177332674277.922</v>
      </c>
      <c r="E2" s="6">
        <f>Calculations!G6</f>
        <v>47103172963814.195</v>
      </c>
      <c r="F2" s="6">
        <f>Calculations!H6</f>
        <v>53172603267913.289</v>
      </c>
      <c r="G2" s="6">
        <f>Calculations!I6</f>
        <v>59377354316979.602</v>
      </c>
      <c r="H2" s="6">
        <f>Calculations!J6</f>
        <v>69272240663100.359</v>
      </c>
      <c r="I2" s="6">
        <f>Calculations!K6</f>
        <v>79430158798496.203</v>
      </c>
      <c r="J2" s="6">
        <f>Calculations!L6</f>
        <v>89837960660320.25</v>
      </c>
      <c r="K2" s="6">
        <f>Calculations!M6</f>
        <v>100483360126379.77</v>
      </c>
      <c r="L2" s="6">
        <f>Calculations!N6</f>
        <v>111354863521828.44</v>
      </c>
      <c r="M2" s="6">
        <f>Calculations!O6</f>
        <v>128125013620367.75</v>
      </c>
      <c r="N2" s="6">
        <f>Calculations!P6</f>
        <v>145296146778824.19</v>
      </c>
      <c r="O2" s="6">
        <f>Calculations!Q6</f>
        <v>162846833392734.06</v>
      </c>
      <c r="P2" s="6">
        <f>Calculations!R6</f>
        <v>180757144138279.78</v>
      </c>
      <c r="Q2" s="6">
        <f>Calculations!S6</f>
        <v>199008520937914.25</v>
      </c>
      <c r="R2" s="6">
        <f>Calculations!T6</f>
        <v>223066884817559.03</v>
      </c>
      <c r="S2" s="6">
        <f>Calculations!U6</f>
        <v>247644031382081.78</v>
      </c>
      <c r="T2" s="6">
        <f>Calculations!V6</f>
        <v>272716909966177.41</v>
      </c>
      <c r="U2" s="6">
        <f>Calculations!W6</f>
        <v>298263815563905.69</v>
      </c>
      <c r="V2" s="6">
        <f>Calculations!X6</f>
        <v>324264292044539</v>
      </c>
      <c r="W2" s="6">
        <f>Calculations!Y6</f>
        <v>350542263118357.31</v>
      </c>
      <c r="X2" s="6">
        <f>Calculations!Z6</f>
        <v>377258663298046.69</v>
      </c>
      <c r="Y2" s="6">
        <f>Calculations!AA6</f>
        <v>404392541844948.06</v>
      </c>
      <c r="Z2" s="6">
        <f>Calculations!AB6</f>
        <v>431924261958288.25</v>
      </c>
      <c r="AA2" s="6">
        <f>Calculations!AC6</f>
        <v>459835399359766.75</v>
      </c>
      <c r="AB2" s="6">
        <f>Calculations!AD6</f>
        <v>487818404036012.81</v>
      </c>
      <c r="AC2" s="6">
        <f>Calculations!AE6</f>
        <v>516193152541366.88</v>
      </c>
      <c r="AD2" s="6">
        <f>Calculations!AF6</f>
        <v>544944022954195.81</v>
      </c>
      <c r="AE2" s="6">
        <f>Calculations!AG6</f>
        <v>574056213082435.75</v>
      </c>
      <c r="AF2" s="6">
        <f>Calculations!AH6</f>
        <v>603515687392654.75</v>
      </c>
      <c r="AG2" s="6">
        <f>Calculations!AI6</f>
        <v>633309128009548.13</v>
      </c>
      <c r="AH2" s="6">
        <f>Calculations!AJ6</f>
        <v>663423889426168.38</v>
      </c>
      <c r="AI2" s="6">
        <f>Calculations!AK6</f>
        <v>693847956601190.75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25" x14ac:dyDescent="0.45"/>
  <cols>
    <col min="1" max="1" width="27.73046875" customWidth="1"/>
    <col min="2" max="2" width="14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24</v>
      </c>
      <c r="B3">
        <f>Calculations!D27</f>
        <v>0</v>
      </c>
      <c r="C3">
        <f>Calculations!E27</f>
        <v>0</v>
      </c>
      <c r="D3">
        <f>Calculations!F27</f>
        <v>0</v>
      </c>
      <c r="E3">
        <f>Calculations!G27</f>
        <v>0</v>
      </c>
      <c r="F3">
        <f>Calculations!H27</f>
        <v>0</v>
      </c>
      <c r="G3">
        <f>Calculations!I27</f>
        <v>0</v>
      </c>
      <c r="H3">
        <f>Calculations!J27</f>
        <v>0</v>
      </c>
      <c r="I3">
        <f>Calculations!K27</f>
        <v>0</v>
      </c>
      <c r="J3">
        <f>Calculations!L27</f>
        <v>0</v>
      </c>
      <c r="K3">
        <f>Calculations!M27</f>
        <v>0</v>
      </c>
      <c r="L3">
        <f>Calculations!N27</f>
        <v>0</v>
      </c>
      <c r="M3">
        <f>Calculations!O27</f>
        <v>0</v>
      </c>
      <c r="N3">
        <f>Calculations!P27</f>
        <v>0</v>
      </c>
      <c r="O3">
        <f>Calculations!Q27</f>
        <v>0</v>
      </c>
      <c r="P3">
        <f>Calculations!R27</f>
        <v>0</v>
      </c>
      <c r="Q3">
        <f>Calculations!S27</f>
        <v>0</v>
      </c>
      <c r="R3">
        <f>Calculations!T27</f>
        <v>0</v>
      </c>
      <c r="S3">
        <f>Calculations!U27</f>
        <v>0</v>
      </c>
      <c r="T3">
        <f>Calculations!V27</f>
        <v>0</v>
      </c>
      <c r="U3">
        <f>Calculations!W27</f>
        <v>0</v>
      </c>
      <c r="V3">
        <f>Calculations!X27</f>
        <v>0</v>
      </c>
      <c r="W3">
        <f>Calculations!Y27</f>
        <v>0</v>
      </c>
      <c r="X3">
        <f>Calculations!Z27</f>
        <v>0</v>
      </c>
      <c r="Y3">
        <f>Calculations!AA27</f>
        <v>0</v>
      </c>
      <c r="Z3">
        <f>Calculations!AB27</f>
        <v>0</v>
      </c>
      <c r="AA3">
        <f>Calculations!AC27</f>
        <v>0</v>
      </c>
      <c r="AB3">
        <f>Calculations!AD27</f>
        <v>0</v>
      </c>
      <c r="AC3">
        <f>Calculations!AE27</f>
        <v>0</v>
      </c>
      <c r="AD3">
        <f>Calculations!AF27</f>
        <v>0</v>
      </c>
      <c r="AE3">
        <f>Calculations!AG27</f>
        <v>0</v>
      </c>
      <c r="AF3">
        <f>Calculations!AH27</f>
        <v>0</v>
      </c>
      <c r="AG3">
        <f>Calculations!AI27</f>
        <v>0</v>
      </c>
      <c r="AH3">
        <f>Calculations!AJ27</f>
        <v>0</v>
      </c>
      <c r="AI3">
        <f>Calculations!AK27</f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Calculations!D87</f>
        <v>0</v>
      </c>
      <c r="C7">
        <f>Calculations!E87</f>
        <v>0</v>
      </c>
      <c r="D7">
        <f>Calculations!F87</f>
        <v>0</v>
      </c>
      <c r="E7">
        <f>Calculations!G87</f>
        <v>0</v>
      </c>
      <c r="F7">
        <f>Calculations!H87</f>
        <v>0</v>
      </c>
      <c r="G7">
        <f>Calculations!I87</f>
        <v>0</v>
      </c>
      <c r="H7">
        <f>Calculations!J87</f>
        <v>0</v>
      </c>
      <c r="I7">
        <f>Calculations!K87</f>
        <v>0</v>
      </c>
      <c r="J7">
        <f>Calculations!L87</f>
        <v>0</v>
      </c>
      <c r="K7">
        <f>Calculations!M87</f>
        <v>0</v>
      </c>
      <c r="L7">
        <f>Calculations!N87</f>
        <v>0</v>
      </c>
      <c r="M7">
        <f>Calculations!O87</f>
        <v>0</v>
      </c>
      <c r="N7">
        <f>Calculations!P87</f>
        <v>0</v>
      </c>
      <c r="O7">
        <f>Calculations!Q87</f>
        <v>0</v>
      </c>
      <c r="P7">
        <f>Calculations!R87</f>
        <v>0</v>
      </c>
      <c r="Q7">
        <f>Calculations!S87</f>
        <v>0</v>
      </c>
      <c r="R7">
        <f>Calculations!T87</f>
        <v>0</v>
      </c>
      <c r="S7">
        <f>Calculations!U87</f>
        <v>0</v>
      </c>
      <c r="T7">
        <f>Calculations!V87</f>
        <v>0</v>
      </c>
      <c r="U7">
        <f>Calculations!W87</f>
        <v>0</v>
      </c>
      <c r="V7">
        <f>Calculations!X87</f>
        <v>0</v>
      </c>
      <c r="W7">
        <f>Calculations!Y87</f>
        <v>0</v>
      </c>
      <c r="X7">
        <f>Calculations!Z87</f>
        <v>0</v>
      </c>
      <c r="Y7">
        <f>Calculations!AA87</f>
        <v>0</v>
      </c>
      <c r="Z7">
        <f>Calculations!AB87</f>
        <v>0</v>
      </c>
      <c r="AA7">
        <f>Calculations!AC87</f>
        <v>0</v>
      </c>
      <c r="AB7">
        <f>Calculations!AD87</f>
        <v>0</v>
      </c>
      <c r="AC7">
        <f>Calculations!AE87</f>
        <v>0</v>
      </c>
      <c r="AD7">
        <f>Calculations!AF87</f>
        <v>0</v>
      </c>
      <c r="AE7">
        <f>Calculations!AG87</f>
        <v>0</v>
      </c>
      <c r="AF7">
        <f>Calculations!AH87</f>
        <v>0</v>
      </c>
      <c r="AG7">
        <f>Calculations!AI87</f>
        <v>0</v>
      </c>
      <c r="AH7">
        <f>Calculations!AJ87</f>
        <v>0</v>
      </c>
      <c r="AI7">
        <f>Calculations!AK87</f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7.59765625" customWidth="1"/>
    <col min="2" max="2" width="12.86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Calculations!D13</f>
        <v>188023039078421.66</v>
      </c>
      <c r="C2" s="6">
        <f>Calculations!E13</f>
        <v>201033808519699.41</v>
      </c>
      <c r="D2" s="6">
        <f>Calculations!F13</f>
        <v>214044577960977.16</v>
      </c>
      <c r="E2" s="6">
        <f>Calculations!G13</f>
        <v>227055347402254.91</v>
      </c>
      <c r="F2" s="6">
        <f>Calculations!H13</f>
        <v>240066116843532.66</v>
      </c>
      <c r="G2" s="6">
        <f>Calculations!I13</f>
        <v>253076886284810.44</v>
      </c>
      <c r="H2" s="6">
        <f>Calculations!J13</f>
        <v>275494965221976.53</v>
      </c>
      <c r="I2" s="6">
        <f>Calculations!K13</f>
        <v>297913044159142.63</v>
      </c>
      <c r="J2" s="6">
        <f>Calculations!L13</f>
        <v>320331123096308.75</v>
      </c>
      <c r="K2" s="6">
        <f>Calculations!M13</f>
        <v>342749202033474.88</v>
      </c>
      <c r="L2" s="6">
        <f>Calculations!N13</f>
        <v>365167280970640.94</v>
      </c>
      <c r="M2" s="6">
        <f>Calculations!O13</f>
        <v>404761284081012.56</v>
      </c>
      <c r="N2" s="6">
        <f>Calculations!P13</f>
        <v>444355287191384.25</v>
      </c>
      <c r="O2" s="6">
        <f>Calculations!Q13</f>
        <v>483949290301755.88</v>
      </c>
      <c r="P2" s="6">
        <f>Calculations!R13</f>
        <v>523543293412127.56</v>
      </c>
      <c r="Q2" s="6">
        <f>Calculations!S13</f>
        <v>563137296522499</v>
      </c>
      <c r="R2" s="6">
        <f>Calculations!T13</f>
        <v>630157785592617</v>
      </c>
      <c r="S2" s="6">
        <f>Calculations!U13</f>
        <v>697178274662735</v>
      </c>
      <c r="T2" s="6">
        <f>Calculations!V13</f>
        <v>764198763732853</v>
      </c>
      <c r="U2" s="6">
        <f>Calculations!W13</f>
        <v>831219252802971.13</v>
      </c>
      <c r="V2" s="6">
        <f>Calculations!X13</f>
        <v>898239741873089</v>
      </c>
      <c r="W2" s="6">
        <f>Calculations!Y13</f>
        <v>979365362417898.75</v>
      </c>
      <c r="X2" s="6">
        <f>Calculations!Z13</f>
        <v>1060490982962708.5</v>
      </c>
      <c r="Y2" s="6">
        <f>Calculations!AA13</f>
        <v>1141616603507518.3</v>
      </c>
      <c r="Z2" s="6">
        <f>Calculations!AB13</f>
        <v>1222742224052328.3</v>
      </c>
      <c r="AA2" s="6">
        <f>Calculations!AC13</f>
        <v>1303867844597138</v>
      </c>
      <c r="AB2" s="6">
        <f>Calculations!AD13</f>
        <v>1396189756212553.5</v>
      </c>
      <c r="AC2" s="6">
        <f>Calculations!AE13</f>
        <v>1488511667827969</v>
      </c>
      <c r="AD2" s="6">
        <f>Calculations!AF13</f>
        <v>1580833579443384.8</v>
      </c>
      <c r="AE2" s="6">
        <f>Calculations!AG13</f>
        <v>1673155491058800.3</v>
      </c>
      <c r="AF2" s="6">
        <f>Calculations!AH13</f>
        <v>1765477402674215.8</v>
      </c>
      <c r="AG2" s="6">
        <f>Calculations!AI13</f>
        <v>1857799314289631.3</v>
      </c>
      <c r="AH2" s="6">
        <f>Calculations!AJ13</f>
        <v>1950121225905047</v>
      </c>
      <c r="AI2" s="6">
        <f>Calculations!AK13</f>
        <v>2042443137520462.5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25" x14ac:dyDescent="0.45"/>
  <cols>
    <col min="1" max="1" width="28" customWidth="1"/>
    <col min="2" max="2" width="13.39843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Calculations!D14</f>
        <v>43081261657360.836</v>
      </c>
      <c r="C2" s="6">
        <f>Calculations!E14</f>
        <v>44985202764349.727</v>
      </c>
      <c r="D2" s="6">
        <f>Calculations!F14</f>
        <v>46889143871338.617</v>
      </c>
      <c r="E2" s="6">
        <f>Calculations!G14</f>
        <v>48793084978327.508</v>
      </c>
      <c r="F2" s="6">
        <f>Calculations!H14</f>
        <v>50697026085316.398</v>
      </c>
      <c r="G2" s="6">
        <f>Calculations!I14</f>
        <v>52600967192305.289</v>
      </c>
      <c r="H2" s="6">
        <f>Calculations!J14</f>
        <v>55903211044125.922</v>
      </c>
      <c r="I2" s="6">
        <f>Calculations!K14</f>
        <v>59205454895946.563</v>
      </c>
      <c r="J2" s="6">
        <f>Calculations!L14</f>
        <v>62507698747767.203</v>
      </c>
      <c r="K2" s="6">
        <f>Calculations!M14</f>
        <v>65809942599587.844</v>
      </c>
      <c r="L2" s="6">
        <f>Calculations!N14</f>
        <v>69112186451408.5</v>
      </c>
      <c r="M2" s="6">
        <f>Calculations!O14</f>
        <v>74797307676823.156</v>
      </c>
      <c r="N2" s="6">
        <f>Calculations!P14</f>
        <v>80482428902237.828</v>
      </c>
      <c r="O2" s="6">
        <f>Calculations!Q14</f>
        <v>86167550127652.484</v>
      </c>
      <c r="P2" s="6">
        <f>Calculations!R14</f>
        <v>91852671353067.156</v>
      </c>
      <c r="Q2" s="6">
        <f>Calculations!S14</f>
        <v>97537792578481.828</v>
      </c>
      <c r="R2" s="6">
        <f>Calculations!T14</f>
        <v>109978025329378.34</v>
      </c>
      <c r="S2" s="6">
        <f>Calculations!U14</f>
        <v>122418258080274.84</v>
      </c>
      <c r="T2" s="6">
        <f>Calculations!V14</f>
        <v>134858490831171.34</v>
      </c>
      <c r="U2" s="6">
        <f>Calculations!W14</f>
        <v>147298723582067.84</v>
      </c>
      <c r="V2" s="6">
        <f>Calculations!X14</f>
        <v>159738956332964.38</v>
      </c>
      <c r="W2" s="6">
        <f>Calculations!Y14</f>
        <v>175780860712382.13</v>
      </c>
      <c r="X2" s="6">
        <f>Calculations!Z14</f>
        <v>191822765091799.84</v>
      </c>
      <c r="Y2" s="6">
        <f>Calculations!AA14</f>
        <v>207864669471217.56</v>
      </c>
      <c r="Z2" s="6">
        <f>Calculations!AB14</f>
        <v>223906573850635.28</v>
      </c>
      <c r="AA2" s="6">
        <f>Calculations!AC14</f>
        <v>239948478230053</v>
      </c>
      <c r="AB2" s="6">
        <f>Calculations!AD14</f>
        <v>259916496580299.41</v>
      </c>
      <c r="AC2" s="6">
        <f>Calculations!AE14</f>
        <v>279884514930545.78</v>
      </c>
      <c r="AD2" s="6">
        <f>Calculations!AF14</f>
        <v>299852533280792.19</v>
      </c>
      <c r="AE2" s="6">
        <f>Calculations!AG14</f>
        <v>319820551631038.56</v>
      </c>
      <c r="AF2" s="6">
        <f>Calculations!AH14</f>
        <v>339788569981285</v>
      </c>
      <c r="AG2" s="6">
        <f>Calculations!AI14</f>
        <v>359756588331531.44</v>
      </c>
      <c r="AH2" s="6">
        <f>Calculations!AJ14</f>
        <v>379724606681777.88</v>
      </c>
      <c r="AI2" s="6">
        <f>Calculations!AK14</f>
        <v>399692625032024.31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f>Calculations!D104</f>
        <v>3215758233897</v>
      </c>
      <c r="C8">
        <f>Calculations!E104</f>
        <v>2572606587117.6001</v>
      </c>
      <c r="D8">
        <f>Calculations!F104</f>
        <v>1929454940338.2002</v>
      </c>
      <c r="E8">
        <f>Calculations!G104</f>
        <v>1286303293558.8003</v>
      </c>
      <c r="F8">
        <f>Calculations!H104</f>
        <v>643151646779.40027</v>
      </c>
      <c r="G8">
        <f>Calculations!I104</f>
        <v>0</v>
      </c>
      <c r="H8">
        <f>Calculations!J104</f>
        <v>0</v>
      </c>
      <c r="I8">
        <f>Calculations!K104</f>
        <v>0</v>
      </c>
      <c r="J8">
        <f>Calculations!L104</f>
        <v>0</v>
      </c>
      <c r="K8">
        <f>Calculations!M104</f>
        <v>0</v>
      </c>
      <c r="L8">
        <f>Calculations!N104</f>
        <v>0</v>
      </c>
      <c r="M8">
        <f>Calculations!O104</f>
        <v>0</v>
      </c>
      <c r="N8">
        <f>Calculations!P104</f>
        <v>0</v>
      </c>
      <c r="O8">
        <f>Calculations!Q104</f>
        <v>0</v>
      </c>
      <c r="P8">
        <f>Calculations!R104</f>
        <v>0</v>
      </c>
      <c r="Q8">
        <f>Calculations!S104</f>
        <v>0</v>
      </c>
      <c r="R8">
        <f>Calculations!T104</f>
        <v>0</v>
      </c>
      <c r="S8">
        <f>Calculations!U104</f>
        <v>0</v>
      </c>
      <c r="T8">
        <f>Calculations!V104</f>
        <v>0</v>
      </c>
      <c r="U8">
        <f>Calculations!W104</f>
        <v>0</v>
      </c>
      <c r="V8">
        <f>Calculations!X104</f>
        <v>0</v>
      </c>
      <c r="W8">
        <f>Calculations!Y104</f>
        <v>0</v>
      </c>
      <c r="X8">
        <f>Calculations!Z104</f>
        <v>0</v>
      </c>
      <c r="Y8">
        <f>Calculations!AA104</f>
        <v>0</v>
      </c>
      <c r="Z8">
        <f>Calculations!AB104</f>
        <v>0</v>
      </c>
      <c r="AA8">
        <f>Calculations!AC104</f>
        <v>0</v>
      </c>
      <c r="AB8">
        <f>Calculations!AD104</f>
        <v>0</v>
      </c>
      <c r="AC8">
        <f>Calculations!AE104</f>
        <v>0</v>
      </c>
      <c r="AD8">
        <f>Calculations!AF104</f>
        <v>0</v>
      </c>
      <c r="AE8">
        <f>Calculations!AG104</f>
        <v>0</v>
      </c>
      <c r="AF8">
        <f>Calculations!AH104</f>
        <v>0</v>
      </c>
      <c r="AG8">
        <f>Calculations!AI104</f>
        <v>0</v>
      </c>
      <c r="AH8">
        <f>Calculations!AJ104</f>
        <v>0</v>
      </c>
      <c r="AI8">
        <f>Calculations!AK104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"/>
    </sheetView>
  </sheetViews>
  <sheetFormatPr defaultRowHeight="14.25" x14ac:dyDescent="0.45"/>
  <cols>
    <col min="1" max="1" width="25.86328125" customWidth="1"/>
    <col min="2" max="2" width="16.3984375" customWidth="1"/>
    <col min="3" max="3" width="12" bestFit="1" customWidth="1"/>
    <col min="5" max="5" width="11.59765625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Calculations!D15</f>
        <v>62639988008697.188</v>
      </c>
      <c r="C2" s="6">
        <f>Calculations!E15</f>
        <v>64730113102559.594</v>
      </c>
      <c r="D2" s="6">
        <f>Calculations!F15</f>
        <v>66820238196422</v>
      </c>
      <c r="E2" s="6">
        <f>Calculations!G15</f>
        <v>68910363290284.414</v>
      </c>
      <c r="F2" s="6">
        <f>Calculations!H15</f>
        <v>71000488384146.813</v>
      </c>
      <c r="G2" s="6">
        <f>Calculations!I15</f>
        <v>73090613478009.234</v>
      </c>
      <c r="H2" s="6">
        <f>Calculations!J15</f>
        <v>75108565002870</v>
      </c>
      <c r="I2" s="6">
        <f>Calculations!K15</f>
        <v>77126516527730.766</v>
      </c>
      <c r="J2" s="6">
        <f>Calculations!L15</f>
        <v>79144468052591.531</v>
      </c>
      <c r="K2" s="6">
        <f>Calculations!M15</f>
        <v>81162419577452.281</v>
      </c>
      <c r="L2" s="6">
        <f>Calculations!N15</f>
        <v>83180371102313.031</v>
      </c>
      <c r="M2" s="6">
        <f>Calculations!O15</f>
        <v>85451969277895.172</v>
      </c>
      <c r="N2" s="6">
        <f>Calculations!P15</f>
        <v>87723567453477.313</v>
      </c>
      <c r="O2" s="6">
        <f>Calculations!Q15</f>
        <v>89995165629059.438</v>
      </c>
      <c r="P2" s="6">
        <f>Calculations!R15</f>
        <v>92266763804641.578</v>
      </c>
      <c r="Q2" s="6">
        <f>Calculations!S15</f>
        <v>94538361980223.734</v>
      </c>
      <c r="R2" s="6">
        <f>Calculations!T15</f>
        <v>96657695080164.438</v>
      </c>
      <c r="S2" s="6">
        <f>Calculations!U15</f>
        <v>98777028180105.156</v>
      </c>
      <c r="T2" s="6">
        <f>Calculations!V15</f>
        <v>100896361280045.86</v>
      </c>
      <c r="U2" s="6">
        <f>Calculations!W15</f>
        <v>103015694379986.56</v>
      </c>
      <c r="V2" s="6">
        <f>Calculations!X15</f>
        <v>105135027479927.25</v>
      </c>
      <c r="W2" s="6">
        <f>Calculations!Y15</f>
        <v>107486717897929.27</v>
      </c>
      <c r="X2" s="6">
        <f>Calculations!Z15</f>
        <v>109838408315931.28</v>
      </c>
      <c r="Y2" s="6">
        <f>Calculations!AA15</f>
        <v>112190098733933.31</v>
      </c>
      <c r="Z2" s="6">
        <f>Calculations!AB15</f>
        <v>114541789151935.33</v>
      </c>
      <c r="AA2" s="6">
        <f>Calculations!AC15</f>
        <v>116893479569937.33</v>
      </c>
      <c r="AB2" s="6">
        <f>Calculations!AD15</f>
        <v>119022108802689.92</v>
      </c>
      <c r="AC2" s="6">
        <f>Calculations!AE15</f>
        <v>121150738035442.52</v>
      </c>
      <c r="AD2" s="6">
        <f>Calculations!AF15</f>
        <v>123279367268195.09</v>
      </c>
      <c r="AE2" s="6">
        <f>Calculations!AG15</f>
        <v>125407996500947.7</v>
      </c>
      <c r="AF2" s="6">
        <f>Calculations!AH15</f>
        <v>127536625733700.27</v>
      </c>
      <c r="AG2" s="6">
        <f>Calculations!AI15</f>
        <v>129665254966452.84</v>
      </c>
      <c r="AH2" s="6">
        <f>Calculations!AJ15</f>
        <v>131793884199205.42</v>
      </c>
      <c r="AI2" s="6">
        <f>Calculations!AK15</f>
        <v>133922513431957.98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Calculations!D90</f>
        <v>0</v>
      </c>
      <c r="C7">
        <f>Calculations!E90</f>
        <v>0</v>
      </c>
      <c r="D7">
        <f>Calculations!F90</f>
        <v>0</v>
      </c>
      <c r="E7">
        <f>Calculations!G90</f>
        <v>0</v>
      </c>
      <c r="F7">
        <f>Calculations!H90</f>
        <v>0</v>
      </c>
      <c r="G7">
        <f>Calculations!I90</f>
        <v>0</v>
      </c>
      <c r="H7">
        <f>Calculations!J90</f>
        <v>0</v>
      </c>
      <c r="I7">
        <f>Calculations!K90</f>
        <v>0</v>
      </c>
      <c r="J7">
        <f>Calculations!L90</f>
        <v>0</v>
      </c>
      <c r="K7">
        <f>Calculations!M90</f>
        <v>0</v>
      </c>
      <c r="L7">
        <f>Calculations!N90</f>
        <v>0</v>
      </c>
      <c r="M7">
        <f>Calculations!O90</f>
        <v>0</v>
      </c>
      <c r="N7">
        <f>Calculations!P90</f>
        <v>0</v>
      </c>
      <c r="O7">
        <f>Calculations!Q90</f>
        <v>0</v>
      </c>
      <c r="P7">
        <f>Calculations!R90</f>
        <v>0</v>
      </c>
      <c r="Q7">
        <f>Calculations!S90</f>
        <v>0</v>
      </c>
      <c r="R7">
        <f>Calculations!T90</f>
        <v>0</v>
      </c>
      <c r="S7">
        <f>Calculations!U90</f>
        <v>0</v>
      </c>
      <c r="T7">
        <f>Calculations!V90</f>
        <v>0</v>
      </c>
      <c r="U7">
        <f>Calculations!W90</f>
        <v>0</v>
      </c>
      <c r="V7">
        <f>Calculations!X90</f>
        <v>0</v>
      </c>
      <c r="W7">
        <f>Calculations!Y90</f>
        <v>0</v>
      </c>
      <c r="X7">
        <f>Calculations!Z90</f>
        <v>0</v>
      </c>
      <c r="Y7">
        <f>Calculations!AA90</f>
        <v>0</v>
      </c>
      <c r="Z7">
        <f>Calculations!AB90</f>
        <v>0</v>
      </c>
      <c r="AA7">
        <f>Calculations!AC90</f>
        <v>0</v>
      </c>
      <c r="AB7">
        <f>Calculations!AD90</f>
        <v>0</v>
      </c>
      <c r="AC7">
        <f>Calculations!AE90</f>
        <v>0</v>
      </c>
      <c r="AD7">
        <f>Calculations!AF90</f>
        <v>0</v>
      </c>
      <c r="AE7">
        <f>Calculations!AG90</f>
        <v>0</v>
      </c>
      <c r="AF7">
        <f>Calculations!AH90</f>
        <v>0</v>
      </c>
      <c r="AG7">
        <f>Calculations!AI90</f>
        <v>0</v>
      </c>
      <c r="AH7">
        <f>Calculations!AJ90</f>
        <v>0</v>
      </c>
      <c r="AI7">
        <f>Calculations!AK90</f>
        <v>0</v>
      </c>
    </row>
    <row r="8" spans="1:37" x14ac:dyDescent="0.45">
      <c r="A8" s="1" t="s">
        <v>240</v>
      </c>
      <c r="B8">
        <f>Calculations!D105</f>
        <v>357306470433</v>
      </c>
      <c r="C8">
        <f>Calculations!E105</f>
        <v>285845176346.40002</v>
      </c>
      <c r="D8">
        <f>Calculations!F105</f>
        <v>214383882259.80002</v>
      </c>
      <c r="E8">
        <f>Calculations!G105</f>
        <v>142922588173.20001</v>
      </c>
      <c r="F8">
        <f>Calculations!H105</f>
        <v>71461294086.600006</v>
      </c>
      <c r="G8">
        <f>Calculations!I105</f>
        <v>0</v>
      </c>
      <c r="H8">
        <f>Calculations!J105</f>
        <v>0</v>
      </c>
      <c r="I8">
        <f>Calculations!K105</f>
        <v>0</v>
      </c>
      <c r="J8">
        <f>Calculations!L105</f>
        <v>0</v>
      </c>
      <c r="K8">
        <f>Calculations!M105</f>
        <v>0</v>
      </c>
      <c r="L8">
        <f>Calculations!N105</f>
        <v>0</v>
      </c>
      <c r="M8">
        <f>Calculations!O105</f>
        <v>0</v>
      </c>
      <c r="N8">
        <f>Calculations!P105</f>
        <v>0</v>
      </c>
      <c r="O8">
        <f>Calculations!Q105</f>
        <v>0</v>
      </c>
      <c r="P8">
        <f>Calculations!R105</f>
        <v>0</v>
      </c>
      <c r="Q8">
        <f>Calculations!S105</f>
        <v>0</v>
      </c>
      <c r="R8">
        <f>Calculations!T105</f>
        <v>0</v>
      </c>
      <c r="S8">
        <f>Calculations!U105</f>
        <v>0</v>
      </c>
      <c r="T8">
        <f>Calculations!V105</f>
        <v>0</v>
      </c>
      <c r="U8">
        <f>Calculations!W105</f>
        <v>0</v>
      </c>
      <c r="V8">
        <f>Calculations!X105</f>
        <v>0</v>
      </c>
      <c r="W8">
        <f>Calculations!Y105</f>
        <v>0</v>
      </c>
      <c r="X8">
        <f>Calculations!Z105</f>
        <v>0</v>
      </c>
      <c r="Y8">
        <f>Calculations!AA105</f>
        <v>0</v>
      </c>
      <c r="Z8">
        <f>Calculations!AB105</f>
        <v>0</v>
      </c>
      <c r="AA8">
        <f>Calculations!AC105</f>
        <v>0</v>
      </c>
      <c r="AB8">
        <f>Calculations!AD105</f>
        <v>0</v>
      </c>
      <c r="AC8">
        <f>Calculations!AE105</f>
        <v>0</v>
      </c>
      <c r="AD8">
        <f>Calculations!AF105</f>
        <v>0</v>
      </c>
      <c r="AE8">
        <f>Calculations!AG105</f>
        <v>0</v>
      </c>
      <c r="AF8">
        <f>Calculations!AH105</f>
        <v>0</v>
      </c>
      <c r="AG8">
        <f>Calculations!AI105</f>
        <v>0</v>
      </c>
      <c r="AH8">
        <f>Calculations!AJ105</f>
        <v>0</v>
      </c>
      <c r="AI8">
        <f>Calculations!AK105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f>Calculations!D135</f>
        <v>93462295881150</v>
      </c>
      <c r="C10">
        <f>Calculations!E135</f>
        <v>97405999818698.172</v>
      </c>
      <c r="D10">
        <f>Calculations!F135</f>
        <v>101349703756246.33</v>
      </c>
      <c r="E10">
        <f>Calculations!G135</f>
        <v>105293407693794.52</v>
      </c>
      <c r="F10">
        <f>Calculations!H135</f>
        <v>109237111631342.67</v>
      </c>
      <c r="G10">
        <f>Calculations!I135</f>
        <v>113180815568890.88</v>
      </c>
      <c r="H10">
        <f>Calculations!J135</f>
        <v>116469904022409.5</v>
      </c>
      <c r="I10">
        <f>Calculations!K135</f>
        <v>119758992475928.11</v>
      </c>
      <c r="J10">
        <f>Calculations!L135</f>
        <v>123048080929446.72</v>
      </c>
      <c r="K10">
        <f>Calculations!M135</f>
        <v>126337169382965.34</v>
      </c>
      <c r="L10">
        <f>Calculations!N135</f>
        <v>129626257836483.97</v>
      </c>
      <c r="M10">
        <f>Calculations!O135</f>
        <v>132288858809117.38</v>
      </c>
      <c r="N10">
        <f>Calculations!P135</f>
        <v>134951459781750.83</v>
      </c>
      <c r="O10">
        <f>Calculations!Q135</f>
        <v>137614060754384.22</v>
      </c>
      <c r="P10">
        <f>Calculations!R135</f>
        <v>140276661727017.67</v>
      </c>
      <c r="Q10">
        <f>Calculations!S135</f>
        <v>142939262699651.09</v>
      </c>
      <c r="R10">
        <f>Calculations!T135</f>
        <v>145632648859332.56</v>
      </c>
      <c r="S10">
        <f>Calculations!U135</f>
        <v>148326035019014.06</v>
      </c>
      <c r="T10">
        <f>Calculations!V135</f>
        <v>151019421178695.5</v>
      </c>
      <c r="U10">
        <f>Calculations!W135</f>
        <v>153712807338376.97</v>
      </c>
      <c r="V10">
        <f>Calculations!X135</f>
        <v>156406193498058.47</v>
      </c>
      <c r="W10">
        <f>Calculations!Y135</f>
        <v>159042180772450.44</v>
      </c>
      <c r="X10">
        <f>Calculations!Z135</f>
        <v>161678168046842.41</v>
      </c>
      <c r="Y10">
        <f>Calculations!AA135</f>
        <v>164314155321234.41</v>
      </c>
      <c r="Z10">
        <f>Calculations!AB135</f>
        <v>166950142595626.38</v>
      </c>
      <c r="AA10">
        <f>Calculations!AC135</f>
        <v>169586129870018.34</v>
      </c>
      <c r="AB10">
        <f>Calculations!AD135</f>
        <v>170649362501896.97</v>
      </c>
      <c r="AC10">
        <f>Calculations!AE135</f>
        <v>171712595133775.63</v>
      </c>
      <c r="AD10">
        <f>Calculations!AF135</f>
        <v>172775827765654.25</v>
      </c>
      <c r="AE10">
        <f>Calculations!AG135</f>
        <v>173839060397532.91</v>
      </c>
      <c r="AF10">
        <f>Calculations!AH135</f>
        <v>174902293029411.5</v>
      </c>
      <c r="AG10">
        <f>Calculations!AI135</f>
        <v>175965525661290.13</v>
      </c>
      <c r="AH10">
        <f>Calculations!AJ135</f>
        <v>177028758293168.78</v>
      </c>
      <c r="AI10">
        <f>Calculations!AK135</f>
        <v>178091990925047.41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5.86328125" customWidth="1"/>
    <col min="2" max="2" width="14.73046875" customWidth="1"/>
    <col min="3" max="3" width="11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Calculations!D16</f>
        <v>34302262995520.332</v>
      </c>
      <c r="C2" s="6">
        <f>Calculations!E16</f>
        <v>36463019416576.25</v>
      </c>
      <c r="D2" s="6">
        <f>Calculations!F16</f>
        <v>38623775837632.164</v>
      </c>
      <c r="E2" s="6">
        <f>Calculations!G16</f>
        <v>40784532258688.078</v>
      </c>
      <c r="F2" s="6">
        <f>Calculations!H16</f>
        <v>42945288679743.992</v>
      </c>
      <c r="G2" s="6">
        <f>Calculations!I16</f>
        <v>45106045100799.914</v>
      </c>
      <c r="H2" s="6">
        <f>Calculations!J16</f>
        <v>47106596253963.578</v>
      </c>
      <c r="I2" s="6">
        <f>Calculations!K16</f>
        <v>49107147407127.25</v>
      </c>
      <c r="J2" s="6">
        <f>Calculations!L16</f>
        <v>51107698560290.922</v>
      </c>
      <c r="K2" s="6">
        <f>Calculations!M16</f>
        <v>53108249713454.594</v>
      </c>
      <c r="L2" s="6">
        <f>Calculations!N16</f>
        <v>55108800866618.266</v>
      </c>
      <c r="M2" s="6">
        <f>Calculations!O16</f>
        <v>59657317373111.047</v>
      </c>
      <c r="N2" s="6">
        <f>Calculations!P16</f>
        <v>64205833879603.82</v>
      </c>
      <c r="O2" s="6">
        <f>Calculations!Q16</f>
        <v>68754350386096.602</v>
      </c>
      <c r="P2" s="6">
        <f>Calculations!R16</f>
        <v>73302866892589.375</v>
      </c>
      <c r="Q2" s="6">
        <f>Calculations!S16</f>
        <v>77851383399082.156</v>
      </c>
      <c r="R2" s="6">
        <f>Calculations!T16</f>
        <v>87780758504476.172</v>
      </c>
      <c r="S2" s="6">
        <f>Calculations!U16</f>
        <v>97710133609870.203</v>
      </c>
      <c r="T2" s="6">
        <f>Calculations!V16</f>
        <v>107639508715264.22</v>
      </c>
      <c r="U2" s="6">
        <f>Calculations!W16</f>
        <v>117568883820658.25</v>
      </c>
      <c r="V2" s="6">
        <f>Calculations!X16</f>
        <v>127498258926052.25</v>
      </c>
      <c r="W2" s="6">
        <f>Calculations!Y16</f>
        <v>146855012292692.81</v>
      </c>
      <c r="X2" s="6">
        <f>Calculations!Z16</f>
        <v>166211765659333.41</v>
      </c>
      <c r="Y2" s="6">
        <f>Calculations!AA16</f>
        <v>185568519025973.97</v>
      </c>
      <c r="Z2" s="6">
        <f>Calculations!AB16</f>
        <v>204925272392614.53</v>
      </c>
      <c r="AA2" s="6">
        <f>Calculations!AC16</f>
        <v>224282025759255.13</v>
      </c>
      <c r="AB2" s="6">
        <f>Calculations!AD16</f>
        <v>233667180800503.63</v>
      </c>
      <c r="AC2" s="6">
        <f>Calculations!AE16</f>
        <v>243052335841752.13</v>
      </c>
      <c r="AD2" s="6">
        <f>Calculations!AF16</f>
        <v>252437490883000.63</v>
      </c>
      <c r="AE2" s="6">
        <f>Calculations!AG16</f>
        <v>261822645924249.09</v>
      </c>
      <c r="AF2" s="6">
        <f>Calculations!AH16</f>
        <v>271207800965497.56</v>
      </c>
      <c r="AG2" s="6">
        <f>Calculations!AI16</f>
        <v>280592956006746.06</v>
      </c>
      <c r="AH2" s="6">
        <f>Calculations!AJ16</f>
        <v>289978111047994.56</v>
      </c>
      <c r="AI2" s="6">
        <f>Calculations!AK16</f>
        <v>299363266089243.06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C6AB-77B9-4452-A341-C8293EF874FE}">
  <sheetPr>
    <tabColor theme="3"/>
  </sheetPr>
  <dimension ref="A1:AI11"/>
  <sheetViews>
    <sheetView tabSelected="1" workbookViewId="0"/>
  </sheetViews>
  <sheetFormatPr defaultRowHeight="14.25" x14ac:dyDescent="0.45"/>
  <cols>
    <col min="1" max="1" width="29.86328125" customWidth="1"/>
    <col min="2" max="33" width="9.86328125" customWidth="1"/>
  </cols>
  <sheetData>
    <row r="1" spans="1:35" x14ac:dyDescent="0.45">
      <c r="A1" s="1" t="s">
        <v>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5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</vt:i4>
      </vt:variant>
    </vt:vector>
  </HeadingPairs>
  <TitlesOfParts>
    <vt:vector size="30" baseType="lpstr">
      <vt:lpstr>About</vt:lpstr>
      <vt:lpstr>Elec Use</vt:lpstr>
      <vt:lpstr>LPG, Kerosene, Diesel Use</vt:lpstr>
      <vt:lpstr>2015 Activity Data</vt:lpstr>
      <vt:lpstr>2020 Activity Data</vt:lpstr>
      <vt:lpstr>Summed Activity Data</vt:lpstr>
      <vt:lpstr>IESS Demand</vt:lpstr>
      <vt:lpstr>Conversion Factors</vt:lpstr>
      <vt:lpstr>Calculations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BCEU-all-envelope</vt:lpstr>
      <vt:lpstr>BTU_per_GWh</vt:lpstr>
      <vt:lpstr>BTU_per_kg_biomass</vt:lpstr>
      <vt:lpstr>BTU_per_PJ</vt:lpstr>
      <vt:lpstr>BTU_per_thousand_tons_kerosene</vt:lpstr>
      <vt:lpstr>BTU_per_thousand_tons_LPG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Olivia Ashmoore</cp:lastModifiedBy>
  <cp:revision/>
  <cp:lastPrinted>2018-12-19T19:56:25Z</cp:lastPrinted>
  <dcterms:created xsi:type="dcterms:W3CDTF">2014-04-18T00:48:59Z</dcterms:created>
  <dcterms:modified xsi:type="dcterms:W3CDTF">2020-08-26T23:12:50Z</dcterms:modified>
  <cp:category/>
  <cp:contentStatus/>
</cp:coreProperties>
</file>