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EoDSDwSP\"/>
    </mc:Choice>
  </mc:AlternateContent>
  <xr:revisionPtr revIDLastSave="0" documentId="13_ncr:1_{F8D725ED-C697-472E-917E-77C1F743F99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ulations" sheetId="3" r:id="rId2"/>
    <sheet name="SubsidyvsCapacity-Phase I-III" sheetId="8" r:id="rId3"/>
    <sheet name="SubsidyvsCapacity-Phase IV" sheetId="5" r:id="rId4"/>
    <sheet name="SubsidyvsCapacity-Phase IV-2" sheetId="6" r:id="rId5"/>
    <sheet name="EoDSDwS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 s="1"/>
  <c r="B15" i="3"/>
  <c r="D15" i="3" s="1"/>
  <c r="C15" i="3"/>
  <c r="F7" i="5"/>
  <c r="E7" i="5"/>
  <c r="D65" i="8"/>
  <c r="C65" i="8"/>
  <c r="B37" i="8"/>
  <c r="A37" i="8"/>
  <c r="F9" i="8"/>
  <c r="E9" i="8"/>
  <c r="B26" i="6"/>
  <c r="A26" i="6"/>
  <c r="B52" i="5"/>
  <c r="A52" i="5"/>
  <c r="D86" i="5"/>
  <c r="C86" i="5"/>
  <c r="E15" i="3" l="1"/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<sst xmlns="http://schemas.openxmlformats.org/spreadsheetml/2006/main" count="71" uniqueCount="54">
  <si>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</si>
  <si>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</si>
  <si>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</si>
  <si>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</si>
  <si>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</si>
  <si>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</si>
  <si>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</si>
  <si>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</si>
  <si>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</si>
  <si>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</si>
  <si>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</si>
  <si>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</si>
  <si>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</si>
  <si>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</si>
  <si>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</si>
  <si>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</si>
  <si>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</si>
  <si>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Status of subsidies to Benificiaries under SECI's Grid Connected Rooftop SPVScheme of 26.6MWp capacity (Phase I to III)</t>
  </si>
  <si>
    <t>(as on 31-01-2017)</t>
  </si>
  <si>
    <t>Project Capacity (kW)</t>
  </si>
  <si>
    <t>Subsidy Tranche-I released 
(20% CFA) (INR)</t>
  </si>
  <si>
    <t>Year of Disbursal - 2016</t>
  </si>
  <si>
    <t>Year of Disbursal - 2015</t>
  </si>
  <si>
    <t>Year of Disbursal - 2014</t>
  </si>
  <si>
    <t>https://seci.co.in/web-data/docs/Subsidy%20disbursement%20Status-26_6%20MWp%20Scheme%20-%2031-01-17.pdf</t>
  </si>
  <si>
    <t>Status of subsidies to Beneficiaries under SECI's Grid onnected Rooftop Scheme of 32.5 MWp Capacity ( Phase IV)</t>
  </si>
  <si>
    <t>https://seci.co.in/web-data/docs/Subsidy%20disbursement%20Status-50%20MWp%20Scheme31Jan17.pdf</t>
  </si>
  <si>
    <t>Status of subsidies to Beneficiaries under SECI's grid Connected Rooftop Solar SPV Scheme of 24 MW capacity (Phase IV Part 2)</t>
  </si>
  <si>
    <t>Year of Disbursal - 2017</t>
  </si>
  <si>
    <t>Subsidy Tranche-I released 
(10%/15% CFA) (INR)</t>
  </si>
  <si>
    <t>https://seci.co.in/web-data/docs/Subsidy%20disbursement%20Status-24%20MWp%20Scheme_31Jan17.pdf</t>
  </si>
  <si>
    <t>https://seci.co.in/other-page/3/grid_connected_rooftop_pv</t>
  </si>
  <si>
    <t>% Change</t>
  </si>
  <si>
    <t>India Elasticity</t>
  </si>
  <si>
    <t>Capacity (kW)</t>
  </si>
  <si>
    <t>Subsidy disbursed (Rs)</t>
  </si>
  <si>
    <t>Price Elasticity of Demand</t>
  </si>
  <si>
    <t>Notes:</t>
  </si>
  <si>
    <t>India's rooftop PV deployment is still in its nascent stages.</t>
  </si>
  <si>
    <t>The central govt. has a capex subsidy support (30%) in the form of the Central</t>
  </si>
  <si>
    <t xml:space="preserve">Financial Assistance (CFA) scheme, apart from state-level policies eg net-metering tariffs. </t>
  </si>
  <si>
    <t>We estimate the elasticity of capacity w.r.t. CFA subsidy amount disbursed (at least 20%)</t>
  </si>
  <si>
    <t xml:space="preserve">during 2015 &amp; 16 for which data is available. This elasticity amounts to be lower than the US </t>
  </si>
  <si>
    <t xml:space="preserve">source. However, we do not consider the India-specific estimated elasticity to be </t>
  </si>
  <si>
    <t xml:space="preserve">reliable as the subsidy disbursals are routinely delayed (many projects commissioned in </t>
  </si>
  <si>
    <t>2015 were still pending subsidy disbursal as of Jan 2017). Hence this would not</t>
  </si>
  <si>
    <t>reflect the true impact of the subsidy on capacity, and we retain the US values.</t>
  </si>
  <si>
    <t>India calculations are provided for reference and future updates.</t>
  </si>
  <si>
    <t>Solar Energy Corporation of India</t>
  </si>
  <si>
    <t xml:space="preserve">Subsidy Disbursement Status - 31 Jan 2017 </t>
  </si>
  <si>
    <t xml:space="preserve">Status for 50MWp, 26.6 and 24 MWp schemes </t>
  </si>
  <si>
    <t>Elasticity (dimensionless)</t>
  </si>
  <si>
    <t>Elasticities intended to reflect change in deployment with changing</t>
  </si>
  <si>
    <t>distributed solar price (through subsidies).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</si>
</sst>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4" fontId="0" fillId="0" borderId="5" xfId="0" applyNumberFormat="1" applyBorder="1"/>
    <xf numFmtId="3" fontId="0" fillId="0" borderId="7" xfId="0" applyNumberFormat="1" applyBorder="1"/>
    <xf numFmtId="4" fontId="0" fillId="0" borderId="7" xfId="0" applyNumberFormat="1" applyBorder="1"/>
    <xf numFmtId="3" fontId="0" fillId="0" borderId="5" xfId="0" applyNumberFormat="1" applyBorder="1"/>
    <xf numFmtId="0" fontId="0" fillId="0" borderId="10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4" fontId="0" fillId="0" borderId="10" xfId="0" applyNumberFormat="1" applyBorder="1"/>
    <xf numFmtId="3" fontId="0" fillId="0" borderId="8" xfId="0" applyNumberFormat="1" applyBorder="1"/>
    <xf numFmtId="4" fontId="0" fillId="0" borderId="0" xfId="0" applyNumberFormat="1" applyBorder="1"/>
    <xf numFmtId="4" fontId="0" fillId="0" borderId="11" xfId="0" applyNumberForma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1" fillId="2" borderId="0" xfId="0" applyFont="1" applyFill="1"/>
    <xf numFmtId="2" fontId="0" fillId="2" borderId="1" xfId="0" applyNumberFormat="1" applyFill="1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A8" sqref="A8:XFD10"/>
    </sheetView>
  </sheetViews>
  <sheetFormatPr defaultRowHeight="15" x14ac:dyDescent="0.25"/>
  <sheetData>
    <row r="1" spans="1:17" x14ac:dyDescent="0.25">
      <c r="A1" s="1" t="s">
        <v>10</v>
      </c>
    </row>
    <row r="3" spans="1:17" x14ac:dyDescent="0.25">
      <c r="A3" s="1" t="s">
        <v>0</v>
      </c>
      <c r="B3" s="34" t="s">
        <v>6</v>
      </c>
      <c r="C3" s="36"/>
      <c r="D3" s="36"/>
      <c r="E3" s="36"/>
      <c r="F3" s="36"/>
      <c r="G3" s="36"/>
      <c r="H3" s="36"/>
      <c r="K3" s="34" t="s">
        <v>48</v>
      </c>
      <c r="L3" s="36"/>
      <c r="M3" s="36"/>
      <c r="N3" s="36"/>
      <c r="O3" s="36"/>
      <c r="P3" s="36"/>
      <c r="Q3" s="36"/>
    </row>
    <row r="4" spans="1:17" x14ac:dyDescent="0.25">
      <c r="B4" s="2">
        <v>2015</v>
      </c>
      <c r="K4" s="2">
        <v>2017</v>
      </c>
    </row>
    <row r="5" spans="1:17" x14ac:dyDescent="0.25">
      <c r="B5" t="s">
        <v>7</v>
      </c>
      <c r="K5" t="s">
        <v>49</v>
      </c>
    </row>
    <row r="6" spans="1:17" x14ac:dyDescent="0.25">
      <c r="B6" t="s">
        <v>8</v>
      </c>
      <c r="K6" t="s">
        <v>31</v>
      </c>
    </row>
    <row r="7" spans="1:17" x14ac:dyDescent="0.25">
      <c r="B7" t="s">
        <v>9</v>
      </c>
      <c r="K7" t="s">
        <v>50</v>
      </c>
    </row>
    <row r="9" spans="1:17" x14ac:dyDescent="0.25">
      <c r="A9" s="1" t="s">
        <v>37</v>
      </c>
    </row>
    <row r="10" spans="1:17" x14ac:dyDescent="0.25">
      <c r="A10" t="s">
        <v>52</v>
      </c>
    </row>
    <row r="11" spans="1:17" x14ac:dyDescent="0.25">
      <c r="A11" t="s">
        <v>53</v>
      </c>
    </row>
    <row r="13" spans="1:17" x14ac:dyDescent="0.25">
      <c r="A13" t="s">
        <v>38</v>
      </c>
    </row>
    <row r="14" spans="1:17" x14ac:dyDescent="0.25">
      <c r="A14" t="s">
        <v>39</v>
      </c>
    </row>
    <row r="15" spans="1:17" x14ac:dyDescent="0.25">
      <c r="A15" t="s">
        <v>40</v>
      </c>
    </row>
    <row r="16" spans="1:17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3" spans="1:1" x14ac:dyDescent="0.25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7" sqref="B17"/>
    </sheetView>
  </sheetViews>
  <sheetFormatPr defaultRowHeight="15" x14ac:dyDescent="0.25"/>
  <cols>
    <col min="1" max="1" width="21.5703125" customWidth="1"/>
    <col min="2" max="2" width="31.42578125" bestFit="1" customWidth="1"/>
    <col min="3" max="3" width="30.7109375" customWidth="1"/>
    <col min="4" max="4" width="25.140625" customWidth="1"/>
    <col min="5" max="5" width="29.28515625" customWidth="1"/>
    <col min="6" max="6" width="26.7109375" customWidth="1"/>
  </cols>
  <sheetData>
    <row r="1" spans="1:5" x14ac:dyDescent="0.25">
      <c r="A1" s="1" t="s">
        <v>3</v>
      </c>
      <c r="B1" s="3" t="s">
        <v>13</v>
      </c>
      <c r="C1" s="3" t="s">
        <v>14</v>
      </c>
      <c r="D1" s="3" t="s">
        <v>12</v>
      </c>
    </row>
    <row r="2" spans="1:5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5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5" x14ac:dyDescent="0.25">
      <c r="A5" s="3" t="s">
        <v>4</v>
      </c>
    </row>
    <row r="6" spans="1:5" x14ac:dyDescent="0.25">
      <c r="A6" s="5">
        <v>0.3</v>
      </c>
      <c r="B6" t="s">
        <v>11</v>
      </c>
    </row>
    <row r="8" spans="1:5" x14ac:dyDescent="0.25">
      <c r="A8" s="1" t="s">
        <v>5</v>
      </c>
    </row>
    <row r="9" spans="1:5" x14ac:dyDescent="0.25">
      <c r="A9" t="s">
        <v>1</v>
      </c>
      <c r="B9" s="6">
        <f>D2/$A$6</f>
        <v>1.4649681528662426</v>
      </c>
    </row>
    <row r="10" spans="1:5" x14ac:dyDescent="0.25">
      <c r="A10" t="s">
        <v>2</v>
      </c>
      <c r="B10" s="6">
        <f>D3/$A$6</f>
        <v>1.2661498708010337</v>
      </c>
    </row>
    <row r="12" spans="1:5" x14ac:dyDescent="0.25">
      <c r="A12" s="34" t="s">
        <v>33</v>
      </c>
    </row>
    <row r="13" spans="1:5" x14ac:dyDescent="0.25">
      <c r="B13" s="17">
        <v>2015</v>
      </c>
      <c r="C13" s="17">
        <v>2016</v>
      </c>
      <c r="D13" s="17" t="s">
        <v>32</v>
      </c>
      <c r="E13" s="17" t="s">
        <v>36</v>
      </c>
    </row>
    <row r="14" spans="1:5" x14ac:dyDescent="0.25">
      <c r="A14" s="10" t="s">
        <v>34</v>
      </c>
      <c r="B14" s="9">
        <f>'SubsidyvsCapacity-Phase I-III'!C65+'SubsidyvsCapacity-Phase IV'!A52</f>
        <v>20072.900000000001</v>
      </c>
      <c r="C14" s="9">
        <f>'SubsidyvsCapacity-Phase I-III'!E9+'SubsidyvsCapacity-Phase IV'!C86+'SubsidyvsCapacity-Phase IV-2'!A26</f>
        <v>19261.150000000001</v>
      </c>
      <c r="D14" s="9">
        <f>(C14-B14)/B14</f>
        <v>-4.0440095850624469E-2</v>
      </c>
      <c r="E14" s="9"/>
    </row>
    <row r="15" spans="1:5" x14ac:dyDescent="0.25">
      <c r="A15" s="10" t="s">
        <v>35</v>
      </c>
      <c r="B15" s="9">
        <f>'SubsidyvsCapacity-Phase I-III'!D65+'SubsidyvsCapacity-Phase IV'!B52</f>
        <v>297070984</v>
      </c>
      <c r="C15" s="9">
        <f>'SubsidyvsCapacity-Phase I-III'!F9+'SubsidyvsCapacity-Phase IV'!D86+'SubsidyvsCapacity-Phase IV-2'!B26</f>
        <v>269093029</v>
      </c>
      <c r="D15" s="9">
        <f>(C15-B15)/B15</f>
        <v>-9.4179359502845283E-2</v>
      </c>
      <c r="E15" s="35">
        <f>D14/D15</f>
        <v>0.42939446672922765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9F5C-7343-4703-82AD-337EF2671912}">
  <dimension ref="A1:F68"/>
  <sheetViews>
    <sheetView workbookViewId="0">
      <selection activeCell="F16" sqref="F16"/>
    </sheetView>
  </sheetViews>
  <sheetFormatPr defaultRowHeight="15" x14ac:dyDescent="0.25"/>
  <cols>
    <col min="1" max="1" width="20.85546875" customWidth="1"/>
    <col min="2" max="2" width="25.140625" bestFit="1" customWidth="1"/>
    <col min="3" max="3" width="21.7109375" bestFit="1" customWidth="1"/>
    <col min="4" max="4" width="25.140625" bestFit="1" customWidth="1"/>
    <col min="5" max="5" width="21.7109375" bestFit="1" customWidth="1"/>
    <col min="6" max="6" width="25.140625" bestFit="1" customWidth="1"/>
  </cols>
  <sheetData>
    <row r="1" spans="1:6" x14ac:dyDescent="0.25">
      <c r="A1" s="1" t="s">
        <v>17</v>
      </c>
    </row>
    <row r="2" spans="1:6" x14ac:dyDescent="0.25">
      <c r="F2" s="16" t="s">
        <v>18</v>
      </c>
    </row>
    <row r="3" spans="1:6" x14ac:dyDescent="0.25">
      <c r="A3" s="37" t="s">
        <v>23</v>
      </c>
      <c r="B3" s="38"/>
      <c r="C3" s="37" t="s">
        <v>22</v>
      </c>
      <c r="D3" s="38"/>
      <c r="E3" s="37" t="s">
        <v>21</v>
      </c>
      <c r="F3" s="38"/>
    </row>
    <row r="4" spans="1:6" ht="30" x14ac:dyDescent="0.25">
      <c r="A4" s="17" t="s">
        <v>19</v>
      </c>
      <c r="B4" s="18" t="s">
        <v>20</v>
      </c>
      <c r="C4" s="17" t="s">
        <v>19</v>
      </c>
      <c r="D4" s="18" t="s">
        <v>20</v>
      </c>
      <c r="E4" s="17" t="s">
        <v>19</v>
      </c>
      <c r="F4" s="18" t="s">
        <v>20</v>
      </c>
    </row>
    <row r="5" spans="1:6" x14ac:dyDescent="0.25">
      <c r="A5" s="31">
        <v>360</v>
      </c>
      <c r="B5" s="7">
        <v>6135840</v>
      </c>
      <c r="C5" s="24">
        <v>130</v>
      </c>
      <c r="D5" s="14">
        <v>2286960</v>
      </c>
      <c r="E5" s="28">
        <v>100</v>
      </c>
      <c r="F5" s="11">
        <v>1520000</v>
      </c>
    </row>
    <row r="6" spans="1:6" x14ac:dyDescent="0.25">
      <c r="A6" s="31">
        <v>100</v>
      </c>
      <c r="B6" s="7">
        <v>1338000</v>
      </c>
      <c r="C6" s="25">
        <v>78.239999999999995</v>
      </c>
      <c r="D6" s="12">
        <v>1111008</v>
      </c>
      <c r="E6" s="29">
        <v>102</v>
      </c>
      <c r="F6" s="12">
        <v>1472296</v>
      </c>
    </row>
    <row r="7" spans="1:6" x14ac:dyDescent="0.25">
      <c r="A7" s="31">
        <v>100</v>
      </c>
      <c r="B7" s="7">
        <v>1338000</v>
      </c>
      <c r="C7" s="25">
        <v>100</v>
      </c>
      <c r="D7" s="13">
        <v>1800000</v>
      </c>
      <c r="E7" s="29">
        <v>250</v>
      </c>
      <c r="F7" s="12">
        <v>3150000</v>
      </c>
    </row>
    <row r="8" spans="1:6" x14ac:dyDescent="0.25">
      <c r="A8" s="31">
        <v>100</v>
      </c>
      <c r="B8" s="7">
        <v>1480000</v>
      </c>
      <c r="C8" s="25">
        <v>150</v>
      </c>
      <c r="D8" s="12">
        <v>2490000</v>
      </c>
      <c r="E8" s="29">
        <v>100</v>
      </c>
      <c r="F8" s="13">
        <v>1800000</v>
      </c>
    </row>
    <row r="9" spans="1:6" x14ac:dyDescent="0.25">
      <c r="A9" s="31">
        <v>500</v>
      </c>
      <c r="B9" s="7">
        <v>8796000</v>
      </c>
      <c r="C9" s="25">
        <v>250</v>
      </c>
      <c r="D9" s="12">
        <v>4150000</v>
      </c>
      <c r="E9" s="27">
        <f>SUM(E5:E8)</f>
        <v>552</v>
      </c>
      <c r="F9" s="10">
        <f>SUM(F5:F8)</f>
        <v>7942296</v>
      </c>
    </row>
    <row r="10" spans="1:6" x14ac:dyDescent="0.25">
      <c r="A10" s="31">
        <v>500</v>
      </c>
      <c r="B10" s="7">
        <v>6300000</v>
      </c>
      <c r="C10" s="25">
        <v>110</v>
      </c>
      <c r="D10" s="12">
        <v>1672000</v>
      </c>
    </row>
    <row r="11" spans="1:6" x14ac:dyDescent="0.25">
      <c r="A11" s="31">
        <v>500</v>
      </c>
      <c r="B11" s="8">
        <v>8296680</v>
      </c>
      <c r="C11" s="25">
        <v>100</v>
      </c>
      <c r="D11" s="12">
        <v>1580000</v>
      </c>
    </row>
    <row r="12" spans="1:6" x14ac:dyDescent="0.25">
      <c r="A12" s="31">
        <v>300</v>
      </c>
      <c r="B12" s="8">
        <v>4747600</v>
      </c>
      <c r="C12" s="25">
        <v>400</v>
      </c>
      <c r="D12" s="13">
        <v>4752000</v>
      </c>
    </row>
    <row r="13" spans="1:6" x14ac:dyDescent="0.25">
      <c r="A13" s="31">
        <v>100</v>
      </c>
      <c r="B13" s="8">
        <v>1659336</v>
      </c>
      <c r="C13" s="25">
        <v>100</v>
      </c>
      <c r="D13" s="12">
        <v>1188000</v>
      </c>
    </row>
    <row r="14" spans="1:6" x14ac:dyDescent="0.25">
      <c r="A14" s="31">
        <v>100</v>
      </c>
      <c r="B14" s="7">
        <v>1660000</v>
      </c>
      <c r="C14" s="25">
        <v>500</v>
      </c>
      <c r="D14" s="13">
        <v>6582080</v>
      </c>
    </row>
    <row r="15" spans="1:6" x14ac:dyDescent="0.25">
      <c r="A15" s="31">
        <v>140</v>
      </c>
      <c r="B15" s="8">
        <v>2386160</v>
      </c>
      <c r="C15" s="25">
        <v>300</v>
      </c>
      <c r="D15" s="12">
        <v>3518292</v>
      </c>
    </row>
    <row r="16" spans="1:6" x14ac:dyDescent="0.25">
      <c r="A16" s="31">
        <v>500</v>
      </c>
      <c r="B16" s="7">
        <v>8300000</v>
      </c>
      <c r="C16" s="25">
        <v>250</v>
      </c>
      <c r="D16" s="13">
        <v>3725000</v>
      </c>
    </row>
    <row r="17" spans="1:4" x14ac:dyDescent="0.25">
      <c r="A17" s="31">
        <v>400</v>
      </c>
      <c r="B17" s="8">
        <v>6640000</v>
      </c>
      <c r="C17" s="25">
        <v>500</v>
      </c>
      <c r="D17" s="12">
        <v>7100000</v>
      </c>
    </row>
    <row r="18" spans="1:4" x14ac:dyDescent="0.25">
      <c r="A18" s="31">
        <v>100</v>
      </c>
      <c r="B18" s="8">
        <v>1659336</v>
      </c>
      <c r="C18" s="25">
        <v>300</v>
      </c>
      <c r="D18" s="12">
        <v>4260000</v>
      </c>
    </row>
    <row r="19" spans="1:4" x14ac:dyDescent="0.25">
      <c r="A19" s="31">
        <v>160</v>
      </c>
      <c r="B19" s="7">
        <v>2496000</v>
      </c>
      <c r="C19" s="25">
        <v>250</v>
      </c>
      <c r="D19" s="13">
        <v>3847500</v>
      </c>
    </row>
    <row r="20" spans="1:4" x14ac:dyDescent="0.25">
      <c r="A20" s="31">
        <v>200</v>
      </c>
      <c r="B20" s="7">
        <v>2376000</v>
      </c>
      <c r="C20" s="25">
        <v>100</v>
      </c>
      <c r="D20" s="12">
        <v>1600000</v>
      </c>
    </row>
    <row r="21" spans="1:4" x14ac:dyDescent="0.25">
      <c r="A21" s="31">
        <v>300</v>
      </c>
      <c r="B21" s="7">
        <v>3780000</v>
      </c>
      <c r="C21" s="25">
        <v>100</v>
      </c>
      <c r="D21" s="12">
        <v>1600000</v>
      </c>
    </row>
    <row r="22" spans="1:4" x14ac:dyDescent="0.25">
      <c r="A22" s="31">
        <v>500</v>
      </c>
      <c r="B22" s="8">
        <v>5940000</v>
      </c>
      <c r="C22" s="25">
        <v>100</v>
      </c>
      <c r="D22" s="13">
        <v>1600000</v>
      </c>
    </row>
    <row r="23" spans="1:4" x14ac:dyDescent="0.25">
      <c r="A23" s="31">
        <v>100</v>
      </c>
      <c r="B23" s="8">
        <v>1660000</v>
      </c>
      <c r="C23" s="25">
        <v>519</v>
      </c>
      <c r="D23" s="12">
        <v>5900000</v>
      </c>
    </row>
    <row r="24" spans="1:4" x14ac:dyDescent="0.25">
      <c r="A24" s="31">
        <v>500</v>
      </c>
      <c r="B24" s="8">
        <v>8300000</v>
      </c>
      <c r="C24" s="25">
        <v>30</v>
      </c>
      <c r="D24" s="12">
        <v>431400</v>
      </c>
    </row>
    <row r="25" spans="1:4" x14ac:dyDescent="0.25">
      <c r="A25" s="31">
        <v>500</v>
      </c>
      <c r="B25" s="7">
        <v>8796000</v>
      </c>
      <c r="C25" s="25">
        <v>200</v>
      </c>
      <c r="D25" s="12">
        <v>3080000</v>
      </c>
    </row>
    <row r="26" spans="1:4" x14ac:dyDescent="0.25">
      <c r="A26" s="31">
        <v>100</v>
      </c>
      <c r="B26" s="8">
        <v>1520000</v>
      </c>
      <c r="C26" s="25">
        <v>50</v>
      </c>
      <c r="D26" s="12">
        <v>770000</v>
      </c>
    </row>
    <row r="27" spans="1:4" x14ac:dyDescent="0.25">
      <c r="A27" s="31">
        <v>100</v>
      </c>
      <c r="B27" s="8">
        <v>1520000</v>
      </c>
      <c r="C27" s="25">
        <v>250</v>
      </c>
      <c r="D27" s="12">
        <v>4400000</v>
      </c>
    </row>
    <row r="28" spans="1:4" x14ac:dyDescent="0.25">
      <c r="A28" s="31">
        <v>100</v>
      </c>
      <c r="B28" s="8">
        <v>1520000</v>
      </c>
      <c r="C28" s="25">
        <v>250</v>
      </c>
      <c r="D28" s="12">
        <v>2240000</v>
      </c>
    </row>
    <row r="29" spans="1:4" x14ac:dyDescent="0.25">
      <c r="A29" s="31">
        <v>100</v>
      </c>
      <c r="B29" s="8">
        <v>1520000</v>
      </c>
      <c r="C29" s="25">
        <v>75</v>
      </c>
      <c r="D29" s="12">
        <v>877500</v>
      </c>
    </row>
    <row r="30" spans="1:4" x14ac:dyDescent="0.25">
      <c r="A30" s="31">
        <v>90</v>
      </c>
      <c r="B30" s="7">
        <v>1053000</v>
      </c>
      <c r="C30" s="25">
        <v>45</v>
      </c>
      <c r="D30" s="12">
        <v>524160</v>
      </c>
    </row>
    <row r="31" spans="1:4" x14ac:dyDescent="0.25">
      <c r="A31" s="31">
        <v>150</v>
      </c>
      <c r="B31" s="8">
        <v>1755000</v>
      </c>
      <c r="C31" s="25">
        <v>110</v>
      </c>
      <c r="D31" s="12">
        <v>1518000</v>
      </c>
    </row>
    <row r="32" spans="1:4" x14ac:dyDescent="0.25">
      <c r="A32" s="31">
        <v>60</v>
      </c>
      <c r="B32" s="7">
        <v>702000</v>
      </c>
      <c r="C32" s="25">
        <v>500</v>
      </c>
      <c r="D32" s="12">
        <v>8100000</v>
      </c>
    </row>
    <row r="33" spans="1:4" x14ac:dyDescent="0.25">
      <c r="A33" s="31">
        <v>48</v>
      </c>
      <c r="B33" s="7">
        <v>690240</v>
      </c>
      <c r="C33" s="25">
        <v>100</v>
      </c>
      <c r="D33" s="13">
        <v>1520000</v>
      </c>
    </row>
    <row r="34" spans="1:4" x14ac:dyDescent="0.25">
      <c r="A34" s="31">
        <v>100</v>
      </c>
      <c r="B34" s="8">
        <v>1338000</v>
      </c>
      <c r="C34" s="25">
        <v>100</v>
      </c>
      <c r="D34" s="12">
        <v>1480000</v>
      </c>
    </row>
    <row r="35" spans="1:4" x14ac:dyDescent="0.25">
      <c r="A35" s="31">
        <v>100</v>
      </c>
      <c r="B35" s="8">
        <v>1334000</v>
      </c>
      <c r="C35" s="25">
        <v>100.5</v>
      </c>
      <c r="D35" s="12">
        <v>1706088</v>
      </c>
    </row>
    <row r="36" spans="1:4" x14ac:dyDescent="0.25">
      <c r="A36" s="31">
        <v>500</v>
      </c>
      <c r="B36" s="7">
        <v>7900000</v>
      </c>
      <c r="C36" s="25">
        <v>550</v>
      </c>
      <c r="D36" s="13">
        <v>5800000</v>
      </c>
    </row>
    <row r="37" spans="1:4" x14ac:dyDescent="0.25">
      <c r="A37" s="27">
        <f>SUM(A5:A36)</f>
        <v>7508</v>
      </c>
      <c r="B37" s="10">
        <f>SUM(B5:B36)</f>
        <v>114937192</v>
      </c>
      <c r="C37" s="25">
        <v>65</v>
      </c>
      <c r="D37" s="13">
        <v>1014000</v>
      </c>
    </row>
    <row r="38" spans="1:4" x14ac:dyDescent="0.25">
      <c r="C38" s="25">
        <v>200</v>
      </c>
      <c r="D38" s="13">
        <v>3119200</v>
      </c>
    </row>
    <row r="39" spans="1:4" x14ac:dyDescent="0.25">
      <c r="C39" s="25">
        <v>250</v>
      </c>
      <c r="D39" s="13">
        <v>3350000</v>
      </c>
    </row>
    <row r="40" spans="1:4" x14ac:dyDescent="0.25">
      <c r="C40" s="25">
        <v>100</v>
      </c>
      <c r="D40" s="12">
        <v>1420000</v>
      </c>
    </row>
    <row r="41" spans="1:4" x14ac:dyDescent="0.25">
      <c r="C41" s="25">
        <v>120</v>
      </c>
      <c r="D41" s="12">
        <v>1704000</v>
      </c>
    </row>
    <row r="42" spans="1:4" x14ac:dyDescent="0.25">
      <c r="C42" s="25">
        <v>80</v>
      </c>
      <c r="D42" s="12">
        <v>1704000</v>
      </c>
    </row>
    <row r="43" spans="1:4" x14ac:dyDescent="0.25">
      <c r="C43" s="25">
        <v>52</v>
      </c>
      <c r="D43" s="13">
        <v>747760</v>
      </c>
    </row>
    <row r="44" spans="1:4" x14ac:dyDescent="0.25">
      <c r="C44" s="25">
        <v>200</v>
      </c>
      <c r="D44" s="13">
        <v>2760000</v>
      </c>
    </row>
    <row r="45" spans="1:4" x14ac:dyDescent="0.25">
      <c r="C45" s="25">
        <v>350</v>
      </c>
      <c r="D45" s="12">
        <v>4830000</v>
      </c>
    </row>
    <row r="46" spans="1:4" x14ac:dyDescent="0.25">
      <c r="C46" s="25">
        <v>50</v>
      </c>
      <c r="D46" s="12">
        <v>719000</v>
      </c>
    </row>
    <row r="47" spans="1:4" x14ac:dyDescent="0.25">
      <c r="C47" s="25">
        <v>100</v>
      </c>
      <c r="D47" s="12">
        <v>1520000</v>
      </c>
    </row>
    <row r="48" spans="1:4" x14ac:dyDescent="0.25">
      <c r="C48" s="25">
        <v>284.16000000000003</v>
      </c>
      <c r="D48" s="12">
        <v>4148736</v>
      </c>
    </row>
    <row r="49" spans="3:4" x14ac:dyDescent="0.25">
      <c r="C49" s="25">
        <v>130</v>
      </c>
      <c r="D49" s="12">
        <v>1214100</v>
      </c>
    </row>
    <row r="50" spans="3:4" x14ac:dyDescent="0.25">
      <c r="C50" s="25">
        <v>50</v>
      </c>
      <c r="D50" s="12">
        <v>710000</v>
      </c>
    </row>
    <row r="51" spans="3:4" x14ac:dyDescent="0.25">
      <c r="C51" s="25">
        <v>100</v>
      </c>
      <c r="D51" s="12">
        <v>1420000</v>
      </c>
    </row>
    <row r="52" spans="3:4" x14ac:dyDescent="0.25">
      <c r="C52" s="25">
        <v>100</v>
      </c>
      <c r="D52" s="12">
        <v>1334000</v>
      </c>
    </row>
    <row r="53" spans="3:4" x14ac:dyDescent="0.25">
      <c r="C53" s="25">
        <v>100</v>
      </c>
      <c r="D53" s="12">
        <v>1420000</v>
      </c>
    </row>
    <row r="54" spans="3:4" x14ac:dyDescent="0.25">
      <c r="C54" s="25">
        <v>100</v>
      </c>
      <c r="D54" s="12">
        <v>1580000</v>
      </c>
    </row>
    <row r="55" spans="3:4" x14ac:dyDescent="0.25">
      <c r="C55" s="25">
        <v>40</v>
      </c>
      <c r="D55" s="12">
        <v>556800</v>
      </c>
    </row>
    <row r="56" spans="3:4" x14ac:dyDescent="0.25">
      <c r="C56" s="25">
        <v>120</v>
      </c>
      <c r="D56" s="12">
        <v>1670400</v>
      </c>
    </row>
    <row r="57" spans="3:4" x14ac:dyDescent="0.25">
      <c r="C57" s="25">
        <v>80</v>
      </c>
      <c r="D57" s="12">
        <v>1113600</v>
      </c>
    </row>
    <row r="58" spans="3:4" x14ac:dyDescent="0.25">
      <c r="C58" s="25">
        <v>60</v>
      </c>
      <c r="D58" s="12">
        <v>835200</v>
      </c>
    </row>
    <row r="59" spans="3:4" x14ac:dyDescent="0.25">
      <c r="C59" s="25">
        <v>150</v>
      </c>
      <c r="D59" s="12">
        <v>1890000</v>
      </c>
    </row>
    <row r="60" spans="3:4" x14ac:dyDescent="0.25">
      <c r="C60" s="25">
        <v>100</v>
      </c>
      <c r="D60" s="12">
        <v>1260000</v>
      </c>
    </row>
    <row r="61" spans="3:4" x14ac:dyDescent="0.25">
      <c r="C61" s="25">
        <v>100</v>
      </c>
      <c r="D61" s="12">
        <v>1096000</v>
      </c>
    </row>
    <row r="62" spans="3:4" x14ac:dyDescent="0.25">
      <c r="C62" s="25">
        <v>100</v>
      </c>
      <c r="D62" s="12">
        <v>1580000</v>
      </c>
    </row>
    <row r="63" spans="3:4" x14ac:dyDescent="0.25">
      <c r="C63" s="25">
        <v>35</v>
      </c>
      <c r="D63" s="12">
        <v>546000</v>
      </c>
    </row>
    <row r="64" spans="3:4" x14ac:dyDescent="0.25">
      <c r="C64" s="25">
        <v>100</v>
      </c>
      <c r="D64" s="12">
        <v>1780000</v>
      </c>
    </row>
    <row r="65" spans="1:4" x14ac:dyDescent="0.25">
      <c r="C65" s="17">
        <f>SUM(C5:C64)</f>
        <v>10013.9</v>
      </c>
      <c r="D65" s="10">
        <f>SUM(D5:D64)</f>
        <v>140252784</v>
      </c>
    </row>
    <row r="68" spans="1:4" x14ac:dyDescent="0.25">
      <c r="A68" t="s">
        <v>24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6FCB-4960-4BF5-8CEA-B8A16C67E964}">
  <dimension ref="A1:F88"/>
  <sheetViews>
    <sheetView workbookViewId="0">
      <selection activeCell="A52" sqref="A52:B52"/>
    </sheetView>
  </sheetViews>
  <sheetFormatPr defaultRowHeight="15" x14ac:dyDescent="0.25"/>
  <cols>
    <col min="1" max="1" width="20.7109375" customWidth="1"/>
    <col min="2" max="2" width="27" customWidth="1"/>
    <col min="3" max="3" width="24.5703125" customWidth="1"/>
    <col min="4" max="4" width="32.140625" customWidth="1"/>
    <col min="5" max="5" width="21.28515625" customWidth="1"/>
    <col min="6" max="6" width="25.7109375" customWidth="1"/>
  </cols>
  <sheetData>
    <row r="1" spans="1:6" x14ac:dyDescent="0.25">
      <c r="A1" s="1" t="s">
        <v>25</v>
      </c>
    </row>
    <row r="2" spans="1:6" x14ac:dyDescent="0.25">
      <c r="A2" s="37" t="s">
        <v>22</v>
      </c>
      <c r="B2" s="38"/>
      <c r="C2" s="37" t="s">
        <v>21</v>
      </c>
      <c r="D2" s="38"/>
      <c r="E2" s="37" t="s">
        <v>28</v>
      </c>
      <c r="F2" s="38"/>
    </row>
    <row r="3" spans="1:6" ht="30" x14ac:dyDescent="0.25">
      <c r="A3" s="17" t="s">
        <v>19</v>
      </c>
      <c r="B3" s="18" t="s">
        <v>20</v>
      </c>
      <c r="C3" s="17" t="s">
        <v>19</v>
      </c>
      <c r="D3" s="18" t="s">
        <v>20</v>
      </c>
      <c r="E3" s="17" t="s">
        <v>19</v>
      </c>
      <c r="F3" s="18" t="s">
        <v>20</v>
      </c>
    </row>
    <row r="4" spans="1:6" x14ac:dyDescent="0.25">
      <c r="A4" s="24">
        <v>404</v>
      </c>
      <c r="B4" s="20">
        <v>5736800</v>
      </c>
      <c r="C4" s="24">
        <v>20</v>
      </c>
      <c r="D4" s="11">
        <v>292000</v>
      </c>
      <c r="E4" s="28">
        <v>320</v>
      </c>
      <c r="F4" s="11">
        <v>4288000</v>
      </c>
    </row>
    <row r="5" spans="1:6" x14ac:dyDescent="0.25">
      <c r="A5" s="25">
        <v>250</v>
      </c>
      <c r="B5" s="21">
        <v>3550000</v>
      </c>
      <c r="C5" s="25">
        <v>100</v>
      </c>
      <c r="D5" s="13">
        <v>1340000</v>
      </c>
      <c r="E5" s="29">
        <v>40</v>
      </c>
      <c r="F5" s="13">
        <v>584000</v>
      </c>
    </row>
    <row r="6" spans="1:6" x14ac:dyDescent="0.25">
      <c r="A6" s="25">
        <v>50</v>
      </c>
      <c r="B6" s="21">
        <v>710000</v>
      </c>
      <c r="C6" s="25">
        <v>30</v>
      </c>
      <c r="D6" s="13">
        <v>402000</v>
      </c>
      <c r="E6" s="30">
        <v>55</v>
      </c>
      <c r="F6" s="19">
        <v>803000</v>
      </c>
    </row>
    <row r="7" spans="1:6" x14ac:dyDescent="0.25">
      <c r="A7" s="25">
        <v>135</v>
      </c>
      <c r="B7" s="21">
        <v>2430000</v>
      </c>
      <c r="C7" s="25">
        <v>100</v>
      </c>
      <c r="D7" s="13">
        <v>1340000</v>
      </c>
      <c r="E7" s="27">
        <f>SUM(E4:E6)</f>
        <v>415</v>
      </c>
      <c r="F7" s="10">
        <f>SUM(F4:F6)</f>
        <v>5675000</v>
      </c>
    </row>
    <row r="8" spans="1:6" x14ac:dyDescent="0.25">
      <c r="A8" s="25">
        <v>250</v>
      </c>
      <c r="B8" s="21">
        <v>4500000</v>
      </c>
      <c r="C8" s="25">
        <v>300</v>
      </c>
      <c r="D8" s="13">
        <v>4020000</v>
      </c>
    </row>
    <row r="9" spans="1:6" x14ac:dyDescent="0.25">
      <c r="A9" s="25">
        <v>140</v>
      </c>
      <c r="B9" s="21">
        <v>2027200</v>
      </c>
      <c r="C9" s="25">
        <v>300</v>
      </c>
      <c r="D9" s="13">
        <v>4260000</v>
      </c>
    </row>
    <row r="10" spans="1:6" x14ac:dyDescent="0.25">
      <c r="A10" s="25">
        <v>90</v>
      </c>
      <c r="B10" s="21">
        <v>1303200</v>
      </c>
      <c r="C10" s="25">
        <v>250</v>
      </c>
      <c r="D10" s="13">
        <v>3620000</v>
      </c>
    </row>
    <row r="11" spans="1:6" x14ac:dyDescent="0.25">
      <c r="A11" s="25">
        <v>470</v>
      </c>
      <c r="B11" s="21">
        <v>6805600</v>
      </c>
      <c r="C11" s="25">
        <v>250</v>
      </c>
      <c r="D11" s="13">
        <v>3150000</v>
      </c>
    </row>
    <row r="12" spans="1:6" x14ac:dyDescent="0.25">
      <c r="A12" s="25">
        <v>500</v>
      </c>
      <c r="B12" s="21">
        <v>7240000</v>
      </c>
      <c r="C12" s="25">
        <v>50</v>
      </c>
      <c r="D12" s="13">
        <v>830000</v>
      </c>
    </row>
    <row r="13" spans="1:6" x14ac:dyDescent="0.25">
      <c r="A13" s="25">
        <v>50</v>
      </c>
      <c r="B13" s="21">
        <v>724000</v>
      </c>
      <c r="C13" s="25">
        <v>165</v>
      </c>
      <c r="D13" s="13">
        <v>2389200</v>
      </c>
    </row>
    <row r="14" spans="1:6" x14ac:dyDescent="0.25">
      <c r="A14" s="25">
        <v>135</v>
      </c>
      <c r="B14" s="21">
        <v>2430000</v>
      </c>
      <c r="C14" s="25">
        <v>100</v>
      </c>
      <c r="D14" s="13">
        <v>1448000</v>
      </c>
    </row>
    <row r="15" spans="1:6" x14ac:dyDescent="0.25">
      <c r="A15" s="25">
        <v>100</v>
      </c>
      <c r="B15" s="21">
        <v>1420000</v>
      </c>
      <c r="C15" s="25">
        <v>80</v>
      </c>
      <c r="D15" s="13">
        <v>1158400</v>
      </c>
    </row>
    <row r="16" spans="1:6" x14ac:dyDescent="0.25">
      <c r="A16" s="25">
        <v>500</v>
      </c>
      <c r="B16" s="21">
        <v>8450000</v>
      </c>
      <c r="C16" s="25">
        <v>255</v>
      </c>
      <c r="D16" s="13">
        <v>3692400</v>
      </c>
    </row>
    <row r="17" spans="1:4" x14ac:dyDescent="0.25">
      <c r="A17" s="25">
        <v>500</v>
      </c>
      <c r="B17" s="21">
        <v>8450000</v>
      </c>
      <c r="C17" s="25">
        <v>75.599999999999994</v>
      </c>
      <c r="D17" s="13">
        <v>1360800</v>
      </c>
    </row>
    <row r="18" spans="1:4" x14ac:dyDescent="0.25">
      <c r="A18" s="25">
        <v>270</v>
      </c>
      <c r="B18" s="21">
        <v>4563000</v>
      </c>
      <c r="C18" s="25">
        <v>500</v>
      </c>
      <c r="D18" s="13">
        <v>9000000</v>
      </c>
    </row>
    <row r="19" spans="1:4" x14ac:dyDescent="0.25">
      <c r="A19" s="25">
        <v>210</v>
      </c>
      <c r="B19" s="21">
        <v>3549000</v>
      </c>
      <c r="C19" s="25">
        <v>500</v>
      </c>
      <c r="D19" s="13">
        <v>9000000</v>
      </c>
    </row>
    <row r="20" spans="1:4" x14ac:dyDescent="0.25">
      <c r="A20" s="25">
        <v>350</v>
      </c>
      <c r="B20" s="21">
        <v>5110000</v>
      </c>
      <c r="C20" s="25">
        <v>235</v>
      </c>
      <c r="D20" s="13">
        <v>2961000</v>
      </c>
    </row>
    <row r="21" spans="1:4" x14ac:dyDescent="0.25">
      <c r="A21" s="25">
        <v>250</v>
      </c>
      <c r="B21" s="21">
        <v>3650000</v>
      </c>
      <c r="C21" s="25">
        <v>100</v>
      </c>
      <c r="D21" s="13">
        <v>1800000</v>
      </c>
    </row>
    <row r="22" spans="1:4" x14ac:dyDescent="0.25">
      <c r="A22" s="25">
        <v>50</v>
      </c>
      <c r="B22" s="21">
        <v>730000</v>
      </c>
      <c r="C22" s="25">
        <v>250</v>
      </c>
      <c r="D22" s="13">
        <v>4500000</v>
      </c>
    </row>
    <row r="23" spans="1:4" x14ac:dyDescent="0.25">
      <c r="A23" s="25">
        <v>250</v>
      </c>
      <c r="B23" s="21">
        <v>4150000</v>
      </c>
      <c r="C23" s="25">
        <v>150</v>
      </c>
      <c r="D23" s="13">
        <v>2190000</v>
      </c>
    </row>
    <row r="24" spans="1:4" x14ac:dyDescent="0.25">
      <c r="A24" s="25">
        <v>123</v>
      </c>
      <c r="B24" s="21">
        <v>2041800</v>
      </c>
      <c r="C24" s="25">
        <v>80</v>
      </c>
      <c r="D24" s="13">
        <v>1168000</v>
      </c>
    </row>
    <row r="25" spans="1:4" x14ac:dyDescent="0.25">
      <c r="A25" s="25">
        <v>100</v>
      </c>
      <c r="B25" s="21">
        <v>1660000</v>
      </c>
      <c r="C25" s="25">
        <v>500</v>
      </c>
      <c r="D25" s="13">
        <v>9000000</v>
      </c>
    </row>
    <row r="26" spans="1:4" x14ac:dyDescent="0.25">
      <c r="A26" s="25">
        <v>100</v>
      </c>
      <c r="B26" s="21">
        <v>1660000</v>
      </c>
      <c r="C26" s="25">
        <v>150</v>
      </c>
      <c r="D26" s="13">
        <v>2700000</v>
      </c>
    </row>
    <row r="27" spans="1:4" x14ac:dyDescent="0.25">
      <c r="A27" s="25">
        <v>150</v>
      </c>
      <c r="B27" s="21">
        <v>2490000</v>
      </c>
      <c r="C27" s="25">
        <v>100</v>
      </c>
      <c r="D27" s="13">
        <v>1800000</v>
      </c>
    </row>
    <row r="28" spans="1:4" x14ac:dyDescent="0.25">
      <c r="A28" s="25">
        <v>100</v>
      </c>
      <c r="B28" s="21">
        <v>1660000</v>
      </c>
      <c r="C28" s="25">
        <v>375</v>
      </c>
      <c r="D28" s="13">
        <v>4725000</v>
      </c>
    </row>
    <row r="29" spans="1:4" x14ac:dyDescent="0.25">
      <c r="A29" s="25">
        <v>50</v>
      </c>
      <c r="B29" s="21">
        <v>830000</v>
      </c>
      <c r="C29" s="25">
        <v>500</v>
      </c>
      <c r="D29" s="13">
        <v>6300000</v>
      </c>
    </row>
    <row r="30" spans="1:4" x14ac:dyDescent="0.25">
      <c r="A30" s="25">
        <v>100</v>
      </c>
      <c r="B30" s="21">
        <v>1660000</v>
      </c>
      <c r="C30" s="25">
        <v>465</v>
      </c>
      <c r="D30" s="13">
        <v>8370000</v>
      </c>
    </row>
    <row r="31" spans="1:4" x14ac:dyDescent="0.25">
      <c r="A31" s="25">
        <v>500</v>
      </c>
      <c r="B31" s="21">
        <v>7300000</v>
      </c>
      <c r="C31" s="25">
        <v>120</v>
      </c>
      <c r="D31" s="13">
        <v>1512000</v>
      </c>
    </row>
    <row r="32" spans="1:4" x14ac:dyDescent="0.25">
      <c r="A32" s="25">
        <v>100</v>
      </c>
      <c r="B32" s="21">
        <v>1420000</v>
      </c>
      <c r="C32" s="25">
        <v>327.5</v>
      </c>
      <c r="D32" s="13">
        <v>5895000</v>
      </c>
    </row>
    <row r="33" spans="1:4" x14ac:dyDescent="0.25">
      <c r="A33" s="25">
        <v>500</v>
      </c>
      <c r="B33" s="21">
        <v>7300000</v>
      </c>
      <c r="C33" s="25">
        <v>100</v>
      </c>
      <c r="D33" s="13">
        <v>1300000</v>
      </c>
    </row>
    <row r="34" spans="1:4" x14ac:dyDescent="0.25">
      <c r="A34" s="25">
        <v>40</v>
      </c>
      <c r="B34" s="21">
        <v>584000</v>
      </c>
      <c r="C34" s="25">
        <v>200</v>
      </c>
      <c r="D34" s="13">
        <v>3600000</v>
      </c>
    </row>
    <row r="35" spans="1:4" x14ac:dyDescent="0.25">
      <c r="A35" s="25">
        <v>100</v>
      </c>
      <c r="B35" s="21">
        <v>1519400</v>
      </c>
      <c r="C35" s="25">
        <v>250</v>
      </c>
      <c r="D35" s="13">
        <v>4500000</v>
      </c>
    </row>
    <row r="36" spans="1:4" x14ac:dyDescent="0.25">
      <c r="A36" s="25">
        <v>100</v>
      </c>
      <c r="B36" s="21">
        <v>1560000</v>
      </c>
      <c r="C36" s="25">
        <v>100</v>
      </c>
      <c r="D36" s="13">
        <v>1340000</v>
      </c>
    </row>
    <row r="37" spans="1:4" x14ac:dyDescent="0.25">
      <c r="A37" s="25">
        <v>100</v>
      </c>
      <c r="B37" s="21">
        <v>1560000</v>
      </c>
      <c r="C37" s="25">
        <v>250</v>
      </c>
      <c r="D37" s="13">
        <v>3350000</v>
      </c>
    </row>
    <row r="38" spans="1:4" x14ac:dyDescent="0.25">
      <c r="A38" s="25">
        <v>100</v>
      </c>
      <c r="B38" s="21">
        <v>1560000</v>
      </c>
      <c r="C38" s="25">
        <v>100</v>
      </c>
      <c r="D38" s="13">
        <v>1300000</v>
      </c>
    </row>
    <row r="39" spans="1:4" x14ac:dyDescent="0.25">
      <c r="A39" s="25">
        <v>200</v>
      </c>
      <c r="B39" s="21">
        <v>3120000</v>
      </c>
      <c r="C39" s="25">
        <v>100</v>
      </c>
      <c r="D39" s="13">
        <v>1340000</v>
      </c>
    </row>
    <row r="40" spans="1:4" x14ac:dyDescent="0.25">
      <c r="A40" s="25">
        <v>500</v>
      </c>
      <c r="B40" s="21">
        <v>9000000</v>
      </c>
      <c r="C40" s="25">
        <v>200</v>
      </c>
      <c r="D40" s="13">
        <v>2600000</v>
      </c>
    </row>
    <row r="41" spans="1:4" x14ac:dyDescent="0.25">
      <c r="A41" s="25">
        <v>468</v>
      </c>
      <c r="B41" s="21">
        <v>5896800</v>
      </c>
      <c r="C41" s="25">
        <v>65</v>
      </c>
      <c r="D41" s="13">
        <v>1079000</v>
      </c>
    </row>
    <row r="42" spans="1:4" x14ac:dyDescent="0.25">
      <c r="A42" s="25">
        <v>282</v>
      </c>
      <c r="B42" s="21">
        <v>3553200</v>
      </c>
      <c r="C42" s="25">
        <v>135</v>
      </c>
      <c r="D42" s="13">
        <v>2241000</v>
      </c>
    </row>
    <row r="43" spans="1:4" x14ac:dyDescent="0.25">
      <c r="A43" s="25">
        <v>50</v>
      </c>
      <c r="B43" s="21">
        <v>630000</v>
      </c>
      <c r="C43" s="25">
        <v>299.25</v>
      </c>
      <c r="D43" s="13">
        <v>3890250</v>
      </c>
    </row>
    <row r="44" spans="1:4" x14ac:dyDescent="0.25">
      <c r="A44" s="25">
        <v>50</v>
      </c>
      <c r="B44" s="21">
        <v>630000</v>
      </c>
      <c r="C44" s="25">
        <v>100</v>
      </c>
      <c r="D44" s="13">
        <v>1300000</v>
      </c>
    </row>
    <row r="45" spans="1:4" x14ac:dyDescent="0.25">
      <c r="A45" s="25">
        <v>30</v>
      </c>
      <c r="B45" s="21">
        <v>378000</v>
      </c>
      <c r="C45" s="25">
        <v>45</v>
      </c>
      <c r="D45" s="13">
        <v>585000</v>
      </c>
    </row>
    <row r="46" spans="1:4" x14ac:dyDescent="0.25">
      <c r="A46" s="25">
        <v>250</v>
      </c>
      <c r="B46" s="21">
        <v>4150000</v>
      </c>
      <c r="C46" s="25">
        <v>45</v>
      </c>
      <c r="D46" s="13">
        <v>585000</v>
      </c>
    </row>
    <row r="47" spans="1:4" x14ac:dyDescent="0.25">
      <c r="A47" s="25">
        <v>127</v>
      </c>
      <c r="B47" s="21">
        <v>2108200</v>
      </c>
      <c r="C47" s="25">
        <v>75</v>
      </c>
      <c r="D47" s="13">
        <v>75000</v>
      </c>
    </row>
    <row r="48" spans="1:4" x14ac:dyDescent="0.25">
      <c r="A48" s="25">
        <v>400</v>
      </c>
      <c r="B48" s="21">
        <v>6760000</v>
      </c>
      <c r="C48" s="25">
        <v>500</v>
      </c>
      <c r="D48" s="13">
        <v>6500000</v>
      </c>
    </row>
    <row r="49" spans="1:4" x14ac:dyDescent="0.25">
      <c r="A49" s="25">
        <v>120</v>
      </c>
      <c r="B49" s="21">
        <v>2028000</v>
      </c>
      <c r="C49" s="25">
        <v>150</v>
      </c>
      <c r="D49" s="13">
        <v>2279100</v>
      </c>
    </row>
    <row r="50" spans="1:4" x14ac:dyDescent="0.25">
      <c r="A50" s="25">
        <v>100</v>
      </c>
      <c r="B50" s="21">
        <v>1460000</v>
      </c>
      <c r="C50" s="25">
        <v>150</v>
      </c>
      <c r="D50" s="13">
        <v>2340000</v>
      </c>
    </row>
    <row r="51" spans="1:4" x14ac:dyDescent="0.25">
      <c r="A51" s="26">
        <v>265</v>
      </c>
      <c r="B51" s="22">
        <v>4770000</v>
      </c>
      <c r="C51" s="25">
        <v>465</v>
      </c>
      <c r="D51" s="13">
        <v>6231000</v>
      </c>
    </row>
    <row r="52" spans="1:4" x14ac:dyDescent="0.25">
      <c r="A52" s="27">
        <f>SUM(A4:A51)</f>
        <v>10059</v>
      </c>
      <c r="B52" s="23">
        <f>SUM(B4:B51)</f>
        <v>156818200</v>
      </c>
      <c r="C52" s="25">
        <v>500</v>
      </c>
      <c r="D52" s="13">
        <v>6700000</v>
      </c>
    </row>
    <row r="53" spans="1:4" x14ac:dyDescent="0.25">
      <c r="C53" s="25">
        <v>150</v>
      </c>
      <c r="D53" s="13">
        <v>2700000</v>
      </c>
    </row>
    <row r="54" spans="1:4" x14ac:dyDescent="0.25">
      <c r="C54" s="25">
        <v>150</v>
      </c>
      <c r="D54" s="13">
        <v>2010000</v>
      </c>
    </row>
    <row r="55" spans="1:4" x14ac:dyDescent="0.25">
      <c r="C55" s="25">
        <v>60</v>
      </c>
      <c r="D55" s="13">
        <v>804000</v>
      </c>
    </row>
    <row r="56" spans="1:4" x14ac:dyDescent="0.25">
      <c r="C56" s="25">
        <v>150</v>
      </c>
      <c r="D56" s="13">
        <v>2190000</v>
      </c>
    </row>
    <row r="57" spans="1:4" x14ac:dyDescent="0.25">
      <c r="C57" s="25">
        <v>235</v>
      </c>
      <c r="D57" s="13">
        <v>4230000</v>
      </c>
    </row>
    <row r="58" spans="1:4" x14ac:dyDescent="0.25">
      <c r="C58" s="25">
        <v>120</v>
      </c>
      <c r="D58" s="13">
        <v>2160000</v>
      </c>
    </row>
    <row r="59" spans="1:4" x14ac:dyDescent="0.25">
      <c r="C59" s="25">
        <v>235</v>
      </c>
      <c r="D59" s="13">
        <v>3431000</v>
      </c>
    </row>
    <row r="60" spans="1:4" x14ac:dyDescent="0.25">
      <c r="C60" s="25">
        <v>264</v>
      </c>
      <c r="D60" s="13">
        <v>4752000</v>
      </c>
    </row>
    <row r="61" spans="1:4" x14ac:dyDescent="0.25">
      <c r="C61" s="25">
        <v>350</v>
      </c>
      <c r="D61" s="13">
        <v>5110000</v>
      </c>
    </row>
    <row r="62" spans="1:4" x14ac:dyDescent="0.25">
      <c r="C62" s="25">
        <v>500</v>
      </c>
      <c r="D62" s="13">
        <v>9000000</v>
      </c>
    </row>
    <row r="63" spans="1:4" x14ac:dyDescent="0.25">
      <c r="C63" s="25">
        <v>100</v>
      </c>
      <c r="D63" s="13">
        <v>1260000</v>
      </c>
    </row>
    <row r="64" spans="1:4" x14ac:dyDescent="0.25">
      <c r="C64" s="25">
        <v>40</v>
      </c>
      <c r="D64" s="13">
        <v>504000</v>
      </c>
    </row>
    <row r="65" spans="3:4" x14ac:dyDescent="0.25">
      <c r="C65" s="25">
        <v>50</v>
      </c>
      <c r="D65" s="13">
        <v>730000</v>
      </c>
    </row>
    <row r="66" spans="3:4" x14ac:dyDescent="0.25">
      <c r="C66" s="25">
        <v>75</v>
      </c>
      <c r="D66" s="13">
        <v>1230000</v>
      </c>
    </row>
    <row r="67" spans="3:4" x14ac:dyDescent="0.25">
      <c r="C67" s="25">
        <v>150</v>
      </c>
      <c r="D67" s="13">
        <v>2700000</v>
      </c>
    </row>
    <row r="68" spans="3:4" x14ac:dyDescent="0.25">
      <c r="C68" s="25">
        <v>90</v>
      </c>
      <c r="D68" s="13">
        <v>1134000</v>
      </c>
    </row>
    <row r="69" spans="3:4" x14ac:dyDescent="0.25">
      <c r="C69" s="25">
        <v>200</v>
      </c>
      <c r="D69" s="13">
        <v>2520000</v>
      </c>
    </row>
    <row r="70" spans="3:4" x14ac:dyDescent="0.25">
      <c r="C70" s="25">
        <v>353</v>
      </c>
      <c r="D70" s="13">
        <v>5111440</v>
      </c>
    </row>
    <row r="71" spans="3:4" x14ac:dyDescent="0.25">
      <c r="C71" s="25">
        <v>382</v>
      </c>
      <c r="D71" s="13">
        <v>5531360</v>
      </c>
    </row>
    <row r="72" spans="3:4" x14ac:dyDescent="0.25">
      <c r="C72" s="25">
        <v>400</v>
      </c>
      <c r="D72" s="13">
        <v>7200000</v>
      </c>
    </row>
    <row r="73" spans="3:4" x14ac:dyDescent="0.25">
      <c r="C73" s="25">
        <v>500</v>
      </c>
      <c r="D73" s="13">
        <v>9000000</v>
      </c>
    </row>
    <row r="74" spans="3:4" x14ac:dyDescent="0.25">
      <c r="C74" s="25">
        <v>100</v>
      </c>
      <c r="D74" s="13">
        <v>1300000</v>
      </c>
    </row>
    <row r="75" spans="3:4" x14ac:dyDescent="0.25">
      <c r="C75" s="25">
        <v>60</v>
      </c>
      <c r="D75" s="13">
        <v>780000</v>
      </c>
    </row>
    <row r="76" spans="3:4" x14ac:dyDescent="0.25">
      <c r="C76" s="25">
        <v>150</v>
      </c>
      <c r="D76" s="13">
        <v>2279100</v>
      </c>
    </row>
    <row r="77" spans="3:4" x14ac:dyDescent="0.25">
      <c r="C77" s="25">
        <v>100</v>
      </c>
      <c r="D77" s="13">
        <v>1660000</v>
      </c>
    </row>
    <row r="78" spans="3:4" x14ac:dyDescent="0.25">
      <c r="C78" s="25">
        <v>150</v>
      </c>
      <c r="D78" s="13">
        <v>2490000</v>
      </c>
    </row>
    <row r="79" spans="3:4" x14ac:dyDescent="0.25">
      <c r="C79" s="25">
        <v>70</v>
      </c>
      <c r="D79" s="13">
        <v>1260000</v>
      </c>
    </row>
    <row r="80" spans="3:4" x14ac:dyDescent="0.25">
      <c r="C80" s="25">
        <v>165</v>
      </c>
      <c r="D80" s="13">
        <v>2389200</v>
      </c>
    </row>
    <row r="81" spans="1:4" x14ac:dyDescent="0.25">
      <c r="C81" s="25">
        <v>50</v>
      </c>
      <c r="D81" s="13">
        <v>730000</v>
      </c>
    </row>
    <row r="82" spans="1:4" x14ac:dyDescent="0.25">
      <c r="C82" s="25">
        <v>25</v>
      </c>
      <c r="D82" s="13">
        <v>365000</v>
      </c>
    </row>
    <row r="83" spans="1:4" x14ac:dyDescent="0.25">
      <c r="C83" s="25">
        <v>66</v>
      </c>
      <c r="D83" s="13">
        <v>1029600</v>
      </c>
    </row>
    <row r="84" spans="1:4" x14ac:dyDescent="0.25">
      <c r="C84" s="25">
        <v>24</v>
      </c>
      <c r="D84" s="13">
        <v>374400</v>
      </c>
    </row>
    <row r="85" spans="1:4" x14ac:dyDescent="0.25">
      <c r="C85" s="26">
        <v>40</v>
      </c>
      <c r="D85" s="19">
        <v>504000</v>
      </c>
    </row>
    <row r="86" spans="1:4" x14ac:dyDescent="0.25">
      <c r="C86" s="17">
        <f>SUM(C4:C85)</f>
        <v>15811.35</v>
      </c>
      <c r="D86" s="10">
        <f>SUM(D4:D85)</f>
        <v>241828250</v>
      </c>
    </row>
    <row r="88" spans="1:4" x14ac:dyDescent="0.25">
      <c r="A88" t="s">
        <v>26</v>
      </c>
    </row>
  </sheetData>
  <mergeCells count="3">
    <mergeCell ref="A2:B2"/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C433-5A61-487F-B9F2-5CE1777137E8}">
  <dimension ref="A1:B27"/>
  <sheetViews>
    <sheetView workbookViewId="0">
      <selection activeCell="D4" sqref="D4"/>
    </sheetView>
  </sheetViews>
  <sheetFormatPr defaultRowHeight="15" x14ac:dyDescent="0.25"/>
  <cols>
    <col min="1" max="1" width="21.7109375" customWidth="1"/>
    <col min="2" max="2" width="27.7109375" customWidth="1"/>
    <col min="3" max="3" width="27.42578125" customWidth="1"/>
    <col min="4" max="4" width="27.85546875" customWidth="1"/>
  </cols>
  <sheetData>
    <row r="1" spans="1:2" x14ac:dyDescent="0.25">
      <c r="A1" s="1" t="s">
        <v>27</v>
      </c>
    </row>
    <row r="2" spans="1:2" x14ac:dyDescent="0.25">
      <c r="A2" s="37" t="s">
        <v>21</v>
      </c>
      <c r="B2" s="38"/>
    </row>
    <row r="3" spans="1:2" ht="30" x14ac:dyDescent="0.25">
      <c r="A3" s="17" t="s">
        <v>19</v>
      </c>
      <c r="B3" s="18" t="s">
        <v>29</v>
      </c>
    </row>
    <row r="4" spans="1:2" x14ac:dyDescent="0.25">
      <c r="A4" s="24">
        <v>50</v>
      </c>
      <c r="B4" s="32">
        <v>369500</v>
      </c>
    </row>
    <row r="5" spans="1:2" x14ac:dyDescent="0.25">
      <c r="A5" s="25">
        <v>358</v>
      </c>
      <c r="B5" s="33">
        <v>2315902</v>
      </c>
    </row>
    <row r="6" spans="1:2" x14ac:dyDescent="0.25">
      <c r="A6" s="25">
        <v>50</v>
      </c>
      <c r="B6" s="33">
        <v>319000</v>
      </c>
    </row>
    <row r="7" spans="1:2" x14ac:dyDescent="0.25">
      <c r="A7" s="25">
        <v>55</v>
      </c>
      <c r="B7" s="33">
        <v>350900</v>
      </c>
    </row>
    <row r="8" spans="1:2" x14ac:dyDescent="0.25">
      <c r="A8" s="25">
        <v>50</v>
      </c>
      <c r="B8" s="33">
        <v>385000</v>
      </c>
    </row>
    <row r="9" spans="1:2" x14ac:dyDescent="0.25">
      <c r="A9" s="25">
        <v>100</v>
      </c>
      <c r="B9" s="33">
        <v>674900</v>
      </c>
    </row>
    <row r="10" spans="1:2" x14ac:dyDescent="0.25">
      <c r="A10" s="25">
        <v>10</v>
      </c>
      <c r="B10" s="33">
        <v>73900</v>
      </c>
    </row>
    <row r="11" spans="1:2" x14ac:dyDescent="0.25">
      <c r="A11" s="25">
        <v>30</v>
      </c>
      <c r="B11" s="33">
        <v>221700</v>
      </c>
    </row>
    <row r="12" spans="1:2" x14ac:dyDescent="0.25">
      <c r="A12" s="25">
        <v>50</v>
      </c>
      <c r="B12" s="33">
        <v>369500</v>
      </c>
    </row>
    <row r="13" spans="1:2" x14ac:dyDescent="0.25">
      <c r="A13" s="25">
        <v>100</v>
      </c>
      <c r="B13" s="33">
        <v>739000</v>
      </c>
    </row>
    <row r="14" spans="1:2" x14ac:dyDescent="0.25">
      <c r="A14" s="25">
        <v>40</v>
      </c>
      <c r="B14" s="33">
        <v>308000</v>
      </c>
    </row>
    <row r="15" spans="1:2" x14ac:dyDescent="0.25">
      <c r="A15" s="25">
        <v>90</v>
      </c>
      <c r="B15" s="33">
        <v>574200</v>
      </c>
    </row>
    <row r="16" spans="1:2" x14ac:dyDescent="0.25">
      <c r="A16" s="25">
        <v>20</v>
      </c>
      <c r="B16" s="33">
        <v>127600</v>
      </c>
    </row>
    <row r="17" spans="1:2" x14ac:dyDescent="0.25">
      <c r="A17" s="25">
        <v>75</v>
      </c>
      <c r="B17" s="33">
        <v>577500</v>
      </c>
    </row>
    <row r="18" spans="1:2" x14ac:dyDescent="0.25">
      <c r="A18" s="25">
        <v>210</v>
      </c>
      <c r="B18" s="33">
        <v>1379700</v>
      </c>
    </row>
    <row r="19" spans="1:2" x14ac:dyDescent="0.25">
      <c r="A19" s="25">
        <v>90</v>
      </c>
      <c r="B19" s="33">
        <v>583200</v>
      </c>
    </row>
    <row r="20" spans="1:2" x14ac:dyDescent="0.25">
      <c r="A20" s="25">
        <v>9.9</v>
      </c>
      <c r="B20" s="33">
        <v>116738</v>
      </c>
    </row>
    <row r="21" spans="1:2" x14ac:dyDescent="0.25">
      <c r="A21" s="25">
        <v>9.9</v>
      </c>
      <c r="B21" s="33">
        <v>116243</v>
      </c>
    </row>
    <row r="22" spans="1:2" x14ac:dyDescent="0.25">
      <c r="A22" s="25">
        <v>500</v>
      </c>
      <c r="B22" s="33">
        <v>3240000</v>
      </c>
    </row>
    <row r="23" spans="1:2" x14ac:dyDescent="0.25">
      <c r="A23" s="25">
        <v>500</v>
      </c>
      <c r="B23" s="33">
        <v>3240000</v>
      </c>
    </row>
    <row r="24" spans="1:2" x14ac:dyDescent="0.25">
      <c r="A24" s="25">
        <v>250</v>
      </c>
      <c r="B24" s="33">
        <v>1620000</v>
      </c>
    </row>
    <row r="25" spans="1:2" x14ac:dyDescent="0.25">
      <c r="A25" s="26">
        <v>250</v>
      </c>
      <c r="B25" s="15">
        <v>1620000</v>
      </c>
    </row>
    <row r="26" spans="1:2" x14ac:dyDescent="0.25">
      <c r="A26" s="27">
        <f>SUM(A4:A25)</f>
        <v>2897.8</v>
      </c>
      <c r="B26" s="23">
        <f>SUM(B4:B25)</f>
        <v>19322483</v>
      </c>
    </row>
    <row r="27" spans="1:2" x14ac:dyDescent="0.25">
      <c r="A27" t="s">
        <v>30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E9" sqref="E9"/>
    </sheetView>
  </sheetViews>
  <sheetFormatPr defaultRowHeight="15" x14ac:dyDescent="0.25"/>
  <cols>
    <col min="1" max="1" width="22.140625" customWidth="1"/>
  </cols>
  <sheetData>
    <row r="1" spans="1:2" x14ac:dyDescent="0.25">
      <c r="B1" t="s">
        <v>51</v>
      </c>
    </row>
    <row r="2" spans="1:2" x14ac:dyDescent="0.25">
      <c r="A2" t="s">
        <v>15</v>
      </c>
      <c r="B2" s="6">
        <f>Calculations!B9</f>
        <v>1.4649681528662426</v>
      </c>
    </row>
    <row r="3" spans="1:2" x14ac:dyDescent="0.25">
      <c r="A3" t="s">
        <v>16</v>
      </c>
      <c r="B3" s="6">
        <f>B2</f>
        <v>1.4649681528662426</v>
      </c>
    </row>
    <row r="4" spans="1:2" x14ac:dyDescent="0.25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SubsidyvsCapacity-Phase I-III</vt:lpstr>
      <vt:lpstr>SubsidyvsCapacity-Phase IV</vt:lpstr>
      <vt:lpstr>SubsidyvsCapacity-Phase IV-2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2016-01-27T19:29:47Z</dcterms:created>
  <dcterms:modified xsi:type="dcterms:W3CDTF">2020-02-10T10:25:47Z</dcterms:modified>
</cp:coreProperties>
</file>