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ccs\CPbE\"/>
    </mc:Choice>
  </mc:AlternateContent>
  <xr:revisionPtr revIDLastSave="0" documentId="13_ncr:1_{EBAA0D75-DE66-4BAB-AD37-1B171A815AAF}" xr6:coauthVersionLast="44" xr6:coauthVersionMax="44" xr10:uidLastSave="{00000000-0000-0000-0000-000000000000}"/>
  <bookViews>
    <workbookView xWindow="-120" yWindow="-120" windowWidth="20730" windowHeight="11160" activeTab="5" xr2:uid="{00000000-000D-0000-FFFF-FFFF00000000}"/>
  </bookViews>
  <sheets>
    <sheet name="About" sheetId="1" r:id="rId1"/>
    <sheet name="Data OECD" sheetId="7" r:id="rId2"/>
    <sheet name="Data NonOECD" sheetId="8" r:id="rId3"/>
    <sheet name="CPbE-FoCSbS" sheetId="4" r:id="rId4"/>
    <sheet name="CPbE-FoESCbES" sheetId="5" r:id="rId5"/>
    <sheet name="CPbE-PoICbI" sheetId="3" r:id="rId6"/>
  </sheets>
  <definedNames>
    <definedName name="Region">About!$B$16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5" i="3" l="1"/>
  <c r="AM4" i="3"/>
  <c r="AM3" i="3"/>
  <c r="AM2" i="3"/>
  <c r="AH5" i="3"/>
  <c r="AH4" i="3"/>
  <c r="AH3" i="3"/>
  <c r="AH2" i="3"/>
  <c r="AC5" i="3"/>
  <c r="AC4" i="3"/>
  <c r="AC3" i="3"/>
  <c r="AC2" i="3"/>
  <c r="X5" i="3"/>
  <c r="X4" i="3"/>
  <c r="X3" i="3"/>
  <c r="X2" i="3"/>
  <c r="S5" i="3"/>
  <c r="S4" i="3"/>
  <c r="S3" i="3"/>
  <c r="S2" i="3"/>
  <c r="N5" i="3"/>
  <c r="N4" i="3"/>
  <c r="N3" i="3"/>
  <c r="N2" i="3"/>
  <c r="AM9" i="5"/>
  <c r="AM3" i="5"/>
  <c r="AM2" i="5"/>
  <c r="AC9" i="5"/>
  <c r="AC3" i="5"/>
  <c r="AC2" i="5"/>
  <c r="S9" i="5"/>
  <c r="S3" i="5"/>
  <c r="S2" i="5"/>
  <c r="I9" i="5"/>
  <c r="I3" i="5"/>
  <c r="I2" i="5"/>
  <c r="AM3" i="4"/>
  <c r="AM2" i="4"/>
  <c r="AH3" i="4"/>
  <c r="AH2" i="4"/>
  <c r="AC3" i="4"/>
  <c r="AC2" i="4"/>
  <c r="X3" i="4"/>
  <c r="AL5" i="3" l="1"/>
  <c r="AL4" i="3"/>
  <c r="AL2" i="3"/>
  <c r="AG5" i="3"/>
  <c r="AG3" i="3"/>
  <c r="AB4" i="3"/>
  <c r="AB3" i="3"/>
  <c r="AB2" i="3"/>
  <c r="W5" i="3"/>
  <c r="W4" i="3"/>
  <c r="W3" i="3"/>
  <c r="R5" i="3"/>
  <c r="R4" i="3"/>
  <c r="R3" i="3"/>
  <c r="R2" i="3"/>
  <c r="AL8" i="5"/>
  <c r="AK8" i="5"/>
  <c r="AJ8" i="5"/>
  <c r="AI8" i="5"/>
  <c r="AH8" i="5"/>
  <c r="AG8" i="5"/>
  <c r="AF8" i="5"/>
  <c r="AE8" i="5"/>
  <c r="AD8" i="5"/>
  <c r="AL7" i="5"/>
  <c r="AK7" i="5"/>
  <c r="AJ7" i="5"/>
  <c r="AI7" i="5"/>
  <c r="AH7" i="5"/>
  <c r="AG7" i="5"/>
  <c r="AF7" i="5"/>
  <c r="AE7" i="5"/>
  <c r="AD7" i="5"/>
  <c r="AL6" i="5"/>
  <c r="AK6" i="5"/>
  <c r="AJ6" i="5"/>
  <c r="AI6" i="5"/>
  <c r="AH6" i="5"/>
  <c r="AG6" i="5"/>
  <c r="AF6" i="5"/>
  <c r="AE6" i="5"/>
  <c r="AD6" i="5"/>
  <c r="AL5" i="5"/>
  <c r="AK5" i="5"/>
  <c r="AJ5" i="5"/>
  <c r="AI5" i="5"/>
  <c r="AH5" i="5"/>
  <c r="AG5" i="5"/>
  <c r="AF5" i="5"/>
  <c r="AE5" i="5"/>
  <c r="AD5" i="5"/>
  <c r="AL4" i="5"/>
  <c r="AK4" i="5"/>
  <c r="AJ4" i="5"/>
  <c r="AI4" i="5"/>
  <c r="AH4" i="5"/>
  <c r="AG4" i="5"/>
  <c r="AF4" i="5"/>
  <c r="AE4" i="5"/>
  <c r="AD4" i="5"/>
  <c r="AB8" i="5"/>
  <c r="AA8" i="5"/>
  <c r="Z8" i="5"/>
  <c r="Y8" i="5"/>
  <c r="X8" i="5"/>
  <c r="W8" i="5"/>
  <c r="V8" i="5"/>
  <c r="U8" i="5"/>
  <c r="T8" i="5"/>
  <c r="AB7" i="5"/>
  <c r="AA7" i="5"/>
  <c r="Z7" i="5"/>
  <c r="Y7" i="5"/>
  <c r="X7" i="5"/>
  <c r="W7" i="5"/>
  <c r="V7" i="5"/>
  <c r="U7" i="5"/>
  <c r="T7" i="5"/>
  <c r="AB6" i="5"/>
  <c r="AA6" i="5"/>
  <c r="Z6" i="5"/>
  <c r="Y6" i="5"/>
  <c r="X6" i="5"/>
  <c r="W6" i="5"/>
  <c r="V6" i="5"/>
  <c r="U6" i="5"/>
  <c r="T6" i="5"/>
  <c r="AB5" i="5"/>
  <c r="AA5" i="5"/>
  <c r="Z5" i="5"/>
  <c r="Y5" i="5"/>
  <c r="X5" i="5"/>
  <c r="W5" i="5"/>
  <c r="V5" i="5"/>
  <c r="U5" i="5"/>
  <c r="T5" i="5"/>
  <c r="AB4" i="5"/>
  <c r="AA4" i="5"/>
  <c r="Z4" i="5"/>
  <c r="Y4" i="5"/>
  <c r="X4" i="5"/>
  <c r="W4" i="5"/>
  <c r="V4" i="5"/>
  <c r="U4" i="5"/>
  <c r="T4" i="5"/>
  <c r="X2" i="4"/>
  <c r="S3" i="4"/>
  <c r="S2" i="4"/>
  <c r="N3" i="4"/>
  <c r="O3" i="4" s="1"/>
  <c r="N2" i="4"/>
  <c r="O2" i="4" s="1"/>
  <c r="E17" i="8"/>
  <c r="D17" i="8"/>
  <c r="C17" i="8"/>
  <c r="B17" i="8"/>
  <c r="E16" i="8"/>
  <c r="D16" i="8"/>
  <c r="C16" i="8"/>
  <c r="B16" i="8"/>
  <c r="E15" i="8"/>
  <c r="D15" i="8"/>
  <c r="C15" i="8"/>
  <c r="B15" i="8"/>
  <c r="G11" i="8"/>
  <c r="F11" i="8"/>
  <c r="E11" i="8"/>
  <c r="D11" i="8"/>
  <c r="C11" i="8"/>
  <c r="B11" i="8"/>
  <c r="G10" i="8"/>
  <c r="F10" i="8"/>
  <c r="E10" i="8"/>
  <c r="D10" i="8"/>
  <c r="C10" i="8"/>
  <c r="B10" i="8"/>
  <c r="G9" i="8"/>
  <c r="F9" i="8"/>
  <c r="E9" i="8"/>
  <c r="D9" i="8"/>
  <c r="C9" i="8"/>
  <c r="B9" i="8"/>
  <c r="G8" i="8"/>
  <c r="F8" i="8"/>
  <c r="E8" i="8"/>
  <c r="D8" i="8"/>
  <c r="C8" i="8"/>
  <c r="B8" i="8"/>
  <c r="G4" i="8"/>
  <c r="F4" i="8"/>
  <c r="E4" i="8"/>
  <c r="D4" i="8"/>
  <c r="C4" i="8"/>
  <c r="B4" i="8"/>
  <c r="G3" i="8"/>
  <c r="F3" i="8"/>
  <c r="E3" i="8"/>
  <c r="D3" i="8"/>
  <c r="C3" i="8"/>
  <c r="B3" i="8"/>
  <c r="E17" i="7"/>
  <c r="D17" i="7"/>
  <c r="C17" i="7"/>
  <c r="B17" i="7"/>
  <c r="E16" i="7"/>
  <c r="D16" i="7"/>
  <c r="C16" i="7"/>
  <c r="B16" i="7"/>
  <c r="E15" i="7"/>
  <c r="D15" i="7"/>
  <c r="C15" i="7"/>
  <c r="B15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4" i="7"/>
  <c r="F4" i="7"/>
  <c r="E4" i="7"/>
  <c r="D4" i="7"/>
  <c r="C4" i="7"/>
  <c r="B4" i="7"/>
  <c r="G3" i="7"/>
  <c r="F3" i="7"/>
  <c r="E3" i="7"/>
  <c r="D3" i="7"/>
  <c r="C3" i="7"/>
  <c r="B3" i="7"/>
  <c r="AG2" i="3" l="1"/>
  <c r="O4" i="3"/>
  <c r="U5" i="3"/>
  <c r="Y5" i="3"/>
  <c r="P4" i="3"/>
  <c r="T4" i="3"/>
  <c r="Y3" i="3"/>
  <c r="Z5" i="3"/>
  <c r="AD5" i="3"/>
  <c r="AJ4" i="3"/>
  <c r="T3" i="3"/>
  <c r="AE4" i="3"/>
  <c r="O5" i="3"/>
  <c r="U4" i="3"/>
  <c r="Y4" i="3"/>
  <c r="AD3" i="3"/>
  <c r="AE5" i="3"/>
  <c r="AI5" i="3"/>
  <c r="AI4" i="3"/>
  <c r="P9" i="5"/>
  <c r="W2" i="3"/>
  <c r="O3" i="3"/>
  <c r="P5" i="3"/>
  <c r="AB5" i="3"/>
  <c r="T5" i="3"/>
  <c r="AG4" i="3"/>
  <c r="Z4" i="3"/>
  <c r="AL3" i="3"/>
  <c r="AD4" i="3"/>
  <c r="AI3" i="3"/>
  <c r="AJ5" i="3"/>
  <c r="T2" i="3"/>
  <c r="Y2" i="3"/>
  <c r="AD2" i="3"/>
  <c r="AI2" i="3"/>
  <c r="U2" i="3"/>
  <c r="U3" i="3"/>
  <c r="AE2" i="3"/>
  <c r="AE3" i="3"/>
  <c r="AJ3" i="3"/>
  <c r="M4" i="3"/>
  <c r="L4" i="3" s="1"/>
  <c r="K4" i="3" s="1"/>
  <c r="J4" i="3" s="1"/>
  <c r="I4" i="3" s="1"/>
  <c r="H4" i="3" s="1"/>
  <c r="G4" i="3" s="1"/>
  <c r="F4" i="3" s="1"/>
  <c r="E4" i="3" s="1"/>
  <c r="D4" i="3" s="1"/>
  <c r="C4" i="3" s="1"/>
  <c r="B4" i="3" s="1"/>
  <c r="Q2" i="3"/>
  <c r="Q3" i="3"/>
  <c r="Q4" i="3"/>
  <c r="Q5" i="3"/>
  <c r="V2" i="3"/>
  <c r="V3" i="3"/>
  <c r="V4" i="3"/>
  <c r="V5" i="3"/>
  <c r="AA2" i="3"/>
  <c r="AA3" i="3"/>
  <c r="AA4" i="3"/>
  <c r="AA5" i="3"/>
  <c r="AF2" i="3"/>
  <c r="AF3" i="3"/>
  <c r="AF4" i="3"/>
  <c r="AF5" i="3"/>
  <c r="AK2" i="3"/>
  <c r="AK3" i="3"/>
  <c r="AK4" i="3"/>
  <c r="AK5" i="3"/>
  <c r="M2" i="3"/>
  <c r="L2" i="3" s="1"/>
  <c r="K2" i="3" s="1"/>
  <c r="J2" i="3" s="1"/>
  <c r="I2" i="3" s="1"/>
  <c r="H2" i="3" s="1"/>
  <c r="G2" i="3" s="1"/>
  <c r="F2" i="3" s="1"/>
  <c r="E2" i="3" s="1"/>
  <c r="D2" i="3" s="1"/>
  <c r="C2" i="3" s="1"/>
  <c r="B2" i="3" s="1"/>
  <c r="O2" i="3"/>
  <c r="M3" i="3"/>
  <c r="L3" i="3" s="1"/>
  <c r="K3" i="3" s="1"/>
  <c r="J3" i="3" s="1"/>
  <c r="I3" i="3" s="1"/>
  <c r="H3" i="3" s="1"/>
  <c r="G3" i="3" s="1"/>
  <c r="F3" i="3" s="1"/>
  <c r="E3" i="3" s="1"/>
  <c r="D3" i="3" s="1"/>
  <c r="C3" i="3" s="1"/>
  <c r="B3" i="3" s="1"/>
  <c r="P2" i="3"/>
  <c r="P3" i="3"/>
  <c r="Z2" i="3"/>
  <c r="Z3" i="3"/>
  <c r="AJ2" i="3"/>
  <c r="M5" i="3"/>
  <c r="L5" i="3" s="1"/>
  <c r="K5" i="3" s="1"/>
  <c r="J5" i="3" s="1"/>
  <c r="I5" i="3" s="1"/>
  <c r="H5" i="3" s="1"/>
  <c r="G5" i="3" s="1"/>
  <c r="F5" i="3" s="1"/>
  <c r="E5" i="3" s="1"/>
  <c r="D5" i="3" s="1"/>
  <c r="C5" i="3" s="1"/>
  <c r="B5" i="3" s="1"/>
  <c r="Q3" i="5"/>
  <c r="AJ3" i="5"/>
  <c r="AK2" i="5"/>
  <c r="AB2" i="4"/>
  <c r="R2" i="5"/>
  <c r="U3" i="4"/>
  <c r="AE3" i="4"/>
  <c r="D3" i="5"/>
  <c r="N3" i="5"/>
  <c r="Z3" i="5"/>
  <c r="AF3" i="4"/>
  <c r="M3" i="4"/>
  <c r="L3" i="4" s="1"/>
  <c r="K3" i="4" s="1"/>
  <c r="J3" i="4" s="1"/>
  <c r="I3" i="4" s="1"/>
  <c r="H3" i="4" s="1"/>
  <c r="G3" i="4" s="1"/>
  <c r="F3" i="4" s="1"/>
  <c r="E3" i="4" s="1"/>
  <c r="D3" i="4" s="1"/>
  <c r="C3" i="4" s="1"/>
  <c r="B3" i="4" s="1"/>
  <c r="AB3" i="4"/>
  <c r="Y3" i="4"/>
  <c r="G3" i="5"/>
  <c r="R3" i="5"/>
  <c r="AG3" i="5"/>
  <c r="P3" i="4"/>
  <c r="V3" i="4"/>
  <c r="AL2" i="4"/>
  <c r="H3" i="5"/>
  <c r="AL9" i="5"/>
  <c r="M9" i="5"/>
  <c r="AB9" i="5"/>
  <c r="AK3" i="5"/>
  <c r="U2" i="4"/>
  <c r="AE2" i="4"/>
  <c r="AL3" i="4"/>
  <c r="AI3" i="4"/>
  <c r="C3" i="5"/>
  <c r="E9" i="5"/>
  <c r="J3" i="5"/>
  <c r="Q9" i="5"/>
  <c r="V3" i="5"/>
  <c r="V2" i="4"/>
  <c r="C2" i="5"/>
  <c r="AI9" i="5"/>
  <c r="Q2" i="4"/>
  <c r="Q3" i="4"/>
  <c r="W2" i="4"/>
  <c r="W3" i="4"/>
  <c r="Z2" i="4"/>
  <c r="Z3" i="4"/>
  <c r="AG2" i="4"/>
  <c r="AG3" i="4"/>
  <c r="AJ2" i="4"/>
  <c r="AJ3" i="4"/>
  <c r="D2" i="5"/>
  <c r="H2" i="5"/>
  <c r="E3" i="5"/>
  <c r="B9" i="5"/>
  <c r="F9" i="5"/>
  <c r="L2" i="5"/>
  <c r="P2" i="5"/>
  <c r="K3" i="5"/>
  <c r="O3" i="5"/>
  <c r="J9" i="5"/>
  <c r="N9" i="5"/>
  <c r="R9" i="5"/>
  <c r="T2" i="5"/>
  <c r="X2" i="5"/>
  <c r="AB2" i="5"/>
  <c r="W3" i="5"/>
  <c r="AA3" i="5"/>
  <c r="U9" i="5"/>
  <c r="Y9" i="5"/>
  <c r="AE2" i="5"/>
  <c r="AI2" i="5"/>
  <c r="AD3" i="5"/>
  <c r="AH3" i="5"/>
  <c r="AL3" i="5"/>
  <c r="AF9" i="5"/>
  <c r="AJ9" i="5"/>
  <c r="P2" i="4"/>
  <c r="Y2" i="4"/>
  <c r="K2" i="5"/>
  <c r="W2" i="5"/>
  <c r="AA2" i="5"/>
  <c r="AE9" i="5"/>
  <c r="R2" i="4"/>
  <c r="R3" i="4"/>
  <c r="T2" i="4"/>
  <c r="T3" i="4"/>
  <c r="AA2" i="4"/>
  <c r="AA3" i="4"/>
  <c r="AD2" i="4"/>
  <c r="AD3" i="4"/>
  <c r="AK2" i="4"/>
  <c r="AK3" i="4"/>
  <c r="E2" i="5"/>
  <c r="B3" i="5"/>
  <c r="F3" i="5"/>
  <c r="C9" i="5"/>
  <c r="G9" i="5"/>
  <c r="M2" i="5"/>
  <c r="Q2" i="5"/>
  <c r="L3" i="5"/>
  <c r="P3" i="5"/>
  <c r="K9" i="5"/>
  <c r="O9" i="5"/>
  <c r="U2" i="5"/>
  <c r="Y2" i="5"/>
  <c r="T3" i="5"/>
  <c r="X3" i="5"/>
  <c r="AB3" i="5"/>
  <c r="V9" i="5"/>
  <c r="Z9" i="5"/>
  <c r="AF2" i="5"/>
  <c r="AJ2" i="5"/>
  <c r="AE3" i="5"/>
  <c r="AI3" i="5"/>
  <c r="AG9" i="5"/>
  <c r="AK9" i="5"/>
  <c r="AF2" i="4"/>
  <c r="AI2" i="4"/>
  <c r="G2" i="5"/>
  <c r="O2" i="5"/>
  <c r="T9" i="5"/>
  <c r="X9" i="5"/>
  <c r="AD2" i="5"/>
  <c r="AH2" i="5"/>
  <c r="AL2" i="5"/>
  <c r="M2" i="4"/>
  <c r="L2" i="4" s="1"/>
  <c r="K2" i="4" s="1"/>
  <c r="J2" i="4" s="1"/>
  <c r="I2" i="4" s="1"/>
  <c r="H2" i="4" s="1"/>
  <c r="G2" i="4" s="1"/>
  <c r="F2" i="4" s="1"/>
  <c r="E2" i="4" s="1"/>
  <c r="D2" i="4" s="1"/>
  <c r="C2" i="4" s="1"/>
  <c r="B2" i="4" s="1"/>
  <c r="B2" i="5"/>
  <c r="F2" i="5"/>
  <c r="D9" i="5"/>
  <c r="H9" i="5"/>
  <c r="J2" i="5"/>
  <c r="N2" i="5"/>
  <c r="M3" i="5"/>
  <c r="L9" i="5"/>
  <c r="V2" i="5"/>
  <c r="Z2" i="5"/>
  <c r="U3" i="5"/>
  <c r="Y3" i="5"/>
  <c r="W9" i="5"/>
  <c r="AA9" i="5"/>
  <c r="AG2" i="5"/>
  <c r="AF3" i="5"/>
  <c r="AD9" i="5"/>
  <c r="AH9" i="5"/>
</calcChain>
</file>

<file path=xl/sharedStrings.xml><?xml version="1.0" encoding="utf-8"?>
<sst xmlns="http://schemas.openxmlformats.org/spreadsheetml/2006/main" count="123" uniqueCount="82">
  <si>
    <t>Source:</t>
  </si>
  <si>
    <t>International Energy Agency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</si>
  <si>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</si>
  <si>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</si>
  <si>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</si>
  <si>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</si>
  <si>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</si>
  <si>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</si>
  <si>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</si>
  <si>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Mapped onto model industry categories</t>
  </si>
  <si>
    <t>By Model Sector</t>
  </si>
  <si>
    <t>electricity sector</t>
  </si>
  <si>
    <t>industry sector</t>
  </si>
  <si>
    <t>Mapped onto model electricity source categories</t>
  </si>
  <si>
    <t>coal</t>
  </si>
  <si>
    <t>natural gas</t>
  </si>
  <si>
    <t>biomass</t>
  </si>
  <si>
    <t>nuclear</t>
  </si>
  <si>
    <t>hydro</t>
  </si>
  <si>
    <t>CPbE Pecentage of Industry CCS by Industry</t>
  </si>
  <si>
    <t>CPbE Fraction of CO2 Sequestration by Sector</t>
  </si>
  <si>
    <t>CPbE Fraction of Electricity Sector CCS by Energy Source</t>
  </si>
  <si>
    <t>We are assuming plants in the electricity sector that engage in CCS use their main fuel type</t>
  </si>
  <si>
    <t>also for providing the energy to conduct that CCS.</t>
  </si>
  <si>
    <t>solar PV</t>
  </si>
  <si>
    <t>solar thermal</t>
  </si>
  <si>
    <t>agriculture</t>
  </si>
  <si>
    <t>natural gas nonpeaker</t>
  </si>
  <si>
    <t>geothermal</t>
  </si>
  <si>
    <t>petroleum</t>
  </si>
  <si>
    <t>natural gas peaker</t>
  </si>
  <si>
    <t>lignite</t>
  </si>
  <si>
    <t>offshore wind</t>
  </si>
  <si>
    <t>hard coal</t>
  </si>
  <si>
    <t>onshore wind</t>
  </si>
  <si>
    <t>Our source does not specify what share of coal CCS is for lignite and for hard coal.</t>
  </si>
  <si>
    <t>As hard coal is the predominant type in the U.S., and the newer and more technologically</t>
  </si>
  <si>
    <t>advanced coal plants (suitable for CCS) in the U.S. are likely to burn hard coal rather</t>
  </si>
  <si>
    <t>than lignite, we assume all coal CCS refers to hard coal rather than lignite.</t>
  </si>
  <si>
    <t>We linearly interpolate to obtain remaining years.</t>
  </si>
  <si>
    <t>This variable includes both OECD and Non-OECD data.  Use the following selector to</t>
  </si>
  <si>
    <t>toggle between these options, to speed the process of adapting this variable to</t>
  </si>
  <si>
    <t>different regions.</t>
  </si>
  <si>
    <t>Region</t>
  </si>
  <si>
    <t>Non-OECD</t>
  </si>
  <si>
    <t>Notes</t>
  </si>
  <si>
    <t>OECD</t>
  </si>
  <si>
    <t>Energy Technology Perspectives 2017 - Catalysing Energy Technology Transformations</t>
  </si>
  <si>
    <t>https://www.iea.org/etp2017/</t>
  </si>
  <si>
    <t>ETP 2017 scenario summary (OECD and NonOECD tabs), Figure 8-4 downloadable data, Figure 8-6 downloadable data</t>
  </si>
  <si>
    <t>We determine the fraction of CCS by industry and by electricity source by IEA data from multiple tables in the ETP 2017.</t>
  </si>
  <si>
    <t>This gives us results for 2025 through 2050 in 5 year increments for power/industry split and industry category,</t>
  </si>
  <si>
    <t>and from 2020 to 2050 in 10 year increments for power category.</t>
  </si>
  <si>
    <t>Since we have no data for prior to 2025 or 2020 (depending on the variable), we assume those values apply prior to 2025 or 2020.</t>
  </si>
  <si>
    <t>IEA provides the necessary data for three different scenarios: Reference, 2 degree, and Beyond 2 degrees.</t>
  </si>
  <si>
    <t>We take the fraction of CCS data from the 2 degree scenario in an attempt to represent a mid-point.</t>
  </si>
  <si>
    <t>Based on the ETP 2017 report "CCS on fuel production and transformation" section starting on page 372, we assume</t>
  </si>
  <si>
    <t>the "Other Transformation" category refers primarily to natural gas production, which we assign to the natural gas</t>
  </si>
  <si>
    <t>and petroleum systems industry category.</t>
  </si>
  <si>
    <t>ETP 2017 data sheet, OECD tab</t>
  </si>
  <si>
    <t>CO2 captured (Mt CO2)</t>
  </si>
  <si>
    <t>Industry</t>
  </si>
  <si>
    <t>Power</t>
  </si>
  <si>
    <t>Other transformation</t>
  </si>
  <si>
    <t>Total</t>
  </si>
  <si>
    <t>ETP 2017 figure 8_04 data</t>
  </si>
  <si>
    <t>Coal with CCS</t>
  </si>
  <si>
    <t>Natural gas with CCS</t>
  </si>
  <si>
    <t>Biomass with CCS</t>
  </si>
  <si>
    <t>ETP 2017 figure 8_07 data</t>
  </si>
  <si>
    <t>DATA</t>
  </si>
  <si>
    <t>LEFT graph</t>
  </si>
  <si>
    <t>Cement</t>
  </si>
  <si>
    <t>Iron and steel</t>
  </si>
  <si>
    <t>Chemicals</t>
  </si>
  <si>
    <t>Pulp and paper</t>
  </si>
  <si>
    <t>crude oil</t>
  </si>
  <si>
    <t>heavy or residual fuel oil</t>
  </si>
  <si>
    <t>municipal solid waste</t>
  </si>
  <si>
    <t>CCS Fraction by Energy Source (dimensionless)</t>
  </si>
  <si>
    <t>CCS Fraction by Industry (dimensionless)</t>
  </si>
  <si>
    <t>CCS Fraction by Sector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</si>
</sst>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#\ 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165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0" fillId="2" borderId="0" xfId="0" applyFill="1"/>
    <xf numFmtId="0" fontId="4" fillId="0" borderId="0" xfId="0" applyFont="1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Fill="1"/>
    <xf numFmtId="0" fontId="1" fillId="0" borderId="0" xfId="0" applyFont="1" applyFill="1"/>
    <xf numFmtId="9" fontId="0" fillId="0" borderId="0" xfId="1" applyFont="1"/>
    <xf numFmtId="0" fontId="7" fillId="0" borderId="0" xfId="0" applyFont="1"/>
    <xf numFmtId="166" fontId="5" fillId="4" borderId="0" xfId="0" applyNumberFormat="1" applyFont="1" applyFill="1"/>
    <xf numFmtId="166" fontId="6" fillId="4" borderId="0" xfId="0" applyNumberFormat="1" applyFont="1" applyFill="1"/>
    <xf numFmtId="166" fontId="0" fillId="5" borderId="0" xfId="0" applyNumberFormat="1" applyFill="1"/>
    <xf numFmtId="166" fontId="0" fillId="5" borderId="0" xfId="0" applyNumberFormat="1" applyFill="1" applyAlignment="1">
      <alignment wrapText="1"/>
    </xf>
    <xf numFmtId="166" fontId="1" fillId="5" borderId="0" xfId="0" applyNumberFormat="1" applyFont="1" applyFill="1" applyAlignment="1">
      <alignment wrapText="1"/>
    </xf>
    <xf numFmtId="166" fontId="1" fillId="5" borderId="0" xfId="0" applyNumberFormat="1" applyFont="1" applyFill="1"/>
    <xf numFmtId="0" fontId="8" fillId="5" borderId="0" xfId="0" applyFont="1" applyFill="1"/>
    <xf numFmtId="0" fontId="9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0" xfId="0" applyFont="1" applyFill="1"/>
    <xf numFmtId="1" fontId="8" fillId="5" borderId="0" xfId="0" applyNumberFormat="1" applyFont="1" applyFill="1" applyAlignment="1">
      <alignment horizontal="center"/>
    </xf>
    <xf numFmtId="0" fontId="10" fillId="5" borderId="0" xfId="0" applyFont="1" applyFill="1"/>
    <xf numFmtId="0" fontId="11" fillId="5" borderId="0" xfId="0" applyFont="1" applyFill="1"/>
    <xf numFmtId="0" fontId="0" fillId="5" borderId="0" xfId="0" applyFill="1" applyAlignment="1">
      <alignment horizontal="right"/>
    </xf>
    <xf numFmtId="2" fontId="8" fillId="5" borderId="0" xfId="0" applyNumberFormat="1" applyFont="1" applyFill="1"/>
    <xf numFmtId="0" fontId="1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D17" sqref="D17"/>
    </sheetView>
  </sheetViews>
  <sheetFormatPr defaultRowHeight="15" x14ac:dyDescent="0.25"/>
  <cols>
    <col min="2" max="2" width="15.28515625" customWidth="1"/>
    <col min="3" max="3" width="10.42578125" customWidth="1"/>
  </cols>
  <sheetData>
    <row r="1" spans="1:3" x14ac:dyDescent="0.25">
      <c r="A1" s="1" t="s">
        <v>20</v>
      </c>
    </row>
    <row r="2" spans="1:3" x14ac:dyDescent="0.25">
      <c r="A2" s="1" t="s">
        <v>21</v>
      </c>
    </row>
    <row r="3" spans="1:3" x14ac:dyDescent="0.25">
      <c r="A3" s="1" t="s">
        <v>19</v>
      </c>
    </row>
    <row r="5" spans="1:3" x14ac:dyDescent="0.25">
      <c r="A5" s="1" t="s">
        <v>0</v>
      </c>
      <c r="B5" t="s">
        <v>1</v>
      </c>
    </row>
    <row r="6" spans="1:3" x14ac:dyDescent="0.25">
      <c r="B6" s="2">
        <v>2017</v>
      </c>
    </row>
    <row r="7" spans="1:3" x14ac:dyDescent="0.25">
      <c r="B7" t="s">
        <v>47</v>
      </c>
    </row>
    <row r="8" spans="1:3" x14ac:dyDescent="0.25">
      <c r="B8" s="3" t="s">
        <v>48</v>
      </c>
    </row>
    <row r="9" spans="1:3" x14ac:dyDescent="0.25">
      <c r="B9" t="s">
        <v>49</v>
      </c>
    </row>
    <row r="11" spans="1:3" x14ac:dyDescent="0.25">
      <c r="A11" s="1" t="s">
        <v>45</v>
      </c>
    </row>
    <row r="12" spans="1:3" x14ac:dyDescent="0.25">
      <c r="A12" s="1"/>
    </row>
    <row r="13" spans="1:3" x14ac:dyDescent="0.25">
      <c r="A13" s="1" t="s">
        <v>40</v>
      </c>
    </row>
    <row r="14" spans="1:3" x14ac:dyDescent="0.25">
      <c r="A14" s="1" t="s">
        <v>41</v>
      </c>
    </row>
    <row r="15" spans="1:3" ht="15.75" thickBot="1" x14ac:dyDescent="0.3">
      <c r="A15" s="1" t="s">
        <v>42</v>
      </c>
    </row>
    <row r="16" spans="1:3" ht="15.75" thickBot="1" x14ac:dyDescent="0.3">
      <c r="A16" s="1" t="s">
        <v>43</v>
      </c>
      <c r="B16" s="9" t="s">
        <v>44</v>
      </c>
      <c r="C16" s="8" t="s">
        <v>46</v>
      </c>
    </row>
    <row r="17" spans="1:3" x14ac:dyDescent="0.25">
      <c r="A17" s="1"/>
      <c r="C17" s="8" t="s">
        <v>44</v>
      </c>
    </row>
    <row r="18" spans="1:3" x14ac:dyDescent="0.25">
      <c r="A18" s="1"/>
    </row>
    <row r="19" spans="1:3" x14ac:dyDescent="0.25">
      <c r="A19" t="s">
        <v>50</v>
      </c>
    </row>
    <row r="20" spans="1:3" x14ac:dyDescent="0.25">
      <c r="A20" t="s">
        <v>51</v>
      </c>
    </row>
    <row r="21" spans="1:3" x14ac:dyDescent="0.25">
      <c r="A21" s="12" t="s">
        <v>52</v>
      </c>
    </row>
    <row r="22" spans="1:3" x14ac:dyDescent="0.25">
      <c r="A22" t="s">
        <v>39</v>
      </c>
    </row>
    <row r="23" spans="1:3" x14ac:dyDescent="0.25">
      <c r="A23" t="s">
        <v>53</v>
      </c>
    </row>
    <row r="25" spans="1:3" x14ac:dyDescent="0.25">
      <c r="A25" t="s">
        <v>22</v>
      </c>
    </row>
    <row r="26" spans="1:3" x14ac:dyDescent="0.25">
      <c r="A26" t="s">
        <v>23</v>
      </c>
    </row>
    <row r="28" spans="1:3" x14ac:dyDescent="0.25">
      <c r="A28" t="s">
        <v>35</v>
      </c>
    </row>
    <row r="29" spans="1:3" x14ac:dyDescent="0.25">
      <c r="A29" t="s">
        <v>36</v>
      </c>
    </row>
    <row r="30" spans="1:3" x14ac:dyDescent="0.25">
      <c r="A30" t="s">
        <v>37</v>
      </c>
    </row>
    <row r="31" spans="1:3" x14ac:dyDescent="0.25">
      <c r="A31" t="s">
        <v>38</v>
      </c>
    </row>
    <row r="33" spans="1:1" x14ac:dyDescent="0.25">
      <c r="A33" t="s">
        <v>54</v>
      </c>
    </row>
    <row r="34" spans="1:1" x14ac:dyDescent="0.25">
      <c r="A34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</sheetData>
  <dataValidations count="1">
    <dataValidation type="list" allowBlank="1" showInputMessage="1" showErrorMessage="1" sqref="B16" xr:uid="{3FA594FA-5A85-41C3-A576-AA1EC08F995A}">
      <formula1>$C$16:$C$17</formula1>
    </dataValidation>
  </dataValidations>
  <hyperlinks>
    <hyperlink ref="B8" r:id="rId1" xr:uid="{13B0AC82-2685-479C-87D1-5D1EE1B8A203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B577-5C20-4735-BBE1-8CD13DC5BEA4}">
  <dimension ref="A1:L42"/>
  <sheetViews>
    <sheetView topLeftCell="A19" workbookViewId="0">
      <selection activeCell="G33" sqref="G33"/>
    </sheetView>
  </sheetViews>
  <sheetFormatPr defaultRowHeight="15" x14ac:dyDescent="0.25"/>
  <cols>
    <col min="1" max="1" width="26.28515625" customWidth="1"/>
    <col min="2" max="2" width="11" customWidth="1"/>
    <col min="3" max="4" width="12.140625" customWidth="1"/>
    <col min="5" max="5" width="11.42578125" customWidth="1"/>
    <col min="6" max="6" width="12.140625" customWidth="1"/>
  </cols>
  <sheetData>
    <row r="1" spans="1:10" x14ac:dyDescent="0.25">
      <c r="A1" s="10" t="s">
        <v>10</v>
      </c>
      <c r="B1" s="11"/>
      <c r="C1" s="11"/>
      <c r="D1" s="11"/>
      <c r="E1" s="11"/>
      <c r="F1" s="11"/>
      <c r="G1" s="11"/>
      <c r="H1" s="13"/>
      <c r="I1" s="13"/>
      <c r="J1" s="13"/>
    </row>
    <row r="2" spans="1:10" x14ac:dyDescent="0.25">
      <c r="B2" s="1">
        <v>2025</v>
      </c>
      <c r="C2" s="1">
        <v>2030</v>
      </c>
      <c r="D2" s="14">
        <v>2035</v>
      </c>
      <c r="E2" s="14">
        <v>2040</v>
      </c>
      <c r="F2" s="14">
        <v>2045</v>
      </c>
      <c r="G2" s="14">
        <v>2050</v>
      </c>
    </row>
    <row r="3" spans="1:10" x14ac:dyDescent="0.25">
      <c r="A3" t="s">
        <v>11</v>
      </c>
      <c r="B3" s="15">
        <f t="shared" ref="B3:G3" si="0">D23/D25</f>
        <v>0.21803644250297027</v>
      </c>
      <c r="C3" s="15">
        <f t="shared" si="0"/>
        <v>0.45387106293645746</v>
      </c>
      <c r="D3" s="15">
        <f t="shared" si="0"/>
        <v>0.57375467270212188</v>
      </c>
      <c r="E3" s="15">
        <f t="shared" si="0"/>
        <v>0.59382245522742239</v>
      </c>
      <c r="F3" s="15">
        <f t="shared" si="0"/>
        <v>0.60434543955945319</v>
      </c>
      <c r="G3" s="15">
        <f t="shared" si="0"/>
        <v>0.56028199067132201</v>
      </c>
      <c r="H3" s="15"/>
    </row>
    <row r="4" spans="1:10" x14ac:dyDescent="0.25">
      <c r="A4" t="s">
        <v>12</v>
      </c>
      <c r="B4" s="15">
        <f>SUM(D22,D24)/D25</f>
        <v>0.78196355749702962</v>
      </c>
      <c r="C4" s="15">
        <f t="shared" ref="C4" si="1">SUM(E22,E24)/E25</f>
        <v>0.54612893706354271</v>
      </c>
      <c r="D4" s="15">
        <f>SUM(F22,F24)/F25</f>
        <v>0.42624532729787801</v>
      </c>
      <c r="E4" s="15">
        <f>SUM(G22,G24)/G25</f>
        <v>0.40617754477257761</v>
      </c>
      <c r="F4" s="15">
        <f>SUM(H22,H24)/H25</f>
        <v>0.39565456044054664</v>
      </c>
      <c r="G4" s="15">
        <f>SUM(I22,I24)/I25</f>
        <v>0.43971800932867816</v>
      </c>
      <c r="H4" s="15"/>
    </row>
    <row r="6" spans="1:10" x14ac:dyDescent="0.25">
      <c r="A6" s="10" t="s">
        <v>9</v>
      </c>
      <c r="B6" s="11"/>
      <c r="C6" s="11"/>
      <c r="D6" s="11"/>
      <c r="E6" s="11"/>
      <c r="F6" s="11"/>
      <c r="G6" s="11"/>
    </row>
    <row r="7" spans="1:10" x14ac:dyDescent="0.25">
      <c r="B7" s="1">
        <v>2025</v>
      </c>
      <c r="C7" s="1">
        <v>2030</v>
      </c>
      <c r="D7" s="1">
        <v>2035</v>
      </c>
      <c r="E7" s="14">
        <v>2040</v>
      </c>
      <c r="F7" s="14">
        <v>2045</v>
      </c>
      <c r="G7" s="14">
        <v>2050</v>
      </c>
      <c r="H7" s="14"/>
      <c r="I7" s="13"/>
    </row>
    <row r="8" spans="1:10" x14ac:dyDescent="0.25">
      <c r="A8" t="s">
        <v>2</v>
      </c>
      <c r="B8" s="5">
        <f>E39/SUM(E39:E42,D24/1000)</f>
        <v>0.29305349924260793</v>
      </c>
      <c r="C8" s="5">
        <f t="shared" ref="C8:G8" si="2">F39/SUM(F39:F42,E24/1000)</f>
        <v>0.33275814655315439</v>
      </c>
      <c r="D8" s="5">
        <f t="shared" si="2"/>
        <v>0.27778376598364735</v>
      </c>
      <c r="E8" s="5">
        <f t="shared" si="2"/>
        <v>0.32736698959883581</v>
      </c>
      <c r="F8" s="5">
        <f t="shared" si="2"/>
        <v>0.35934243065340959</v>
      </c>
      <c r="G8" s="5">
        <f t="shared" si="2"/>
        <v>0.38367083769308907</v>
      </c>
      <c r="I8" s="13"/>
    </row>
    <row r="9" spans="1:10" x14ac:dyDescent="0.25">
      <c r="A9" t="s">
        <v>3</v>
      </c>
      <c r="B9" s="15">
        <f>(D24/1000)/SUM(E39:E42,D24/1000)</f>
        <v>8.8852453196402434E-2</v>
      </c>
      <c r="C9" s="15">
        <f t="shared" ref="C9:G9" si="3">(E24/1000)/SUM(F39:F42,E24/1000)</f>
        <v>0.11760289017955526</v>
      </c>
      <c r="D9" s="15">
        <f t="shared" si="3"/>
        <v>0.16029232107960878</v>
      </c>
      <c r="E9" s="15">
        <f t="shared" si="3"/>
        <v>0.17273948243196502</v>
      </c>
      <c r="F9" s="15">
        <f t="shared" si="3"/>
        <v>0.19873531530551919</v>
      </c>
      <c r="G9" s="15">
        <f t="shared" si="3"/>
        <v>0.21792159249022533</v>
      </c>
    </row>
    <row r="10" spans="1:10" x14ac:dyDescent="0.25">
      <c r="A10" t="s">
        <v>4</v>
      </c>
      <c r="B10" s="5">
        <f>E40/SUM(E39:E42,D24/1000)</f>
        <v>2.4929787372755252E-3</v>
      </c>
      <c r="C10" s="5">
        <f t="shared" ref="C10:G10" si="4">F40/SUM(F39:F42,E24/1000)</f>
        <v>0.16235589840065001</v>
      </c>
      <c r="D10" s="5">
        <f t="shared" si="4"/>
        <v>0.28012369548232957</v>
      </c>
      <c r="E10" s="5">
        <f t="shared" si="4"/>
        <v>0.29779009961409042</v>
      </c>
      <c r="F10" s="5">
        <f t="shared" si="4"/>
        <v>0.28793480415473521</v>
      </c>
      <c r="G10" s="5">
        <f t="shared" si="4"/>
        <v>0.25804018454667765</v>
      </c>
    </row>
    <row r="11" spans="1:10" x14ac:dyDescent="0.25">
      <c r="A11" t="s">
        <v>5</v>
      </c>
      <c r="B11" s="15">
        <f>E41/SUM(E39:E42,D24/1000)</f>
        <v>0.60906693840985171</v>
      </c>
      <c r="C11" s="15">
        <f t="shared" ref="C11:G11" si="5">F41/SUM(F39:F42,E24/1000)</f>
        <v>0.38103420834619267</v>
      </c>
      <c r="D11" s="15">
        <f t="shared" si="5"/>
        <v>0.27591691183820882</v>
      </c>
      <c r="E11" s="15">
        <f t="shared" si="5"/>
        <v>0.1994127226137235</v>
      </c>
      <c r="F11" s="15">
        <f t="shared" si="5"/>
        <v>0.15396517468671694</v>
      </c>
      <c r="G11" s="15">
        <f t="shared" si="5"/>
        <v>0.14036492570317538</v>
      </c>
    </row>
    <row r="12" spans="1:10" x14ac:dyDescent="0.25">
      <c r="F12" s="13"/>
      <c r="G12" s="13"/>
    </row>
    <row r="13" spans="1:10" x14ac:dyDescent="0.25">
      <c r="A13" s="10" t="s">
        <v>13</v>
      </c>
      <c r="B13" s="11"/>
      <c r="C13" s="11"/>
      <c r="D13" s="11"/>
      <c r="E13" s="11"/>
      <c r="F13" s="13"/>
      <c r="G13" s="13"/>
    </row>
    <row r="14" spans="1:10" x14ac:dyDescent="0.25">
      <c r="B14" s="1">
        <v>2020</v>
      </c>
      <c r="C14" s="1">
        <v>2030</v>
      </c>
      <c r="D14" s="1">
        <v>2040</v>
      </c>
      <c r="E14" s="14">
        <v>2050</v>
      </c>
      <c r="F14" s="14"/>
      <c r="G14" s="14"/>
      <c r="H14" s="13"/>
    </row>
    <row r="15" spans="1:10" x14ac:dyDescent="0.25">
      <c r="A15" t="s">
        <v>14</v>
      </c>
      <c r="B15" s="15">
        <f>B31/SUM(B31:B33)</f>
        <v>0.99031037400420396</v>
      </c>
      <c r="C15" s="15">
        <f>C31/SUM(C31:C33)</f>
        <v>0.38683189211801422</v>
      </c>
      <c r="D15" s="15">
        <f>D31/SUM(D31:D33)</f>
        <v>0.35477104291503592</v>
      </c>
      <c r="E15" s="15">
        <f>E31/SUM(E31:E33)</f>
        <v>0.28108145583275146</v>
      </c>
      <c r="F15" s="6"/>
      <c r="G15" s="6"/>
      <c r="H15" s="14"/>
      <c r="I15" s="13"/>
    </row>
    <row r="16" spans="1:10" x14ac:dyDescent="0.25">
      <c r="A16" t="s">
        <v>15</v>
      </c>
      <c r="B16" s="15">
        <f>B32/SUM(B31:B33)</f>
        <v>9.6896259957961056E-3</v>
      </c>
      <c r="C16" s="15">
        <f>C32/SUM(C31:C33)</f>
        <v>0.59862093333506916</v>
      </c>
      <c r="D16" s="15">
        <f>D32/SUM(D31:D33)</f>
        <v>0.57372188670355717</v>
      </c>
      <c r="E16" s="15">
        <f>E32/SUM(E31:E33)</f>
        <v>0.43585744423879202</v>
      </c>
      <c r="F16" s="5"/>
      <c r="G16" s="5"/>
      <c r="H16" s="13"/>
      <c r="I16" s="13"/>
    </row>
    <row r="17" spans="1:11" x14ac:dyDescent="0.25">
      <c r="A17" t="s">
        <v>16</v>
      </c>
      <c r="B17" s="15">
        <f>B33/SUM(B31:B33)</f>
        <v>0</v>
      </c>
      <c r="C17" s="15">
        <f>C33/SUM(C31:C33)</f>
        <v>1.4547174546916692E-2</v>
      </c>
      <c r="D17" s="15">
        <f>D33/SUM(D31:D33)</f>
        <v>7.1507070381406954E-2</v>
      </c>
      <c r="E17" s="15">
        <f>E33/SUM(E31:E33)</f>
        <v>0.28306109992845646</v>
      </c>
      <c r="F17" s="5"/>
      <c r="G17" s="5"/>
      <c r="I17" s="13"/>
    </row>
    <row r="20" spans="1:11" x14ac:dyDescent="0.25">
      <c r="A20" s="16" t="s">
        <v>59</v>
      </c>
    </row>
    <row r="21" spans="1:11" x14ac:dyDescent="0.25">
      <c r="A21" s="17" t="s">
        <v>60</v>
      </c>
      <c r="B21" s="18"/>
      <c r="C21" s="18">
        <v>2014</v>
      </c>
      <c r="D21" s="18">
        <v>2025</v>
      </c>
      <c r="E21" s="18">
        <v>2030</v>
      </c>
      <c r="F21" s="18">
        <v>2035</v>
      </c>
      <c r="G21" s="18">
        <v>2040</v>
      </c>
      <c r="H21" s="18">
        <v>2045</v>
      </c>
      <c r="I21" s="18">
        <v>2050</v>
      </c>
      <c r="J21" s="18">
        <v>2055</v>
      </c>
      <c r="K21" s="18">
        <v>2060</v>
      </c>
    </row>
    <row r="22" spans="1:11" x14ac:dyDescent="0.25">
      <c r="A22" s="19"/>
      <c r="B22" s="20" t="s">
        <v>61</v>
      </c>
      <c r="C22" s="19">
        <v>0</v>
      </c>
      <c r="D22" s="19">
        <v>32.40429913151911</v>
      </c>
      <c r="E22" s="19">
        <v>93.876808800194539</v>
      </c>
      <c r="F22" s="19">
        <v>151.71633290315154</v>
      </c>
      <c r="G22" s="19">
        <v>187.21216357345642</v>
      </c>
      <c r="H22" s="19">
        <v>237.97861280972978</v>
      </c>
      <c r="I22" s="19">
        <v>268.62433402842748</v>
      </c>
      <c r="J22" s="19">
        <v>301.62694877193803</v>
      </c>
      <c r="K22" s="19">
        <v>338.82942754525209</v>
      </c>
    </row>
    <row r="23" spans="1:11" x14ac:dyDescent="0.25">
      <c r="A23" s="19"/>
      <c r="B23" s="20" t="s">
        <v>62</v>
      </c>
      <c r="C23" s="19">
        <v>0</v>
      </c>
      <c r="D23" s="19">
        <v>16.985652732884223</v>
      </c>
      <c r="E23" s="19">
        <v>136.39566547228313</v>
      </c>
      <c r="F23" s="19">
        <v>386.88874151414149</v>
      </c>
      <c r="G23" s="19">
        <v>571.47749466737059</v>
      </c>
      <c r="H23" s="19">
        <v>803.61468594996381</v>
      </c>
      <c r="I23" s="19">
        <v>817.9399604957988</v>
      </c>
      <c r="J23" s="19">
        <v>895.52328791931473</v>
      </c>
      <c r="K23" s="19">
        <v>858.4271853516816</v>
      </c>
    </row>
    <row r="24" spans="1:11" ht="45" x14ac:dyDescent="0.25">
      <c r="A24" s="19"/>
      <c r="B24" s="20" t="s">
        <v>63</v>
      </c>
      <c r="C24" s="19">
        <v>0</v>
      </c>
      <c r="D24" s="19">
        <v>28.512863545240073</v>
      </c>
      <c r="E24" s="19">
        <v>70.243854285306412</v>
      </c>
      <c r="F24" s="19">
        <v>135.70532325157922</v>
      </c>
      <c r="G24" s="19">
        <v>203.68131583846389</v>
      </c>
      <c r="H24" s="19">
        <v>288.13409446059916</v>
      </c>
      <c r="I24" s="19">
        <v>373.30765230696636</v>
      </c>
      <c r="J24" s="19">
        <v>469.46789166999571</v>
      </c>
      <c r="K24" s="19">
        <v>556.22745588473765</v>
      </c>
    </row>
    <row r="25" spans="1:11" x14ac:dyDescent="0.25">
      <c r="A25" s="19"/>
      <c r="B25" s="21" t="s">
        <v>64</v>
      </c>
      <c r="C25" s="22">
        <v>0</v>
      </c>
      <c r="D25" s="22">
        <v>77.902815409643409</v>
      </c>
      <c r="E25" s="22">
        <v>300.51632855778405</v>
      </c>
      <c r="F25" s="22">
        <v>674.31039766887227</v>
      </c>
      <c r="G25" s="22">
        <v>962.37097407929093</v>
      </c>
      <c r="H25" s="22">
        <v>1329.7273932202929</v>
      </c>
      <c r="I25" s="22">
        <v>1459.8719468311924</v>
      </c>
      <c r="J25" s="22">
        <v>1666.6181283612484</v>
      </c>
      <c r="K25" s="22">
        <v>1753.4840687816713</v>
      </c>
    </row>
    <row r="28" spans="1:11" x14ac:dyDescent="0.25">
      <c r="A28" s="16" t="s">
        <v>65</v>
      </c>
    </row>
    <row r="29" spans="1:11" x14ac:dyDescent="0.25">
      <c r="A29" s="23"/>
      <c r="B29" s="24" t="s">
        <v>46</v>
      </c>
      <c r="C29" s="24"/>
      <c r="D29" s="24"/>
      <c r="E29" s="25"/>
      <c r="F29" s="25"/>
      <c r="G29" s="24" t="s">
        <v>44</v>
      </c>
      <c r="H29" s="24"/>
      <c r="I29" s="24"/>
      <c r="J29" s="24"/>
      <c r="K29" s="24"/>
    </row>
    <row r="30" spans="1:11" x14ac:dyDescent="0.25">
      <c r="A30" s="26"/>
      <c r="B30" s="24">
        <v>2020</v>
      </c>
      <c r="C30" s="24">
        <v>2030</v>
      </c>
      <c r="D30" s="24">
        <v>2040</v>
      </c>
      <c r="E30" s="24">
        <v>2050</v>
      </c>
      <c r="F30" s="24">
        <v>2060</v>
      </c>
      <c r="G30" s="24">
        <v>2020</v>
      </c>
      <c r="H30" s="24">
        <v>2030</v>
      </c>
      <c r="I30" s="24">
        <v>2040</v>
      </c>
      <c r="J30" s="24">
        <v>2050</v>
      </c>
      <c r="K30" s="24">
        <v>2060</v>
      </c>
    </row>
    <row r="31" spans="1:11" x14ac:dyDescent="0.25">
      <c r="A31" s="23" t="s">
        <v>66</v>
      </c>
      <c r="B31" s="27">
        <v>9.0692000334624094E-3</v>
      </c>
      <c r="C31" s="27">
        <v>5.1350318772354832E-2</v>
      </c>
      <c r="D31" s="27">
        <v>0.31707111991587944</v>
      </c>
      <c r="E31" s="27">
        <v>0.43250423067250798</v>
      </c>
      <c r="F31" s="27">
        <v>0.30164318885759717</v>
      </c>
      <c r="G31" s="27">
        <v>0</v>
      </c>
      <c r="H31" s="27">
        <v>0.25314566757024587</v>
      </c>
      <c r="I31" s="27">
        <v>1.6159505949355208</v>
      </c>
      <c r="J31" s="27">
        <v>1.3631258357215936</v>
      </c>
      <c r="K31" s="27">
        <v>1.1836798147928469</v>
      </c>
    </row>
    <row r="32" spans="1:11" x14ac:dyDescent="0.25">
      <c r="A32" s="23" t="s">
        <v>67</v>
      </c>
      <c r="B32" s="27">
        <v>8.8736984598062219E-5</v>
      </c>
      <c r="C32" s="27">
        <v>7.9464429838640188E-2</v>
      </c>
      <c r="D32" s="27">
        <v>0.51275504235816094</v>
      </c>
      <c r="E32" s="27">
        <v>0.67066035375720856</v>
      </c>
      <c r="F32" s="27">
        <v>0.29118624343037608</v>
      </c>
      <c r="G32" s="27">
        <v>0</v>
      </c>
      <c r="H32" s="27">
        <v>7.2967083539768385E-2</v>
      </c>
      <c r="I32" s="27">
        <v>0.51828833623970194</v>
      </c>
      <c r="J32" s="27">
        <v>1.0630754575373591</v>
      </c>
      <c r="K32" s="27">
        <v>1.7581577119173859</v>
      </c>
    </row>
    <row r="33" spans="1:12" x14ac:dyDescent="0.25">
      <c r="A33" s="23" t="s">
        <v>68</v>
      </c>
      <c r="B33" s="27">
        <v>0</v>
      </c>
      <c r="C33" s="27">
        <v>1.9310766910432609E-3</v>
      </c>
      <c r="D33" s="27">
        <v>6.3908335644987324E-2</v>
      </c>
      <c r="E33" s="27">
        <v>0.43555033858482695</v>
      </c>
      <c r="F33" s="27">
        <v>0.83998846288335016</v>
      </c>
      <c r="G33" s="27">
        <v>0</v>
      </c>
      <c r="H33" s="27">
        <v>1.0989011883988391E-2</v>
      </c>
      <c r="I33" s="27">
        <v>0.18918889400984115</v>
      </c>
      <c r="J33" s="27">
        <v>0.73816487009111909</v>
      </c>
      <c r="K33" s="27">
        <v>1.3736678542573124</v>
      </c>
    </row>
    <row r="35" spans="1:12" x14ac:dyDescent="0.25">
      <c r="A35" s="28" t="s">
        <v>69</v>
      </c>
    </row>
    <row r="36" spans="1:12" ht="23.25" x14ac:dyDescent="0.35">
      <c r="A36" s="29" t="s">
        <v>70</v>
      </c>
      <c r="B36" s="30"/>
    </row>
    <row r="37" spans="1:12" x14ac:dyDescent="0.25">
      <c r="A37" s="23" t="s">
        <v>71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 x14ac:dyDescent="0.25">
      <c r="A38" s="26"/>
      <c r="B38" s="26">
        <v>2014</v>
      </c>
      <c r="C38" s="26">
        <v>2015</v>
      </c>
      <c r="D38" s="26">
        <v>2020</v>
      </c>
      <c r="E38" s="26">
        <v>2025</v>
      </c>
      <c r="F38" s="26">
        <v>2030</v>
      </c>
      <c r="G38" s="26">
        <v>2035</v>
      </c>
      <c r="H38" s="26">
        <v>2040</v>
      </c>
      <c r="I38" s="26">
        <v>2045</v>
      </c>
      <c r="J38" s="26">
        <v>2050</v>
      </c>
      <c r="K38" s="26">
        <v>2055</v>
      </c>
      <c r="L38" s="26">
        <v>2060</v>
      </c>
    </row>
    <row r="39" spans="1:12" x14ac:dyDescent="0.25">
      <c r="A39" s="23" t="s">
        <v>72</v>
      </c>
      <c r="B39" s="31">
        <v>0</v>
      </c>
      <c r="C39" s="31">
        <v>0</v>
      </c>
      <c r="D39" s="31">
        <v>0</v>
      </c>
      <c r="E39" s="31">
        <v>9.4041235044908286E-2</v>
      </c>
      <c r="F39" s="31">
        <v>0.19875544489630168</v>
      </c>
      <c r="G39" s="31">
        <v>0.23517493229217079</v>
      </c>
      <c r="H39" s="31">
        <v>0.38600636209402522</v>
      </c>
      <c r="I39" s="31">
        <v>0.52098845994441834</v>
      </c>
      <c r="J39" s="31">
        <v>0.65724216697011595</v>
      </c>
      <c r="K39" s="31">
        <v>0.65648081566706651</v>
      </c>
      <c r="L39" s="31">
        <v>0.74110405537417889</v>
      </c>
    </row>
    <row r="40" spans="1:12" x14ac:dyDescent="0.25">
      <c r="A40" s="23" t="s">
        <v>73</v>
      </c>
      <c r="B40" s="31">
        <v>0</v>
      </c>
      <c r="C40" s="31">
        <v>0</v>
      </c>
      <c r="D40" s="31">
        <v>8.0000000000000004E-4</v>
      </c>
      <c r="E40" s="31">
        <v>8.0000000000000004E-4</v>
      </c>
      <c r="F40" s="31">
        <v>9.6974692137267671E-2</v>
      </c>
      <c r="G40" s="31">
        <v>0.23715594352755537</v>
      </c>
      <c r="H40" s="31">
        <v>0.3511315333305714</v>
      </c>
      <c r="I40" s="31">
        <v>0.41745893995374145</v>
      </c>
      <c r="J40" s="31">
        <v>0.44203226671215384</v>
      </c>
      <c r="K40" s="31">
        <v>0.46148047621402866</v>
      </c>
      <c r="L40" s="31">
        <v>0.50590832725411927</v>
      </c>
    </row>
    <row r="41" spans="1:12" x14ac:dyDescent="0.25">
      <c r="A41" s="23" t="s">
        <v>74</v>
      </c>
      <c r="B41" s="31">
        <v>0</v>
      </c>
      <c r="C41" s="31">
        <v>0</v>
      </c>
      <c r="D41" s="31">
        <v>4.2000000000000006E-3</v>
      </c>
      <c r="E41" s="31">
        <v>0.19545034357588661</v>
      </c>
      <c r="F41" s="31">
        <v>0.22759059210128213</v>
      </c>
      <c r="G41" s="31">
        <v>0.23359443209375855</v>
      </c>
      <c r="H41" s="31">
        <v>0.23513238065241418</v>
      </c>
      <c r="I41" s="31">
        <v>0.22322462476598964</v>
      </c>
      <c r="J41" s="31">
        <v>0.24045024764053377</v>
      </c>
      <c r="K41" s="31">
        <v>0.27864135643363158</v>
      </c>
      <c r="L41" s="31">
        <v>0.28914007666781549</v>
      </c>
    </row>
    <row r="42" spans="1:12" x14ac:dyDescent="0.25">
      <c r="A42" s="23" t="s">
        <v>75</v>
      </c>
      <c r="B42" s="31">
        <v>0</v>
      </c>
      <c r="C42" s="31">
        <v>0</v>
      </c>
      <c r="D42" s="31">
        <v>1.5376939060841825E-4</v>
      </c>
      <c r="E42" s="31">
        <v>2.0968106357788581E-3</v>
      </c>
      <c r="F42" s="31">
        <v>3.7324232950562601E-3</v>
      </c>
      <c r="G42" s="31">
        <v>4.980874224401988E-3</v>
      </c>
      <c r="H42" s="31">
        <v>3.1726764386671349E-3</v>
      </c>
      <c r="I42" s="31">
        <v>3.2295440099746402E-5</v>
      </c>
      <c r="J42" s="31">
        <v>4.2133278740787309E-6</v>
      </c>
      <c r="K42" s="31">
        <v>2.8577172778101513E-5</v>
      </c>
      <c r="L42" s="31">
        <v>7.283691725614275E-5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6BB8-8211-4F0C-8FD9-6F7956E72118}">
  <dimension ref="A1:L42"/>
  <sheetViews>
    <sheetView workbookViewId="0">
      <selection activeCell="D15" sqref="D15"/>
    </sheetView>
  </sheetViews>
  <sheetFormatPr defaultRowHeight="15" x14ac:dyDescent="0.25"/>
  <cols>
    <col min="1" max="1" width="26.28515625" customWidth="1"/>
    <col min="2" max="2" width="11" customWidth="1"/>
    <col min="3" max="4" width="12.140625" customWidth="1"/>
    <col min="5" max="5" width="11.42578125" customWidth="1"/>
    <col min="6" max="6" width="12.140625" customWidth="1"/>
    <col min="7" max="7" width="13.7109375" bestFit="1" customWidth="1"/>
  </cols>
  <sheetData>
    <row r="1" spans="1:10" x14ac:dyDescent="0.25">
      <c r="A1" s="10" t="s">
        <v>10</v>
      </c>
      <c r="B1" s="11"/>
      <c r="C1" s="11"/>
      <c r="D1" s="11"/>
      <c r="E1" s="11"/>
      <c r="F1" s="11"/>
      <c r="G1" s="11"/>
      <c r="H1" s="13"/>
      <c r="I1" s="13"/>
      <c r="J1" s="13"/>
    </row>
    <row r="2" spans="1:10" x14ac:dyDescent="0.25">
      <c r="B2" s="1">
        <v>2025</v>
      </c>
      <c r="C2" s="1">
        <v>2030</v>
      </c>
      <c r="D2" s="14">
        <v>2035</v>
      </c>
      <c r="E2" s="14">
        <v>2040</v>
      </c>
      <c r="F2" s="14">
        <v>2045</v>
      </c>
      <c r="G2" s="14">
        <v>2050</v>
      </c>
    </row>
    <row r="3" spans="1:10" x14ac:dyDescent="0.25">
      <c r="A3" t="s">
        <v>11</v>
      </c>
      <c r="B3" s="15">
        <f t="shared" ref="B3:G3" si="0">D23/D25</f>
        <v>4.4936433006002231E-2</v>
      </c>
      <c r="C3" s="15">
        <f t="shared" si="0"/>
        <v>0.18309937593197775</v>
      </c>
      <c r="D3" s="15">
        <f t="shared" si="0"/>
        <v>0.33562779707770829</v>
      </c>
      <c r="E3" s="15">
        <f t="shared" si="0"/>
        <v>0.41029460344152446</v>
      </c>
      <c r="F3" s="15">
        <f t="shared" si="0"/>
        <v>0.43562759311159638</v>
      </c>
      <c r="G3" s="15">
        <f t="shared" si="0"/>
        <v>0.37730512812328371</v>
      </c>
      <c r="H3" s="15"/>
    </row>
    <row r="4" spans="1:10" x14ac:dyDescent="0.25">
      <c r="A4" t="s">
        <v>12</v>
      </c>
      <c r="B4" s="15">
        <f>SUM(D22,D24)/D25</f>
        <v>0.95506356699399775</v>
      </c>
      <c r="C4" s="15">
        <f t="shared" ref="C4" si="1">SUM(E22,E24)/E25</f>
        <v>0.81690062406802222</v>
      </c>
      <c r="D4" s="15">
        <f>SUM(F22,F24)/F25</f>
        <v>0.66437220292229171</v>
      </c>
      <c r="E4" s="15">
        <f>SUM(G22,G24)/G25</f>
        <v>0.58970539655847543</v>
      </c>
      <c r="F4" s="15">
        <f>SUM(H22,H24)/H25</f>
        <v>0.56437240688840373</v>
      </c>
      <c r="G4" s="15">
        <f>SUM(I22,I24)/I25</f>
        <v>0.62269487187671635</v>
      </c>
      <c r="H4" s="15"/>
    </row>
    <row r="6" spans="1:10" x14ac:dyDescent="0.25">
      <c r="A6" s="10" t="s">
        <v>9</v>
      </c>
      <c r="B6" s="11"/>
      <c r="C6" s="11"/>
      <c r="D6" s="11"/>
      <c r="E6" s="11"/>
      <c r="F6" s="11"/>
      <c r="G6" s="11"/>
    </row>
    <row r="7" spans="1:10" x14ac:dyDescent="0.25">
      <c r="B7" s="1">
        <v>2025</v>
      </c>
      <c r="C7" s="1">
        <v>2030</v>
      </c>
      <c r="D7" s="1">
        <v>2035</v>
      </c>
      <c r="E7" s="14">
        <v>2040</v>
      </c>
      <c r="F7" s="14">
        <v>2045</v>
      </c>
      <c r="G7" s="14">
        <v>2050</v>
      </c>
      <c r="H7" s="14"/>
      <c r="I7" s="13"/>
    </row>
    <row r="8" spans="1:10" x14ac:dyDescent="0.25">
      <c r="A8" t="s">
        <v>2</v>
      </c>
      <c r="B8" s="5">
        <f>E39/SUM(E39:E42,D24/1000)</f>
        <v>0.29900648346859349</v>
      </c>
      <c r="C8" s="5">
        <f t="shared" ref="C8:G8" si="2">F39/SUM(F39:F42,E24/1000)</f>
        <v>0.30366522968423609</v>
      </c>
      <c r="D8" s="5">
        <f t="shared" si="2"/>
        <v>0.2325252012134289</v>
      </c>
      <c r="E8" s="5">
        <f t="shared" si="2"/>
        <v>0.23905776935811326</v>
      </c>
      <c r="F8" s="5">
        <f t="shared" si="2"/>
        <v>0.2459021549943784</v>
      </c>
      <c r="G8" s="5">
        <f t="shared" si="2"/>
        <v>0.2585937965046165</v>
      </c>
      <c r="I8" s="13"/>
    </row>
    <row r="9" spans="1:10" x14ac:dyDescent="0.25">
      <c r="A9" t="s">
        <v>3</v>
      </c>
      <c r="B9" s="15">
        <f>(D24/1000)/SUM(E39:E42,D24/1000)</f>
        <v>7.0343727016078286E-2</v>
      </c>
      <c r="C9" s="15">
        <f t="shared" ref="C9:G9" si="3">(E24/1000)/SUM(F39:F42,E24/1000)</f>
        <v>0.19475053037197726</v>
      </c>
      <c r="D9" s="15">
        <f t="shared" si="3"/>
        <v>0.29710364351198437</v>
      </c>
      <c r="E9" s="15">
        <f t="shared" si="3"/>
        <v>0.39589799738148052</v>
      </c>
      <c r="F9" s="15">
        <f t="shared" si="3"/>
        <v>0.45168536782870344</v>
      </c>
      <c r="G9" s="15">
        <f t="shared" si="3"/>
        <v>0.47287986290994544</v>
      </c>
    </row>
    <row r="10" spans="1:10" x14ac:dyDescent="0.25">
      <c r="A10" t="s">
        <v>4</v>
      </c>
      <c r="B10" s="5">
        <f>E40/SUM(E39:E42,D24/1000)</f>
        <v>2.5436202178825617E-3</v>
      </c>
      <c r="C10" s="5">
        <f t="shared" ref="C10:G10" si="4">F40/SUM(F39:F42,E24/1000)</f>
        <v>0.14816118459942337</v>
      </c>
      <c r="D10" s="5">
        <f t="shared" si="4"/>
        <v>0.23448389226788868</v>
      </c>
      <c r="E10" s="5">
        <f t="shared" si="4"/>
        <v>0.21745942386528264</v>
      </c>
      <c r="F10" s="5">
        <f t="shared" si="4"/>
        <v>0.19703709553805757</v>
      </c>
      <c r="G10" s="5">
        <f t="shared" si="4"/>
        <v>0.17391885026730866</v>
      </c>
    </row>
    <row r="11" spans="1:10" x14ac:dyDescent="0.25">
      <c r="A11" t="s">
        <v>5</v>
      </c>
      <c r="B11" s="15">
        <f>E41/SUM(E39:E42,D24/1000)</f>
        <v>0.62143930688964777</v>
      </c>
      <c r="C11" s="15">
        <f t="shared" ref="C11:G11" si="5">F41/SUM(F39:F42,E24/1000)</f>
        <v>0.34772053394796387</v>
      </c>
      <c r="D11" s="15">
        <f t="shared" si="5"/>
        <v>0.23096250861234377</v>
      </c>
      <c r="E11" s="15">
        <f t="shared" si="5"/>
        <v>0.14561993775879004</v>
      </c>
      <c r="F11" s="15">
        <f t="shared" si="5"/>
        <v>0.10536013846376642</v>
      </c>
      <c r="G11" s="15">
        <f t="shared" si="5"/>
        <v>9.4605832572315834E-2</v>
      </c>
    </row>
    <row r="12" spans="1:10" x14ac:dyDescent="0.25">
      <c r="F12" s="13"/>
      <c r="G12" s="13"/>
    </row>
    <row r="13" spans="1:10" x14ac:dyDescent="0.25">
      <c r="A13" s="10" t="s">
        <v>13</v>
      </c>
      <c r="B13" s="11"/>
      <c r="C13" s="11"/>
      <c r="D13" s="11"/>
      <c r="E13" s="11"/>
      <c r="F13" s="13"/>
      <c r="G13" s="13"/>
    </row>
    <row r="14" spans="1:10" x14ac:dyDescent="0.25">
      <c r="B14" s="1">
        <v>2020</v>
      </c>
      <c r="C14" s="1">
        <v>2030</v>
      </c>
      <c r="D14" s="1">
        <v>2040</v>
      </c>
      <c r="E14" s="14">
        <v>2050</v>
      </c>
      <c r="F14" s="14"/>
      <c r="G14" s="14"/>
      <c r="H14" s="13"/>
    </row>
    <row r="15" spans="1:10" x14ac:dyDescent="0.25">
      <c r="A15" t="s">
        <v>14</v>
      </c>
      <c r="B15" s="15">
        <f>G31</f>
        <v>0</v>
      </c>
      <c r="C15" s="15">
        <f t="shared" ref="C15:E17" si="6">H31/SUM(H31:H33)</f>
        <v>0.75094732617802884</v>
      </c>
      <c r="D15" s="15">
        <f t="shared" si="6"/>
        <v>0.69550281589091678</v>
      </c>
      <c r="E15" s="15">
        <f t="shared" si="6"/>
        <v>0.43077373646242967</v>
      </c>
      <c r="F15" s="6"/>
      <c r="G15" s="6"/>
      <c r="H15" s="14"/>
      <c r="I15" s="13"/>
    </row>
    <row r="16" spans="1:10" x14ac:dyDescent="0.25">
      <c r="A16" t="s">
        <v>15</v>
      </c>
      <c r="B16" s="15">
        <f t="shared" ref="B16:B17" si="7">G32</f>
        <v>0</v>
      </c>
      <c r="C16" s="15">
        <f t="shared" si="6"/>
        <v>0.86911001722361103</v>
      </c>
      <c r="D16" s="15">
        <f t="shared" si="6"/>
        <v>0.73258659654232261</v>
      </c>
      <c r="E16" s="15">
        <f t="shared" si="6"/>
        <v>0.59019079310588696</v>
      </c>
      <c r="F16" s="5"/>
      <c r="G16" s="5"/>
      <c r="H16" s="13"/>
      <c r="I16" s="13"/>
    </row>
    <row r="17" spans="1:11" x14ac:dyDescent="0.25">
      <c r="A17" t="s">
        <v>16</v>
      </c>
      <c r="B17" s="15">
        <f t="shared" si="7"/>
        <v>0</v>
      </c>
      <c r="C17" s="15">
        <f t="shared" si="6"/>
        <v>1</v>
      </c>
      <c r="D17" s="15">
        <f t="shared" si="6"/>
        <v>1</v>
      </c>
      <c r="E17" s="15">
        <f t="shared" si="6"/>
        <v>1</v>
      </c>
      <c r="F17" s="5"/>
      <c r="G17" s="5"/>
      <c r="I17" s="13"/>
    </row>
    <row r="20" spans="1:11" x14ac:dyDescent="0.25">
      <c r="A20" s="16" t="s">
        <v>59</v>
      </c>
    </row>
    <row r="21" spans="1:11" x14ac:dyDescent="0.25">
      <c r="A21" s="17" t="s">
        <v>60</v>
      </c>
      <c r="B21" s="18"/>
      <c r="C21" s="18">
        <v>2014</v>
      </c>
      <c r="D21" s="18">
        <v>2025</v>
      </c>
      <c r="E21" s="18">
        <v>2030</v>
      </c>
      <c r="F21" s="18">
        <v>2035</v>
      </c>
      <c r="G21" s="18">
        <v>2040</v>
      </c>
      <c r="H21" s="18">
        <v>2045</v>
      </c>
      <c r="I21" s="18">
        <v>2050</v>
      </c>
      <c r="J21" s="18">
        <v>2055</v>
      </c>
      <c r="K21" s="18">
        <v>2060</v>
      </c>
    </row>
    <row r="22" spans="1:11" x14ac:dyDescent="0.25">
      <c r="A22" s="19"/>
      <c r="B22" s="20" t="s">
        <v>61</v>
      </c>
      <c r="C22" s="19">
        <v>0</v>
      </c>
      <c r="D22" s="19">
        <v>617.46579618378519</v>
      </c>
      <c r="E22" s="19">
        <v>1081.7934339086667</v>
      </c>
      <c r="F22" s="19">
        <v>1514.8251281587777</v>
      </c>
      <c r="G22" s="19">
        <v>1927.6720378022803</v>
      </c>
      <c r="H22" s="19">
        <v>2198.1141550802454</v>
      </c>
      <c r="I22" s="19">
        <v>2676.6122372335317</v>
      </c>
      <c r="J22" s="19">
        <v>2950.0831196290765</v>
      </c>
      <c r="K22" s="19">
        <v>3224.4254691476872</v>
      </c>
    </row>
    <row r="23" spans="1:11" x14ac:dyDescent="0.25">
      <c r="A23" s="19"/>
      <c r="B23" s="20" t="s">
        <v>62</v>
      </c>
      <c r="C23" s="19">
        <v>0</v>
      </c>
      <c r="D23" s="19">
        <v>30.093162117441675</v>
      </c>
      <c r="E23" s="19">
        <v>271.04287232984956</v>
      </c>
      <c r="F23" s="19">
        <v>917.06120698826567</v>
      </c>
      <c r="G23" s="19">
        <v>1785.9710678442866</v>
      </c>
      <c r="H23" s="19">
        <v>2435.3512473822343</v>
      </c>
      <c r="I23" s="19">
        <v>2350.0625653690722</v>
      </c>
      <c r="J23" s="19">
        <v>2648.502745099659</v>
      </c>
      <c r="K23" s="19">
        <v>3279.952284652592</v>
      </c>
    </row>
    <row r="24" spans="1:11" ht="45" x14ac:dyDescent="0.25">
      <c r="A24" s="19"/>
      <c r="B24" s="20" t="s">
        <v>63</v>
      </c>
      <c r="C24" s="19">
        <v>0</v>
      </c>
      <c r="D24" s="19">
        <v>22.123971659459748</v>
      </c>
      <c r="E24" s="19">
        <v>127.4684241858147</v>
      </c>
      <c r="F24" s="19">
        <v>300.48927549386389</v>
      </c>
      <c r="G24" s="19">
        <v>639.25613520056368</v>
      </c>
      <c r="H24" s="19">
        <v>956.97764084208234</v>
      </c>
      <c r="I24" s="19">
        <v>1201.8717773452677</v>
      </c>
      <c r="J24" s="19">
        <v>1637.288722767227</v>
      </c>
      <c r="K24" s="19">
        <v>1812.7160215516324</v>
      </c>
    </row>
    <row r="25" spans="1:11" x14ac:dyDescent="0.25">
      <c r="A25" s="19"/>
      <c r="B25" s="21" t="s">
        <v>64</v>
      </c>
      <c r="C25" s="22">
        <v>0</v>
      </c>
      <c r="D25" s="22">
        <v>669.68292996068658</v>
      </c>
      <c r="E25" s="22">
        <v>1480.304730424331</v>
      </c>
      <c r="F25" s="22">
        <v>2732.3756106409073</v>
      </c>
      <c r="G25" s="22">
        <v>4352.8992408471313</v>
      </c>
      <c r="H25" s="22">
        <v>5590.4430433045618</v>
      </c>
      <c r="I25" s="22">
        <v>6228.5465799478716</v>
      </c>
      <c r="J25" s="22">
        <v>7235.8745874959623</v>
      </c>
      <c r="K25" s="22">
        <v>8317.093775351912</v>
      </c>
    </row>
    <row r="28" spans="1:11" x14ac:dyDescent="0.25">
      <c r="A28" s="16" t="s">
        <v>65</v>
      </c>
    </row>
    <row r="29" spans="1:11" x14ac:dyDescent="0.25">
      <c r="A29" s="23"/>
      <c r="B29" s="24" t="s">
        <v>46</v>
      </c>
      <c r="C29" s="24"/>
      <c r="D29" s="24"/>
      <c r="E29" s="25"/>
      <c r="F29" s="25"/>
      <c r="G29" s="24" t="s">
        <v>44</v>
      </c>
      <c r="H29" s="24"/>
      <c r="I29" s="24"/>
      <c r="J29" s="24"/>
      <c r="K29" s="24"/>
    </row>
    <row r="30" spans="1:11" x14ac:dyDescent="0.25">
      <c r="A30" s="26"/>
      <c r="B30" s="24">
        <v>2020</v>
      </c>
      <c r="C30" s="24">
        <v>2030</v>
      </c>
      <c r="D30" s="24">
        <v>2040</v>
      </c>
      <c r="E30" s="24">
        <v>2050</v>
      </c>
      <c r="F30" s="24">
        <v>2060</v>
      </c>
      <c r="G30" s="24">
        <v>2020</v>
      </c>
      <c r="H30" s="24">
        <v>2030</v>
      </c>
      <c r="I30" s="24">
        <v>2040</v>
      </c>
      <c r="J30" s="24">
        <v>2050</v>
      </c>
      <c r="K30" s="24">
        <v>2060</v>
      </c>
    </row>
    <row r="31" spans="1:11" x14ac:dyDescent="0.25">
      <c r="A31" s="23" t="s">
        <v>66</v>
      </c>
      <c r="B31" s="27">
        <v>9.0692000334624094E-3</v>
      </c>
      <c r="C31" s="27">
        <v>5.1350318772354832E-2</v>
      </c>
      <c r="D31" s="27">
        <v>0.31707111991587944</v>
      </c>
      <c r="E31" s="27">
        <v>0.43250423067250798</v>
      </c>
      <c r="F31" s="27">
        <v>0.30164318885759717</v>
      </c>
      <c r="G31" s="27">
        <v>0</v>
      </c>
      <c r="H31" s="27">
        <v>0.25314566757024587</v>
      </c>
      <c r="I31" s="27">
        <v>1.6159505949355208</v>
      </c>
      <c r="J31" s="27">
        <v>1.3631258357215936</v>
      </c>
      <c r="K31" s="27">
        <v>1.1836798147928469</v>
      </c>
    </row>
    <row r="32" spans="1:11" x14ac:dyDescent="0.25">
      <c r="A32" s="23" t="s">
        <v>67</v>
      </c>
      <c r="B32" s="27">
        <v>8.8736984598062219E-5</v>
      </c>
      <c r="C32" s="27">
        <v>7.9464429838640188E-2</v>
      </c>
      <c r="D32" s="27">
        <v>0.51275504235816094</v>
      </c>
      <c r="E32" s="27">
        <v>0.67066035375720856</v>
      </c>
      <c r="F32" s="27">
        <v>0.29118624343037608</v>
      </c>
      <c r="G32" s="27">
        <v>0</v>
      </c>
      <c r="H32" s="27">
        <v>7.2967083539768385E-2</v>
      </c>
      <c r="I32" s="27">
        <v>0.51828833623970194</v>
      </c>
      <c r="J32" s="27">
        <v>1.0630754575373591</v>
      </c>
      <c r="K32" s="27">
        <v>1.7581577119173859</v>
      </c>
    </row>
    <row r="33" spans="1:12" x14ac:dyDescent="0.25">
      <c r="A33" s="23" t="s">
        <v>68</v>
      </c>
      <c r="B33" s="27">
        <v>0</v>
      </c>
      <c r="C33" s="27">
        <v>1.9310766910432609E-3</v>
      </c>
      <c r="D33" s="27">
        <v>6.3908335644987324E-2</v>
      </c>
      <c r="E33" s="27">
        <v>0.43555033858482695</v>
      </c>
      <c r="F33" s="27">
        <v>0.83998846288335016</v>
      </c>
      <c r="G33" s="27">
        <v>0</v>
      </c>
      <c r="H33" s="27">
        <v>1.0989011883988391E-2</v>
      </c>
      <c r="I33" s="27">
        <v>0.18918889400984115</v>
      </c>
      <c r="J33" s="27">
        <v>0.73816487009111909</v>
      </c>
      <c r="K33" s="27">
        <v>1.3736678542573124</v>
      </c>
    </row>
    <row r="35" spans="1:12" x14ac:dyDescent="0.25">
      <c r="A35" s="28" t="s">
        <v>69</v>
      </c>
    </row>
    <row r="36" spans="1:12" ht="23.25" x14ac:dyDescent="0.35">
      <c r="A36" s="29" t="s">
        <v>70</v>
      </c>
      <c r="B36" s="30"/>
    </row>
    <row r="37" spans="1:12" x14ac:dyDescent="0.25">
      <c r="A37" s="23" t="s">
        <v>71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 x14ac:dyDescent="0.25">
      <c r="A38" s="26"/>
      <c r="B38" s="26">
        <v>2014</v>
      </c>
      <c r="C38" s="26">
        <v>2015</v>
      </c>
      <c r="D38" s="26">
        <v>2020</v>
      </c>
      <c r="E38" s="26">
        <v>2025</v>
      </c>
      <c r="F38" s="26">
        <v>2030</v>
      </c>
      <c r="G38" s="26">
        <v>2035</v>
      </c>
      <c r="H38" s="26">
        <v>2040</v>
      </c>
      <c r="I38" s="26">
        <v>2045</v>
      </c>
      <c r="J38" s="26">
        <v>2050</v>
      </c>
      <c r="K38" s="26">
        <v>2055</v>
      </c>
      <c r="L38" s="26">
        <v>2060</v>
      </c>
    </row>
    <row r="39" spans="1:12" x14ac:dyDescent="0.25">
      <c r="A39" s="23" t="s">
        <v>72</v>
      </c>
      <c r="B39" s="31">
        <v>0</v>
      </c>
      <c r="C39" s="31">
        <v>0</v>
      </c>
      <c r="D39" s="31">
        <v>0</v>
      </c>
      <c r="E39" s="31">
        <v>9.4041235044908286E-2</v>
      </c>
      <c r="F39" s="31">
        <v>0.19875544489630168</v>
      </c>
      <c r="G39" s="31">
        <v>0.23517493229217079</v>
      </c>
      <c r="H39" s="31">
        <v>0.38600636209402522</v>
      </c>
      <c r="I39" s="31">
        <v>0.52098845994441834</v>
      </c>
      <c r="J39" s="31">
        <v>0.65724216697011595</v>
      </c>
      <c r="K39" s="31">
        <v>0.65648081566706651</v>
      </c>
      <c r="L39" s="31">
        <v>0.74110405537417889</v>
      </c>
    </row>
    <row r="40" spans="1:12" x14ac:dyDescent="0.25">
      <c r="A40" s="23" t="s">
        <v>73</v>
      </c>
      <c r="B40" s="31">
        <v>0</v>
      </c>
      <c r="C40" s="31">
        <v>0</v>
      </c>
      <c r="D40" s="31">
        <v>8.0000000000000004E-4</v>
      </c>
      <c r="E40" s="31">
        <v>8.0000000000000004E-4</v>
      </c>
      <c r="F40" s="31">
        <v>9.6974692137267671E-2</v>
      </c>
      <c r="G40" s="31">
        <v>0.23715594352755537</v>
      </c>
      <c r="H40" s="31">
        <v>0.3511315333305714</v>
      </c>
      <c r="I40" s="31">
        <v>0.41745893995374145</v>
      </c>
      <c r="J40" s="31">
        <v>0.44203226671215384</v>
      </c>
      <c r="K40" s="31">
        <v>0.46148047621402866</v>
      </c>
      <c r="L40" s="31">
        <v>0.50590832725411927</v>
      </c>
    </row>
    <row r="41" spans="1:12" x14ac:dyDescent="0.25">
      <c r="A41" s="23" t="s">
        <v>74</v>
      </c>
      <c r="B41" s="31">
        <v>0</v>
      </c>
      <c r="C41" s="31">
        <v>0</v>
      </c>
      <c r="D41" s="31">
        <v>4.2000000000000006E-3</v>
      </c>
      <c r="E41" s="31">
        <v>0.19545034357588661</v>
      </c>
      <c r="F41" s="31">
        <v>0.22759059210128213</v>
      </c>
      <c r="G41" s="31">
        <v>0.23359443209375855</v>
      </c>
      <c r="H41" s="31">
        <v>0.23513238065241418</v>
      </c>
      <c r="I41" s="31">
        <v>0.22322462476598964</v>
      </c>
      <c r="J41" s="31">
        <v>0.24045024764053377</v>
      </c>
      <c r="K41" s="31">
        <v>0.27864135643363158</v>
      </c>
      <c r="L41" s="31">
        <v>0.28914007666781549</v>
      </c>
    </row>
    <row r="42" spans="1:12" x14ac:dyDescent="0.25">
      <c r="A42" s="23" t="s">
        <v>75</v>
      </c>
      <c r="B42" s="31">
        <v>0</v>
      </c>
      <c r="C42" s="31">
        <v>0</v>
      </c>
      <c r="D42" s="31">
        <v>1.5376939060841825E-4</v>
      </c>
      <c r="E42" s="31">
        <v>2.0968106357788581E-3</v>
      </c>
      <c r="F42" s="31">
        <v>3.7324232950562601E-3</v>
      </c>
      <c r="G42" s="31">
        <v>4.980874224401988E-3</v>
      </c>
      <c r="H42" s="31">
        <v>3.1726764386671349E-3</v>
      </c>
      <c r="I42" s="31">
        <v>3.2295440099746402E-5</v>
      </c>
      <c r="J42" s="31">
        <v>4.2133278740787309E-6</v>
      </c>
      <c r="K42" s="31">
        <v>2.8577172778101513E-5</v>
      </c>
      <c r="L42" s="31">
        <v>7.283691725614275E-5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M3"/>
  <sheetViews>
    <sheetView workbookViewId="0"/>
  </sheetViews>
  <sheetFormatPr defaultRowHeight="15" x14ac:dyDescent="0.25"/>
  <cols>
    <col min="1" max="1" width="18.85546875" customWidth="1"/>
  </cols>
  <sheetData>
    <row r="1" spans="1:39" ht="45" x14ac:dyDescent="0.25">
      <c r="A1" s="32" t="s">
        <v>81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11</v>
      </c>
      <c r="B2">
        <f t="shared" ref="B2:L2" si="0">C2</f>
        <v>4.4936433006002231E-2</v>
      </c>
      <c r="C2">
        <f t="shared" si="0"/>
        <v>4.4936433006002231E-2</v>
      </c>
      <c r="D2">
        <f t="shared" si="0"/>
        <v>4.4936433006002231E-2</v>
      </c>
      <c r="E2">
        <f t="shared" si="0"/>
        <v>4.4936433006002231E-2</v>
      </c>
      <c r="F2">
        <f t="shared" si="0"/>
        <v>4.4936433006002231E-2</v>
      </c>
      <c r="G2">
        <f t="shared" si="0"/>
        <v>4.4936433006002231E-2</v>
      </c>
      <c r="H2">
        <f t="shared" si="0"/>
        <v>4.4936433006002231E-2</v>
      </c>
      <c r="I2">
        <f t="shared" si="0"/>
        <v>4.4936433006002231E-2</v>
      </c>
      <c r="J2">
        <f t="shared" si="0"/>
        <v>4.4936433006002231E-2</v>
      </c>
      <c r="K2">
        <f t="shared" si="0"/>
        <v>4.4936433006002231E-2</v>
      </c>
      <c r="L2">
        <f t="shared" si="0"/>
        <v>4.4936433006002231E-2</v>
      </c>
      <c r="M2">
        <f>N2</f>
        <v>4.4936433006002231E-2</v>
      </c>
      <c r="N2" s="7">
        <f>IF(Region="OECD",'Data OECD'!B3,'Data NonOECD'!B3)</f>
        <v>4.4936433006002231E-2</v>
      </c>
      <c r="O2">
        <f>$N2+($S2-$N2)/(COLUMN($S$1)-COLUMN($N$1))*(COLUMN(O$1)-COLUMN($N$1))</f>
        <v>7.2569021591197339E-2</v>
      </c>
      <c r="P2">
        <f t="shared" ref="P2:R3" si="1">$N2+($S2-$N2)/(COLUMN($S$1)-COLUMN($N$1))*(COLUMN(P$1)-COLUMN($N$1))</f>
        <v>0.10020161017639245</v>
      </c>
      <c r="Q2">
        <f t="shared" si="1"/>
        <v>0.12783419876158755</v>
      </c>
      <c r="R2">
        <f t="shared" si="1"/>
        <v>0.15546678734678265</v>
      </c>
      <c r="S2" s="7">
        <f>IF(Region="OECD",'Data OECD'!C3,'Data NonOECD'!C3)</f>
        <v>0.18309937593197775</v>
      </c>
      <c r="T2">
        <f>$S2+($X2-$S2)/(COLUMN($X$1)-COLUMN($S$1))*(COLUMN(T$1)-COLUMN($S$1))</f>
        <v>0.21360506016112385</v>
      </c>
      <c r="U2">
        <f t="shared" ref="U2:W3" si="2">$S2+($X2-$S2)/(COLUMN($X$1)-COLUMN($S$1))*(COLUMN(U$1)-COLUMN($S$1))</f>
        <v>0.24411074439026997</v>
      </c>
      <c r="V2">
        <f t="shared" si="2"/>
        <v>0.27461642861941604</v>
      </c>
      <c r="W2">
        <f t="shared" si="2"/>
        <v>0.30512211284856217</v>
      </c>
      <c r="X2" s="7">
        <f>IF(Region="OECD",'Data OECD'!D3,'Data NonOECD'!D3)</f>
        <v>0.33562779707770829</v>
      </c>
      <c r="Y2">
        <f>$X2+($AC2-$X2)/(COLUMN($AC$1)-COLUMN($X$1))*(COLUMN(Y$1)-COLUMN($X$1))</f>
        <v>0.35056115835047152</v>
      </c>
      <c r="Z2">
        <f t="shared" ref="Z2:AB3" si="3">$X2+($AC2-$X2)/(COLUMN($AC$1)-COLUMN($X$1))*(COLUMN(Z$1)-COLUMN($X$1))</f>
        <v>0.36549451962323476</v>
      </c>
      <c r="AA2">
        <f t="shared" si="3"/>
        <v>0.38042788089599799</v>
      </c>
      <c r="AB2">
        <f t="shared" si="3"/>
        <v>0.39536124216876123</v>
      </c>
      <c r="AC2" s="7">
        <f>IF(Region="OECD",'Data OECD'!E3,'Data NonOECD'!E3)</f>
        <v>0.41029460344152446</v>
      </c>
      <c r="AD2">
        <f>$AC2+($AH2-$AC2)/(COLUMN($AH$1)-COLUMN($AC$1))*(COLUMN(AD$1)-COLUMN($AC$1))</f>
        <v>0.41536120137553884</v>
      </c>
      <c r="AE2">
        <f t="shared" ref="AE2:AG3" si="4">$AC2+($AH2-$AC2)/(COLUMN($AH$1)-COLUMN($AC$1))*(COLUMN(AE$1)-COLUMN($AC$1))</f>
        <v>0.42042779930955321</v>
      </c>
      <c r="AF2">
        <f t="shared" si="4"/>
        <v>0.42549439724356763</v>
      </c>
      <c r="AG2">
        <f t="shared" si="4"/>
        <v>0.43056099517758201</v>
      </c>
      <c r="AH2" s="7">
        <f>IF(Region="OECD",'Data OECD'!F3,'Data NonOECD'!F3)</f>
        <v>0.43562759311159638</v>
      </c>
      <c r="AI2">
        <f>$AH2+($AM2-$AH2)/(COLUMN($AM$1)-COLUMN($AH$1))*(COLUMN(AI$1)-COLUMN($AH$1))</f>
        <v>0.42396310011393384</v>
      </c>
      <c r="AJ2">
        <f t="shared" ref="AJ2:AL3" si="5">$AH2+($AM2-$AH2)/(COLUMN($AM$1)-COLUMN($AH$1))*(COLUMN(AJ$1)-COLUMN($AH$1))</f>
        <v>0.41229860711627131</v>
      </c>
      <c r="AK2">
        <f t="shared" si="5"/>
        <v>0.40063411411860878</v>
      </c>
      <c r="AL2">
        <f t="shared" si="5"/>
        <v>0.38896962112094624</v>
      </c>
      <c r="AM2" s="7">
        <f>IF(Region="OECD",'Data OECD'!G3,'Data NonOECD'!G3)</f>
        <v>0.37730512812328371</v>
      </c>
    </row>
    <row r="3" spans="1:39" x14ac:dyDescent="0.25">
      <c r="A3" t="s">
        <v>12</v>
      </c>
      <c r="B3">
        <f t="shared" ref="B3:L3" si="6">C3</f>
        <v>0.95506356699399775</v>
      </c>
      <c r="C3">
        <f t="shared" si="6"/>
        <v>0.95506356699399775</v>
      </c>
      <c r="D3">
        <f t="shared" si="6"/>
        <v>0.95506356699399775</v>
      </c>
      <c r="E3">
        <f t="shared" si="6"/>
        <v>0.95506356699399775</v>
      </c>
      <c r="F3">
        <f t="shared" si="6"/>
        <v>0.95506356699399775</v>
      </c>
      <c r="G3">
        <f t="shared" si="6"/>
        <v>0.95506356699399775</v>
      </c>
      <c r="H3">
        <f t="shared" si="6"/>
        <v>0.95506356699399775</v>
      </c>
      <c r="I3">
        <f t="shared" si="6"/>
        <v>0.95506356699399775</v>
      </c>
      <c r="J3">
        <f t="shared" si="6"/>
        <v>0.95506356699399775</v>
      </c>
      <c r="K3">
        <f t="shared" si="6"/>
        <v>0.95506356699399775</v>
      </c>
      <c r="L3">
        <f t="shared" si="6"/>
        <v>0.95506356699399775</v>
      </c>
      <c r="M3">
        <f>N3</f>
        <v>0.95506356699399775</v>
      </c>
      <c r="N3" s="7">
        <f>IF(Region="OECD",'Data OECD'!B4,'Data NonOECD'!B4)</f>
        <v>0.95506356699399775</v>
      </c>
      <c r="O3">
        <f>$N3+($S3-$N3)/(COLUMN($S$1)-COLUMN($N$1))*(COLUMN(O$1)-COLUMN($N$1))</f>
        <v>0.92743097840880262</v>
      </c>
      <c r="P3">
        <f t="shared" si="1"/>
        <v>0.89979838982360749</v>
      </c>
      <c r="Q3">
        <f t="shared" si="1"/>
        <v>0.87216580123841236</v>
      </c>
      <c r="R3">
        <f t="shared" si="1"/>
        <v>0.84453321265321735</v>
      </c>
      <c r="S3" s="7">
        <f>IF(Region="OECD",'Data OECD'!C4,'Data NonOECD'!C4)</f>
        <v>0.81690062406802222</v>
      </c>
      <c r="T3">
        <f>$S3+($X3-$S3)/(COLUMN($X$1)-COLUMN($S$1))*(COLUMN(T$1)-COLUMN($S$1))</f>
        <v>0.78639493983887609</v>
      </c>
      <c r="U3">
        <f t="shared" si="2"/>
        <v>0.75588925560972997</v>
      </c>
      <c r="V3">
        <f t="shared" si="2"/>
        <v>0.72538357138058385</v>
      </c>
      <c r="W3">
        <f t="shared" si="2"/>
        <v>0.69487788715143783</v>
      </c>
      <c r="X3" s="7">
        <f>IF(Region="OECD",'Data OECD'!D4,'Data NonOECD'!D4)</f>
        <v>0.66437220292229171</v>
      </c>
      <c r="Y3">
        <f>$X3+($AC3-$X3)/(COLUMN($AC$1)-COLUMN($X$1))*(COLUMN(Y$1)-COLUMN($X$1))</f>
        <v>0.64943884164952848</v>
      </c>
      <c r="Z3">
        <f t="shared" si="3"/>
        <v>0.63450548037676524</v>
      </c>
      <c r="AA3">
        <f t="shared" si="3"/>
        <v>0.61957211910400189</v>
      </c>
      <c r="AB3">
        <f t="shared" si="3"/>
        <v>0.60463875783123866</v>
      </c>
      <c r="AC3" s="7">
        <f>IF(Region="OECD",'Data OECD'!E4,'Data NonOECD'!E4)</f>
        <v>0.58970539655847543</v>
      </c>
      <c r="AD3">
        <f>$AC3+($AH3-$AC3)/(COLUMN($AH$1)-COLUMN($AC$1))*(COLUMN(AD$1)-COLUMN($AC$1))</f>
        <v>0.58463879862446111</v>
      </c>
      <c r="AE3">
        <f t="shared" si="4"/>
        <v>0.57957220069044679</v>
      </c>
      <c r="AF3">
        <f t="shared" si="4"/>
        <v>0.57450560275643237</v>
      </c>
      <c r="AG3">
        <f t="shared" si="4"/>
        <v>0.56943900482241805</v>
      </c>
      <c r="AH3" s="7">
        <f>IF(Region="OECD",'Data OECD'!F4,'Data NonOECD'!F4)</f>
        <v>0.56437240688840373</v>
      </c>
      <c r="AI3">
        <f>$AH3+($AM3-$AH3)/(COLUMN($AM$1)-COLUMN($AH$1))*(COLUMN(AI$1)-COLUMN($AH$1))</f>
        <v>0.57603689988606621</v>
      </c>
      <c r="AJ3">
        <f t="shared" si="5"/>
        <v>0.5877013928837288</v>
      </c>
      <c r="AK3">
        <f t="shared" si="5"/>
        <v>0.59936588588139128</v>
      </c>
      <c r="AL3">
        <f t="shared" si="5"/>
        <v>0.61103037887905387</v>
      </c>
      <c r="AM3" s="7">
        <f>IF(Region="OECD",'Data OECD'!G4,'Data NonOECD'!G4)</f>
        <v>0.62269487187671635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M17"/>
  <sheetViews>
    <sheetView workbookViewId="0">
      <selection activeCell="AC2" sqref="AC2"/>
    </sheetView>
  </sheetViews>
  <sheetFormatPr defaultRowHeight="15" x14ac:dyDescent="0.25"/>
  <cols>
    <col min="1" max="1" width="22" customWidth="1"/>
  </cols>
  <sheetData>
    <row r="1" spans="1:39" ht="45" x14ac:dyDescent="0.25">
      <c r="A1" s="32" t="s">
        <v>79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33</v>
      </c>
      <c r="B2">
        <f t="shared" ref="B2:H3" si="0">$I2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>$I2</f>
        <v>0</v>
      </c>
      <c r="I2" s="7">
        <f>IF(Region="OECD",'Data OECD'!B15,'Data NonOECD'!B15)</f>
        <v>0</v>
      </c>
      <c r="J2">
        <f>$I2+($S2-$I2)/(COLUMN($S$1)-COLUMN($I$1))*(COLUMN(J$1)-COLUMN($I$1))</f>
        <v>7.509473261780289E-2</v>
      </c>
      <c r="K2">
        <f t="shared" ref="K2:R3" si="1">$I2+($S2-$I2)/(COLUMN($S$1)-COLUMN($I$1))*(COLUMN(K$1)-COLUMN($I$1))</f>
        <v>0.15018946523560578</v>
      </c>
      <c r="L2">
        <f t="shared" si="1"/>
        <v>0.22528419785340867</v>
      </c>
      <c r="M2">
        <f t="shared" si="1"/>
        <v>0.30037893047121156</v>
      </c>
      <c r="N2">
        <f t="shared" si="1"/>
        <v>0.37547366308901442</v>
      </c>
      <c r="O2">
        <f t="shared" si="1"/>
        <v>0.45056839570681734</v>
      </c>
      <c r="P2">
        <f t="shared" si="1"/>
        <v>0.52566312832462025</v>
      </c>
      <c r="Q2">
        <f t="shared" si="1"/>
        <v>0.60075786094242312</v>
      </c>
      <c r="R2">
        <f t="shared" si="1"/>
        <v>0.67585259356022598</v>
      </c>
      <c r="S2" s="7">
        <f>IF(Region="OECD",'Data OECD'!C15,'Data NonOECD'!C15)</f>
        <v>0.75094732617802884</v>
      </c>
      <c r="T2">
        <f>$S2+($AC2-$S2)/(COLUMN($AC$1)-COLUMN($S$1))*(COLUMN(T$1)-COLUMN($S$1))</f>
        <v>0.74540287514931758</v>
      </c>
      <c r="U2">
        <f t="shared" ref="U2:AB2" si="2">$S2+($AC2-$S2)/(COLUMN($AC$1)-COLUMN($S$1))*(COLUMN(U$1)-COLUMN($S$1))</f>
        <v>0.73985842412060643</v>
      </c>
      <c r="V2">
        <f t="shared" si="2"/>
        <v>0.73431397309189528</v>
      </c>
      <c r="W2">
        <f t="shared" si="2"/>
        <v>0.72876952206318402</v>
      </c>
      <c r="X2">
        <f t="shared" si="2"/>
        <v>0.72322507103447276</v>
      </c>
      <c r="Y2">
        <f t="shared" si="2"/>
        <v>0.7176806200057616</v>
      </c>
      <c r="Z2">
        <f t="shared" si="2"/>
        <v>0.71213616897705045</v>
      </c>
      <c r="AA2">
        <f t="shared" si="2"/>
        <v>0.70659171794833919</v>
      </c>
      <c r="AB2">
        <f t="shared" si="2"/>
        <v>0.70104726691962793</v>
      </c>
      <c r="AC2" s="7">
        <f>IF(Region="OECD",'Data OECD'!D15,'Data NonOECD'!D15)</f>
        <v>0.69550281589091678</v>
      </c>
      <c r="AD2">
        <f>$S2+($AM2-$AC2)/(COLUMN($AM$1)-COLUMN($AC$1))*(COLUMN(AD$1)-COLUMN($AC$1))</f>
        <v>0.72447441823518011</v>
      </c>
      <c r="AE2">
        <f t="shared" ref="AE2:AL2" si="3">$S2+($AM2-$AC2)/(COLUMN($AM$1)-COLUMN($AC$1))*(COLUMN(AE$1)-COLUMN($AC$1))</f>
        <v>0.69800151029233137</v>
      </c>
      <c r="AF2">
        <f t="shared" si="3"/>
        <v>0.67152860234948264</v>
      </c>
      <c r="AG2">
        <f t="shared" si="3"/>
        <v>0.64505569440663402</v>
      </c>
      <c r="AH2">
        <f t="shared" si="3"/>
        <v>0.61858278646378528</v>
      </c>
      <c r="AI2">
        <f t="shared" si="3"/>
        <v>0.59210987852093655</v>
      </c>
      <c r="AJ2">
        <f t="shared" si="3"/>
        <v>0.56563697057808782</v>
      </c>
      <c r="AK2">
        <f t="shared" si="3"/>
        <v>0.53916406263523919</v>
      </c>
      <c r="AL2">
        <f t="shared" si="3"/>
        <v>0.51269115469239046</v>
      </c>
      <c r="AM2" s="7">
        <f>IF(Region="OECD",'Data OECD'!E15,'Data NonOECD'!E15)</f>
        <v>0.43077373646242967</v>
      </c>
    </row>
    <row r="3" spans="1:39" x14ac:dyDescent="0.25">
      <c r="A3" t="s">
        <v>27</v>
      </c>
      <c r="B3">
        <f t="shared" si="0"/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 s="7">
        <f>IF(Region="OECD",'Data OECD'!B16,'Data NonOECD'!B16)</f>
        <v>0</v>
      </c>
      <c r="J3">
        <f t="shared" ref="J3" si="4">$I3+($S3-$I3)/(COLUMN($S$1)-COLUMN($I$1))*(COLUMN(J$1)-COLUMN($I$1))</f>
        <v>8.6911001722361103E-2</v>
      </c>
      <c r="K3">
        <f t="shared" si="1"/>
        <v>0.17382200344472221</v>
      </c>
      <c r="L3">
        <f t="shared" si="1"/>
        <v>0.26073300516708331</v>
      </c>
      <c r="M3">
        <f t="shared" si="1"/>
        <v>0.34764400688944441</v>
      </c>
      <c r="N3">
        <f t="shared" si="1"/>
        <v>0.43455500861180552</v>
      </c>
      <c r="O3">
        <f t="shared" si="1"/>
        <v>0.52146601033416662</v>
      </c>
      <c r="P3">
        <f t="shared" si="1"/>
        <v>0.60837701205652772</v>
      </c>
      <c r="Q3">
        <f t="shared" si="1"/>
        <v>0.69528801377888882</v>
      </c>
      <c r="R3">
        <f t="shared" si="1"/>
        <v>0.78219901550124993</v>
      </c>
      <c r="S3" s="7">
        <f>IF(Region="OECD",'Data OECD'!C16,'Data NonOECD'!C16)</f>
        <v>0.86911001722361103</v>
      </c>
      <c r="T3">
        <f t="shared" ref="T3:AB9" si="5">$S3+($AC3-$S3)/(COLUMN($AC$1)-COLUMN($S$1))*(COLUMN(T$1)-COLUMN($S$1))</f>
        <v>0.85545767515548221</v>
      </c>
      <c r="U3">
        <f t="shared" si="5"/>
        <v>0.84180533308735339</v>
      </c>
      <c r="V3">
        <f t="shared" si="5"/>
        <v>0.82815299101922446</v>
      </c>
      <c r="W3">
        <f t="shared" si="5"/>
        <v>0.81450064895109564</v>
      </c>
      <c r="X3">
        <f t="shared" si="5"/>
        <v>0.80084830688296682</v>
      </c>
      <c r="Y3">
        <f t="shared" si="5"/>
        <v>0.787195964814838</v>
      </c>
      <c r="Z3">
        <f t="shared" si="5"/>
        <v>0.77354362274670918</v>
      </c>
      <c r="AA3">
        <f t="shared" si="5"/>
        <v>0.75989128067858025</v>
      </c>
      <c r="AB3">
        <f t="shared" si="5"/>
        <v>0.74623893861045143</v>
      </c>
      <c r="AC3" s="7">
        <f>IF(Region="OECD",'Data OECD'!D16,'Data NonOECD'!D16)</f>
        <v>0.73258659654232261</v>
      </c>
      <c r="AD3">
        <f t="shared" ref="AD3:AL9" si="6">$S3+($AM3-$AC3)/(COLUMN($AM$1)-COLUMN($AC$1))*(COLUMN(AD$1)-COLUMN($AC$1))</f>
        <v>0.85487043687996744</v>
      </c>
      <c r="AE3">
        <f t="shared" si="6"/>
        <v>0.84063085653632386</v>
      </c>
      <c r="AF3">
        <f t="shared" si="6"/>
        <v>0.82639127619268038</v>
      </c>
      <c r="AG3">
        <f t="shared" si="6"/>
        <v>0.81215169584903679</v>
      </c>
      <c r="AH3">
        <f t="shared" si="6"/>
        <v>0.7979121155053932</v>
      </c>
      <c r="AI3">
        <f t="shared" si="6"/>
        <v>0.78367253516174962</v>
      </c>
      <c r="AJ3">
        <f t="shared" si="6"/>
        <v>0.76943295481810603</v>
      </c>
      <c r="AK3">
        <f t="shared" si="6"/>
        <v>0.75519337447446255</v>
      </c>
      <c r="AL3">
        <f t="shared" si="6"/>
        <v>0.74095379413081897</v>
      </c>
      <c r="AM3" s="7">
        <f>IF(Region="OECD",'Data OECD'!E16,'Data NonOECD'!E16)</f>
        <v>0.59019079310588696</v>
      </c>
    </row>
    <row r="4" spans="1:39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5"/>
        <v>0</v>
      </c>
      <c r="U4">
        <f t="shared" si="5"/>
        <v>0</v>
      </c>
      <c r="V4">
        <f t="shared" si="5"/>
        <v>0</v>
      </c>
      <c r="W4">
        <f t="shared" si="5"/>
        <v>0</v>
      </c>
      <c r="X4">
        <f t="shared" si="5"/>
        <v>0</v>
      </c>
      <c r="Y4">
        <f t="shared" si="5"/>
        <v>0</v>
      </c>
      <c r="Z4">
        <f t="shared" si="5"/>
        <v>0</v>
      </c>
      <c r="AA4">
        <f t="shared" si="5"/>
        <v>0</v>
      </c>
      <c r="AB4">
        <f t="shared" si="5"/>
        <v>0</v>
      </c>
      <c r="AC4">
        <v>0</v>
      </c>
      <c r="AD4">
        <f t="shared" si="6"/>
        <v>0</v>
      </c>
      <c r="AE4">
        <f t="shared" si="6"/>
        <v>0</v>
      </c>
      <c r="AF4">
        <f t="shared" si="6"/>
        <v>0</v>
      </c>
      <c r="AG4">
        <f t="shared" si="6"/>
        <v>0</v>
      </c>
      <c r="AH4">
        <f t="shared" si="6"/>
        <v>0</v>
      </c>
      <c r="AI4">
        <f t="shared" si="6"/>
        <v>0</v>
      </c>
      <c r="AJ4">
        <f t="shared" si="6"/>
        <v>0</v>
      </c>
      <c r="AK4">
        <f t="shared" si="6"/>
        <v>0</v>
      </c>
      <c r="AL4">
        <f t="shared" si="6"/>
        <v>0</v>
      </c>
      <c r="AM4">
        <v>0</v>
      </c>
    </row>
    <row r="5" spans="1:39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v>0</v>
      </c>
      <c r="AD5">
        <f t="shared" si="6"/>
        <v>0</v>
      </c>
      <c r="AE5">
        <f t="shared" si="6"/>
        <v>0</v>
      </c>
      <c r="AF5">
        <f t="shared" si="6"/>
        <v>0</v>
      </c>
      <c r="AG5">
        <f t="shared" si="6"/>
        <v>0</v>
      </c>
      <c r="AH5">
        <f t="shared" si="6"/>
        <v>0</v>
      </c>
      <c r="AI5">
        <f t="shared" si="6"/>
        <v>0</v>
      </c>
      <c r="AJ5">
        <f t="shared" si="6"/>
        <v>0</v>
      </c>
      <c r="AK5">
        <f t="shared" si="6"/>
        <v>0</v>
      </c>
      <c r="AL5">
        <f t="shared" si="6"/>
        <v>0</v>
      </c>
      <c r="AM5">
        <v>0</v>
      </c>
    </row>
    <row r="6" spans="1:39" x14ac:dyDescent="0.25">
      <c r="A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v>0</v>
      </c>
      <c r="AD6">
        <f t="shared" si="6"/>
        <v>0</v>
      </c>
      <c r="AE6">
        <f t="shared" si="6"/>
        <v>0</v>
      </c>
      <c r="AF6">
        <f t="shared" si="6"/>
        <v>0</v>
      </c>
      <c r="AG6">
        <f t="shared" si="6"/>
        <v>0</v>
      </c>
      <c r="AH6">
        <f t="shared" si="6"/>
        <v>0</v>
      </c>
      <c r="AI6">
        <f t="shared" si="6"/>
        <v>0</v>
      </c>
      <c r="AJ6">
        <f t="shared" si="6"/>
        <v>0</v>
      </c>
      <c r="AK6">
        <f t="shared" si="6"/>
        <v>0</v>
      </c>
      <c r="AL6">
        <f t="shared" si="6"/>
        <v>0</v>
      </c>
      <c r="AM6">
        <v>0</v>
      </c>
    </row>
    <row r="7" spans="1:39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v>0</v>
      </c>
      <c r="AD7">
        <f t="shared" si="6"/>
        <v>0</v>
      </c>
      <c r="AE7">
        <f t="shared" si="6"/>
        <v>0</v>
      </c>
      <c r="AF7">
        <f t="shared" si="6"/>
        <v>0</v>
      </c>
      <c r="AG7">
        <f t="shared" si="6"/>
        <v>0</v>
      </c>
      <c r="AH7">
        <f t="shared" si="6"/>
        <v>0</v>
      </c>
      <c r="AI7">
        <f t="shared" si="6"/>
        <v>0</v>
      </c>
      <c r="AJ7">
        <f t="shared" si="6"/>
        <v>0</v>
      </c>
      <c r="AK7">
        <f t="shared" si="6"/>
        <v>0</v>
      </c>
      <c r="AL7">
        <f t="shared" si="6"/>
        <v>0</v>
      </c>
      <c r="AM7">
        <v>0</v>
      </c>
    </row>
    <row r="8" spans="1:39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5"/>
        <v>0</v>
      </c>
      <c r="U8">
        <f t="shared" si="5"/>
        <v>0</v>
      </c>
      <c r="V8">
        <f t="shared" si="5"/>
        <v>0</v>
      </c>
      <c r="W8">
        <f t="shared" si="5"/>
        <v>0</v>
      </c>
      <c r="X8">
        <f t="shared" si="5"/>
        <v>0</v>
      </c>
      <c r="Y8">
        <f t="shared" si="5"/>
        <v>0</v>
      </c>
      <c r="Z8">
        <f t="shared" si="5"/>
        <v>0</v>
      </c>
      <c r="AA8">
        <f t="shared" si="5"/>
        <v>0</v>
      </c>
      <c r="AB8">
        <f t="shared" si="5"/>
        <v>0</v>
      </c>
      <c r="AC8">
        <v>0</v>
      </c>
      <c r="AD8">
        <f t="shared" si="6"/>
        <v>0</v>
      </c>
      <c r="AE8">
        <f t="shared" si="6"/>
        <v>0</v>
      </c>
      <c r="AF8">
        <f t="shared" si="6"/>
        <v>0</v>
      </c>
      <c r="AG8">
        <f t="shared" si="6"/>
        <v>0</v>
      </c>
      <c r="AH8">
        <f t="shared" si="6"/>
        <v>0</v>
      </c>
      <c r="AI8">
        <f t="shared" si="6"/>
        <v>0</v>
      </c>
      <c r="AJ8">
        <f t="shared" si="6"/>
        <v>0</v>
      </c>
      <c r="AK8">
        <f t="shared" si="6"/>
        <v>0</v>
      </c>
      <c r="AL8">
        <f t="shared" si="6"/>
        <v>0</v>
      </c>
      <c r="AM8">
        <v>0</v>
      </c>
    </row>
    <row r="9" spans="1:39" x14ac:dyDescent="0.25">
      <c r="A9" t="s">
        <v>16</v>
      </c>
      <c r="B9">
        <f t="shared" ref="B9:H9" si="7">$I9</f>
        <v>1</v>
      </c>
      <c r="C9">
        <f t="shared" si="7"/>
        <v>1</v>
      </c>
      <c r="D9">
        <f t="shared" si="7"/>
        <v>1</v>
      </c>
      <c r="E9">
        <f t="shared" si="7"/>
        <v>1</v>
      </c>
      <c r="F9">
        <f t="shared" si="7"/>
        <v>1</v>
      </c>
      <c r="G9">
        <f t="shared" si="7"/>
        <v>1</v>
      </c>
      <c r="H9">
        <f t="shared" si="7"/>
        <v>1</v>
      </c>
      <c r="I9" s="7">
        <f>IF(Region="OECD",'Data OECD'!C17,'Data NonOECD'!C17)</f>
        <v>1</v>
      </c>
      <c r="J9">
        <f t="shared" ref="J9:R9" si="8">$I9+($S9-$I9)/(COLUMN($S$1)-COLUMN($I$1))*(COLUMN(J$1)-COLUMN($I$1))</f>
        <v>1</v>
      </c>
      <c r="K9">
        <f t="shared" si="8"/>
        <v>1</v>
      </c>
      <c r="L9">
        <f t="shared" si="8"/>
        <v>1</v>
      </c>
      <c r="M9">
        <f t="shared" si="8"/>
        <v>1</v>
      </c>
      <c r="N9">
        <f t="shared" si="8"/>
        <v>1</v>
      </c>
      <c r="O9">
        <f t="shared" si="8"/>
        <v>1</v>
      </c>
      <c r="P9">
        <f t="shared" si="8"/>
        <v>1</v>
      </c>
      <c r="Q9">
        <f t="shared" si="8"/>
        <v>1</v>
      </c>
      <c r="R9">
        <f t="shared" si="8"/>
        <v>1</v>
      </c>
      <c r="S9" s="7">
        <f>IF(Region="OECD",'Data OECD'!C17,'Data NonOECD'!C17)</f>
        <v>1</v>
      </c>
      <c r="T9">
        <f t="shared" si="5"/>
        <v>1</v>
      </c>
      <c r="U9">
        <f t="shared" si="5"/>
        <v>1</v>
      </c>
      <c r="V9">
        <f t="shared" si="5"/>
        <v>1</v>
      </c>
      <c r="W9">
        <f t="shared" si="5"/>
        <v>1</v>
      </c>
      <c r="X9">
        <f t="shared" si="5"/>
        <v>1</v>
      </c>
      <c r="Y9">
        <f t="shared" si="5"/>
        <v>1</v>
      </c>
      <c r="Z9">
        <f t="shared" si="5"/>
        <v>1</v>
      </c>
      <c r="AA9">
        <f t="shared" si="5"/>
        <v>1</v>
      </c>
      <c r="AB9">
        <f t="shared" si="5"/>
        <v>1</v>
      </c>
      <c r="AC9" s="7">
        <f>IF(Region="OECD",'Data OECD'!D17,'Data NonOECD'!D17)</f>
        <v>1</v>
      </c>
      <c r="AD9">
        <f t="shared" si="6"/>
        <v>0.95901907931058872</v>
      </c>
      <c r="AE9">
        <f t="shared" si="6"/>
        <v>0.91803815862117744</v>
      </c>
      <c r="AF9">
        <f t="shared" si="6"/>
        <v>0.87705723793176604</v>
      </c>
      <c r="AG9">
        <f t="shared" si="6"/>
        <v>0.83607631724235476</v>
      </c>
      <c r="AH9">
        <f t="shared" si="6"/>
        <v>0.79509539655294348</v>
      </c>
      <c r="AI9">
        <f t="shared" si="6"/>
        <v>0.7541144758635322</v>
      </c>
      <c r="AJ9">
        <f t="shared" si="6"/>
        <v>0.71313355517412091</v>
      </c>
      <c r="AK9">
        <f t="shared" si="6"/>
        <v>0.67215263448470952</v>
      </c>
      <c r="AL9">
        <f t="shared" si="6"/>
        <v>0.63117171379529835</v>
      </c>
      <c r="AM9" s="7">
        <f>IF(Region="OECD",'Data OECD'!E16,'Data NonOECD'!E16)</f>
        <v>0.59019079310588696</v>
      </c>
    </row>
    <row r="10" spans="1:39" x14ac:dyDescent="0.2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 t="s">
        <v>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 t="s">
        <v>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M10"/>
  <sheetViews>
    <sheetView tabSelected="1" workbookViewId="0">
      <selection activeCell="O10" sqref="O10"/>
    </sheetView>
  </sheetViews>
  <sheetFormatPr defaultRowHeight="15" x14ac:dyDescent="0.25"/>
  <cols>
    <col min="1" max="1" width="33.140625" customWidth="1"/>
  </cols>
  <sheetData>
    <row r="1" spans="1:39" ht="30" x14ac:dyDescent="0.25">
      <c r="A1" s="32" t="s">
        <v>80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2</v>
      </c>
      <c r="B2">
        <f t="shared" ref="B2:M5" si="0">C2</f>
        <v>0.29900648346859349</v>
      </c>
      <c r="C2">
        <f t="shared" si="0"/>
        <v>0.29900648346859349</v>
      </c>
      <c r="D2">
        <f t="shared" si="0"/>
        <v>0.29900648346859349</v>
      </c>
      <c r="E2">
        <f t="shared" si="0"/>
        <v>0.29900648346859349</v>
      </c>
      <c r="F2">
        <f t="shared" si="0"/>
        <v>0.29900648346859349</v>
      </c>
      <c r="G2">
        <f t="shared" si="0"/>
        <v>0.29900648346859349</v>
      </c>
      <c r="H2">
        <f t="shared" si="0"/>
        <v>0.29900648346859349</v>
      </c>
      <c r="I2">
        <f t="shared" si="0"/>
        <v>0.29900648346859349</v>
      </c>
      <c r="J2">
        <f t="shared" si="0"/>
        <v>0.29900648346859349</v>
      </c>
      <c r="K2">
        <f t="shared" si="0"/>
        <v>0.29900648346859349</v>
      </c>
      <c r="L2">
        <f t="shared" si="0"/>
        <v>0.29900648346859349</v>
      </c>
      <c r="M2">
        <f>N2</f>
        <v>0.29900648346859349</v>
      </c>
      <c r="N2" s="7">
        <f>IF(Region="OECD",'Data OECD'!B8,'Data NonOECD'!B8)</f>
        <v>0.29900648346859349</v>
      </c>
      <c r="O2">
        <f>$N2+($S2-$N2)/(COLUMN($S$1)-COLUMN($N$1))*(COLUMN(O$1)-COLUMN($N$1))</f>
        <v>0.29993823271172199</v>
      </c>
      <c r="P2">
        <f t="shared" ref="P2:R2" si="1">$N2+($S2-$N2)/(COLUMN($S$1)-COLUMN($N$1))*(COLUMN(P$1)-COLUMN($N$1))</f>
        <v>0.30086998195485054</v>
      </c>
      <c r="Q2">
        <f t="shared" si="1"/>
        <v>0.30180173119797904</v>
      </c>
      <c r="R2">
        <f t="shared" si="1"/>
        <v>0.30273348044110759</v>
      </c>
      <c r="S2" s="7">
        <f>IF(Region="OECD",'Data OECD'!C8,'Data NonOECD'!C8)</f>
        <v>0.30366522968423609</v>
      </c>
      <c r="T2">
        <f>$S2+($X2-$S2)/(COLUMN($X$1)-COLUMN($S$1))*(COLUMN(T$1)-COLUMN($S$1))</f>
        <v>0.28943722399007465</v>
      </c>
      <c r="U2">
        <f t="shared" ref="U2:W2" si="2">$S2+($X2-$S2)/(COLUMN($X$1)-COLUMN($S$1))*(COLUMN(U$1)-COLUMN($S$1))</f>
        <v>0.27520921829591322</v>
      </c>
      <c r="V2">
        <f t="shared" si="2"/>
        <v>0.26098121260175178</v>
      </c>
      <c r="W2">
        <f t="shared" si="2"/>
        <v>0.24675320690759034</v>
      </c>
      <c r="X2" s="7">
        <f>IF(Region="OECD",'Data OECD'!D8,'Data NonOECD'!D8)</f>
        <v>0.2325252012134289</v>
      </c>
      <c r="Y2">
        <f>$X2+($AC2-$X2)/(COLUMN($AC$1)-COLUMN($X$1))*(COLUMN(Y$1)-COLUMN($X$1))</f>
        <v>0.23383171484236578</v>
      </c>
      <c r="Z2">
        <f t="shared" ref="Z2:AB2" si="3">$X2+($AC2-$X2)/(COLUMN($AC$1)-COLUMN($X$1))*(COLUMN(Z$1)-COLUMN($X$1))</f>
        <v>0.23513822847130264</v>
      </c>
      <c r="AA2">
        <f t="shared" si="3"/>
        <v>0.23644474210023952</v>
      </c>
      <c r="AB2">
        <f t="shared" si="3"/>
        <v>0.23775125572917638</v>
      </c>
      <c r="AC2" s="7">
        <f>IF(Region="OECD",'Data OECD'!E8,'Data NonOECD'!E8)</f>
        <v>0.23905776935811326</v>
      </c>
      <c r="AD2">
        <f>$AC2+($AH2-$AC2)/(COLUMN($AH$1)-COLUMN($AC$1))*(COLUMN(AD$1)-COLUMN($AC$1))</f>
        <v>0.2404266464853663</v>
      </c>
      <c r="AE2">
        <f t="shared" ref="AE2:AG2" si="4">$AC2+($AH2-$AC2)/(COLUMN($AH$1)-COLUMN($AC$1))*(COLUMN(AE$1)-COLUMN($AC$1))</f>
        <v>0.24179552361261933</v>
      </c>
      <c r="AF2">
        <f t="shared" si="4"/>
        <v>0.24316440073987233</v>
      </c>
      <c r="AG2">
        <f t="shared" si="4"/>
        <v>0.24453327786712536</v>
      </c>
      <c r="AH2" s="7">
        <f>IF(Region="OECD",'Data OECD'!F8,'Data NonOECD'!F8)</f>
        <v>0.2459021549943784</v>
      </c>
      <c r="AI2">
        <f>$AH2+($AM2-$AH2)/(COLUMN($AM$1)-COLUMN($AH$1))*(COLUMN(AI$1)-COLUMN($AH$1))</f>
        <v>0.24844048329642601</v>
      </c>
      <c r="AJ2">
        <f t="shared" ref="AJ2:AL2" si="5">$AH2+($AM2-$AH2)/(COLUMN($AM$1)-COLUMN($AH$1))*(COLUMN(AJ$1)-COLUMN($AH$1))</f>
        <v>0.25097881159847363</v>
      </c>
      <c r="AK2">
        <f t="shared" si="5"/>
        <v>0.25351713990052127</v>
      </c>
      <c r="AL2">
        <f t="shared" si="5"/>
        <v>0.25605546820256886</v>
      </c>
      <c r="AM2" s="7">
        <f>IF(Region="OECD",'Data OECD'!G8,'Data NonOECD'!G8)</f>
        <v>0.2585937965046165</v>
      </c>
    </row>
    <row r="3" spans="1:39" x14ac:dyDescent="0.25">
      <c r="A3" t="s">
        <v>3</v>
      </c>
      <c r="B3">
        <f t="shared" si="0"/>
        <v>7.0343727016078286E-2</v>
      </c>
      <c r="C3">
        <f t="shared" si="0"/>
        <v>7.0343727016078286E-2</v>
      </c>
      <c r="D3">
        <f t="shared" si="0"/>
        <v>7.0343727016078286E-2</v>
      </c>
      <c r="E3">
        <f t="shared" si="0"/>
        <v>7.0343727016078286E-2</v>
      </c>
      <c r="F3">
        <f t="shared" si="0"/>
        <v>7.0343727016078286E-2</v>
      </c>
      <c r="G3">
        <f t="shared" si="0"/>
        <v>7.0343727016078286E-2</v>
      </c>
      <c r="H3">
        <f t="shared" si="0"/>
        <v>7.0343727016078286E-2</v>
      </c>
      <c r="I3">
        <f t="shared" si="0"/>
        <v>7.0343727016078286E-2</v>
      </c>
      <c r="J3">
        <f t="shared" si="0"/>
        <v>7.0343727016078286E-2</v>
      </c>
      <c r="K3">
        <f t="shared" si="0"/>
        <v>7.0343727016078286E-2</v>
      </c>
      <c r="L3">
        <f t="shared" si="0"/>
        <v>7.0343727016078286E-2</v>
      </c>
      <c r="M3">
        <f t="shared" si="0"/>
        <v>7.0343727016078286E-2</v>
      </c>
      <c r="N3" s="7">
        <f>IF(Region="OECD",'Data OECD'!B9,'Data NonOECD'!B9)</f>
        <v>7.0343727016078286E-2</v>
      </c>
      <c r="O3">
        <f t="shared" ref="O3:R5" si="6">$N3+($S3-$N3)/(COLUMN($S$1)-COLUMN($N$1))*(COLUMN(O$1)-COLUMN($N$1))</f>
        <v>9.5225087687258084E-2</v>
      </c>
      <c r="P3">
        <f t="shared" si="6"/>
        <v>0.12010644835843787</v>
      </c>
      <c r="Q3">
        <f t="shared" si="6"/>
        <v>0.14498780902961766</v>
      </c>
      <c r="R3">
        <f t="shared" si="6"/>
        <v>0.16986916970079746</v>
      </c>
      <c r="S3" s="7">
        <f>IF(Region="OECD",'Data OECD'!C9,'Data NonOECD'!C9)</f>
        <v>0.19475053037197726</v>
      </c>
      <c r="T3">
        <f t="shared" ref="T3:W5" si="7">$S3+($X3-$S3)/(COLUMN($X$1)-COLUMN($S$1))*(COLUMN(T$1)-COLUMN($S$1))</f>
        <v>0.21522115299997868</v>
      </c>
      <c r="U3">
        <f t="shared" si="7"/>
        <v>0.2356917756279801</v>
      </c>
      <c r="V3">
        <f t="shared" si="7"/>
        <v>0.25616239825598153</v>
      </c>
      <c r="W3">
        <f t="shared" si="7"/>
        <v>0.27663302088398295</v>
      </c>
      <c r="X3" s="7">
        <f>IF(Region="OECD",'Data OECD'!D9,'Data NonOECD'!D9)</f>
        <v>0.29710364351198437</v>
      </c>
      <c r="Y3">
        <f t="shared" ref="Y3:AB5" si="8">$X3+($AC3-$X3)/(COLUMN($AC$1)-COLUMN($X$1))*(COLUMN(Y$1)-COLUMN($X$1))</f>
        <v>0.31686251428588358</v>
      </c>
      <c r="Z3">
        <f t="shared" si="8"/>
        <v>0.33662138505978284</v>
      </c>
      <c r="AA3">
        <f t="shared" si="8"/>
        <v>0.35638025583368205</v>
      </c>
      <c r="AB3">
        <f t="shared" si="8"/>
        <v>0.37613912660758131</v>
      </c>
      <c r="AC3" s="7">
        <f>IF(Region="OECD",'Data OECD'!E9,'Data NonOECD'!E9)</f>
        <v>0.39589799738148052</v>
      </c>
      <c r="AD3">
        <f t="shared" ref="AD3:AG5" si="9">$AC3+($AH3-$AC3)/(COLUMN($AH$1)-COLUMN($AC$1))*(COLUMN(AD$1)-COLUMN($AC$1))</f>
        <v>0.40705547147092508</v>
      </c>
      <c r="AE3">
        <f t="shared" si="9"/>
        <v>0.4182129455603697</v>
      </c>
      <c r="AF3">
        <f t="shared" si="9"/>
        <v>0.42937041964981426</v>
      </c>
      <c r="AG3">
        <f t="shared" si="9"/>
        <v>0.44052789373925888</v>
      </c>
      <c r="AH3" s="7">
        <f>IF(Region="OECD",'Data OECD'!F9,'Data NonOECD'!F9)</f>
        <v>0.45168536782870344</v>
      </c>
      <c r="AI3">
        <f t="shared" ref="AI3:AL5" si="10">$AH3+($AM3-$AH3)/(COLUMN($AM$1)-COLUMN($AH$1))*(COLUMN(AI$1)-COLUMN($AH$1))</f>
        <v>0.45592426684495185</v>
      </c>
      <c r="AJ3">
        <f t="shared" si="10"/>
        <v>0.46016316586120026</v>
      </c>
      <c r="AK3">
        <f t="shared" si="10"/>
        <v>0.46440206487744862</v>
      </c>
      <c r="AL3">
        <f t="shared" si="10"/>
        <v>0.46864096389369703</v>
      </c>
      <c r="AM3" s="7">
        <f>IF(Region="OECD",'Data OECD'!G9,'Data NonOECD'!G9)</f>
        <v>0.47287986290994544</v>
      </c>
    </row>
    <row r="4" spans="1:39" x14ac:dyDescent="0.25">
      <c r="A4" t="s">
        <v>4</v>
      </c>
      <c r="B4">
        <f t="shared" si="0"/>
        <v>2.5436202178825617E-3</v>
      </c>
      <c r="C4">
        <f t="shared" si="0"/>
        <v>2.5436202178825617E-3</v>
      </c>
      <c r="D4">
        <f t="shared" si="0"/>
        <v>2.5436202178825617E-3</v>
      </c>
      <c r="E4">
        <f t="shared" si="0"/>
        <v>2.5436202178825617E-3</v>
      </c>
      <c r="F4">
        <f t="shared" si="0"/>
        <v>2.5436202178825617E-3</v>
      </c>
      <c r="G4">
        <f t="shared" si="0"/>
        <v>2.5436202178825617E-3</v>
      </c>
      <c r="H4">
        <f t="shared" si="0"/>
        <v>2.5436202178825617E-3</v>
      </c>
      <c r="I4">
        <f t="shared" si="0"/>
        <v>2.5436202178825617E-3</v>
      </c>
      <c r="J4">
        <f t="shared" si="0"/>
        <v>2.5436202178825617E-3</v>
      </c>
      <c r="K4">
        <f t="shared" si="0"/>
        <v>2.5436202178825617E-3</v>
      </c>
      <c r="L4">
        <f t="shared" si="0"/>
        <v>2.5436202178825617E-3</v>
      </c>
      <c r="M4">
        <f t="shared" si="0"/>
        <v>2.5436202178825617E-3</v>
      </c>
      <c r="N4" s="7">
        <f>IF(Region="OECD",'Data OECD'!B10,'Data NonOECD'!B10)</f>
        <v>2.5436202178825617E-3</v>
      </c>
      <c r="O4">
        <f t="shared" si="6"/>
        <v>3.1667133094190725E-2</v>
      </c>
      <c r="P4">
        <f t="shared" si="6"/>
        <v>6.0790645970498887E-2</v>
      </c>
      <c r="Q4">
        <f t="shared" si="6"/>
        <v>8.9914158846807049E-2</v>
      </c>
      <c r="R4">
        <f t="shared" si="6"/>
        <v>0.1190376717231152</v>
      </c>
      <c r="S4" s="7">
        <f>IF(Region="OECD",'Data OECD'!C10,'Data NonOECD'!C10)</f>
        <v>0.14816118459942337</v>
      </c>
      <c r="T4">
        <f t="shared" si="7"/>
        <v>0.16542572613311643</v>
      </c>
      <c r="U4">
        <f t="shared" si="7"/>
        <v>0.18269026766680951</v>
      </c>
      <c r="V4">
        <f t="shared" si="7"/>
        <v>0.19995480920050257</v>
      </c>
      <c r="W4">
        <f t="shared" si="7"/>
        <v>0.21721935073419563</v>
      </c>
      <c r="X4" s="7">
        <f>IF(Region="OECD",'Data OECD'!D10,'Data NonOECD'!D10)</f>
        <v>0.23448389226788868</v>
      </c>
      <c r="Y4">
        <f t="shared" si="8"/>
        <v>0.23107899858736747</v>
      </c>
      <c r="Z4">
        <f t="shared" si="8"/>
        <v>0.22767410490684625</v>
      </c>
      <c r="AA4">
        <f t="shared" si="8"/>
        <v>0.22426921122632507</v>
      </c>
      <c r="AB4">
        <f t="shared" si="8"/>
        <v>0.22086431754580385</v>
      </c>
      <c r="AC4" s="7">
        <f>IF(Region="OECD",'Data OECD'!E10,'Data NonOECD'!E10)</f>
        <v>0.21745942386528264</v>
      </c>
      <c r="AD4">
        <f t="shared" si="9"/>
        <v>0.21337495819983762</v>
      </c>
      <c r="AE4">
        <f t="shared" si="9"/>
        <v>0.20929049253439261</v>
      </c>
      <c r="AF4">
        <f t="shared" si="9"/>
        <v>0.20520602686894759</v>
      </c>
      <c r="AG4">
        <f t="shared" si="9"/>
        <v>0.20112156120350258</v>
      </c>
      <c r="AH4" s="7">
        <f>IF(Region="OECD",'Data OECD'!F10,'Data NonOECD'!F10)</f>
        <v>0.19703709553805757</v>
      </c>
      <c r="AI4">
        <f t="shared" si="10"/>
        <v>0.19241344648390779</v>
      </c>
      <c r="AJ4">
        <f t="shared" si="10"/>
        <v>0.18778979742975802</v>
      </c>
      <c r="AK4">
        <f t="shared" si="10"/>
        <v>0.18316614837560821</v>
      </c>
      <c r="AL4">
        <f t="shared" si="10"/>
        <v>0.17854249932145844</v>
      </c>
      <c r="AM4" s="7">
        <f>IF(Region="OECD",'Data OECD'!G10,'Data NonOECD'!G10)</f>
        <v>0.17391885026730866</v>
      </c>
    </row>
    <row r="5" spans="1:39" x14ac:dyDescent="0.25">
      <c r="A5" t="s">
        <v>5</v>
      </c>
      <c r="B5">
        <f t="shared" si="0"/>
        <v>0.62143930688964777</v>
      </c>
      <c r="C5">
        <f t="shared" si="0"/>
        <v>0.62143930688964777</v>
      </c>
      <c r="D5">
        <f t="shared" si="0"/>
        <v>0.62143930688964777</v>
      </c>
      <c r="E5">
        <f t="shared" si="0"/>
        <v>0.62143930688964777</v>
      </c>
      <c r="F5">
        <f t="shared" si="0"/>
        <v>0.62143930688964777</v>
      </c>
      <c r="G5">
        <f t="shared" si="0"/>
        <v>0.62143930688964777</v>
      </c>
      <c r="H5">
        <f t="shared" si="0"/>
        <v>0.62143930688964777</v>
      </c>
      <c r="I5">
        <f t="shared" si="0"/>
        <v>0.62143930688964777</v>
      </c>
      <c r="J5">
        <f t="shared" si="0"/>
        <v>0.62143930688964777</v>
      </c>
      <c r="K5">
        <f t="shared" si="0"/>
        <v>0.62143930688964777</v>
      </c>
      <c r="L5">
        <f t="shared" si="0"/>
        <v>0.62143930688964777</v>
      </c>
      <c r="M5">
        <f t="shared" si="0"/>
        <v>0.62143930688964777</v>
      </c>
      <c r="N5" s="7">
        <f>IF(Region="OECD",'Data OECD'!B11,'Data NonOECD'!B11)</f>
        <v>0.62143930688964777</v>
      </c>
      <c r="O5">
        <f t="shared" si="6"/>
        <v>0.56669555230131097</v>
      </c>
      <c r="P5">
        <f t="shared" si="6"/>
        <v>0.51195179771297417</v>
      </c>
      <c r="Q5">
        <f t="shared" si="6"/>
        <v>0.45720804312463742</v>
      </c>
      <c r="R5">
        <f t="shared" si="6"/>
        <v>0.40246428853630067</v>
      </c>
      <c r="S5" s="7">
        <f>IF(Region="OECD",'Data OECD'!C11,'Data NonOECD'!C11)</f>
        <v>0.34772053394796387</v>
      </c>
      <c r="T5">
        <f t="shared" si="7"/>
        <v>0.32436892888083985</v>
      </c>
      <c r="U5">
        <f t="shared" si="7"/>
        <v>0.30101732381371582</v>
      </c>
      <c r="V5">
        <f t="shared" si="7"/>
        <v>0.27766571874659185</v>
      </c>
      <c r="W5">
        <f t="shared" si="7"/>
        <v>0.25431411367946777</v>
      </c>
      <c r="X5" s="7">
        <f>IF(Region="OECD",'Data OECD'!D11,'Data NonOECD'!D11)</f>
        <v>0.23096250861234377</v>
      </c>
      <c r="Y5">
        <f t="shared" si="8"/>
        <v>0.21389399444163301</v>
      </c>
      <c r="Z5">
        <f t="shared" si="8"/>
        <v>0.19682548027092228</v>
      </c>
      <c r="AA5">
        <f t="shared" si="8"/>
        <v>0.17975696610021152</v>
      </c>
      <c r="AB5">
        <f t="shared" si="8"/>
        <v>0.16268845192950077</v>
      </c>
      <c r="AC5" s="7">
        <f>IF(Region="OECD",'Data OECD'!E11,'Data NonOECD'!E11)</f>
        <v>0.14561993775879004</v>
      </c>
      <c r="AD5">
        <f t="shared" si="9"/>
        <v>0.13756797789978531</v>
      </c>
      <c r="AE5">
        <f t="shared" si="9"/>
        <v>0.12951601804078058</v>
      </c>
      <c r="AF5">
        <f t="shared" si="9"/>
        <v>0.12146405818177587</v>
      </c>
      <c r="AG5">
        <f t="shared" si="9"/>
        <v>0.11341209832277115</v>
      </c>
      <c r="AH5" s="7">
        <f>IF(Region="OECD",'Data OECD'!F11,'Data NonOECD'!F11)</f>
        <v>0.10536013846376642</v>
      </c>
      <c r="AI5">
        <f t="shared" si="10"/>
        <v>0.1032092772854763</v>
      </c>
      <c r="AJ5">
        <f t="shared" si="10"/>
        <v>0.10105841610718619</v>
      </c>
      <c r="AK5">
        <f t="shared" si="10"/>
        <v>9.8907554928896066E-2</v>
      </c>
      <c r="AL5">
        <f t="shared" si="10"/>
        <v>9.6756693750605957E-2</v>
      </c>
      <c r="AM5" s="7">
        <f>IF(Region="OECD",'Data OECD'!G11,'Data NonOECD'!G11)</f>
        <v>9.4605832572315834E-2</v>
      </c>
    </row>
    <row r="6" spans="1:39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Data OECD</vt:lpstr>
      <vt:lpstr>Data NonOECD</vt:lpstr>
      <vt:lpstr>CPbE-FoCSbS</vt:lpstr>
      <vt:lpstr>CPbE-FoESCbES</vt:lpstr>
      <vt:lpstr>CPbE-PoICbI</vt:lpstr>
      <vt:lpstr>Region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2014-08-19T02:30:29Z</dcterms:created>
  <dcterms:modified xsi:type="dcterms:W3CDTF">2020-01-27T08:48:30Z</dcterms:modified>
</cp:coreProperties>
</file>