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hidePivotFieldList="1"/>
  <mc:AlternateContent xmlns:mc="http://schemas.openxmlformats.org/markup-compatibility/2006">
    <mc:Choice Requires="x15">
      <x15ac:absPath xmlns:x15ac="http://schemas.microsoft.com/office/spreadsheetml/2010/11/ac" url="C:\Users\deept\Dropbox\EPS\Input Data for India 2.0\elec\BECF\"/>
    </mc:Choice>
  </mc:AlternateContent>
  <xr:revisionPtr revIDLastSave="0" documentId="13_ncr:1_{15F748AA-2124-49F0-B906-4D38734924E6}" xr6:coauthVersionLast="44" xr6:coauthVersionMax="45" xr10:uidLastSave="{00000000-0000-0000-0000-000000000000}"/>
  <bookViews>
    <workbookView xWindow="-120" yWindow="-120" windowWidth="20730" windowHeight="11160" xr2:uid="{00000000-000D-0000-FFFF-FFFF00000000}"/>
  </bookViews>
  <sheets>
    <sheet name="About" sheetId="1" r:id="rId1"/>
    <sheet name="IESS+others" sheetId="8" r:id="rId2"/>
    <sheet name="MoP - Thermal PLFs" sheetId="9" r:id="rId3"/>
    <sheet name="Table 6.7.A" sheetId="3" r:id="rId4"/>
    <sheet name="Calculations" sheetId="10" r:id="rId5"/>
    <sheet name="BECF-pre-ret" sheetId="4" r:id="rId6"/>
    <sheet name="BECF-pre-nonret" sheetId="5" r:id="rId7"/>
    <sheet name="BECF-new" sheetId="6"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7" i="6" l="1"/>
  <c r="D17" i="6"/>
  <c r="E17" i="6"/>
  <c r="F17" i="6"/>
  <c r="G17" i="6"/>
  <c r="H17" i="6"/>
  <c r="I17" i="6"/>
  <c r="J17" i="6"/>
  <c r="K17" i="6"/>
  <c r="L17" i="6"/>
  <c r="M17" i="6"/>
  <c r="N17" i="6"/>
  <c r="O17" i="6"/>
  <c r="P17" i="6"/>
  <c r="Q17" i="6"/>
  <c r="R17" i="6"/>
  <c r="S17" i="6"/>
  <c r="T17" i="6"/>
  <c r="U17" i="6"/>
  <c r="V17" i="6"/>
  <c r="W17" i="6"/>
  <c r="X17" i="6"/>
  <c r="Y17" i="6"/>
  <c r="Z17" i="6"/>
  <c r="AA17" i="6"/>
  <c r="AB17" i="6"/>
  <c r="AC17" i="6"/>
  <c r="AD17" i="6"/>
  <c r="AE17" i="6"/>
  <c r="AF17" i="6"/>
  <c r="AG17" i="6"/>
  <c r="AH17" i="6"/>
  <c r="AI17" i="6"/>
  <c r="AJ17" i="6"/>
  <c r="B17" i="6"/>
  <c r="C16" i="6"/>
  <c r="D16" i="6"/>
  <c r="E16"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AH16" i="6"/>
  <c r="AI16" i="6"/>
  <c r="AJ16" i="6"/>
  <c r="B16" i="6"/>
  <c r="C15" i="6"/>
  <c r="D15" i="6"/>
  <c r="E15" i="6"/>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AH15" i="6"/>
  <c r="AI15" i="6"/>
  <c r="AJ15" i="6"/>
  <c r="B15" i="6"/>
  <c r="AJ17" i="5"/>
  <c r="AI17" i="5"/>
  <c r="AH17" i="5"/>
  <c r="AG17" i="5"/>
  <c r="AF17" i="5"/>
  <c r="AE17" i="5"/>
  <c r="AD17" i="5"/>
  <c r="AC17" i="5"/>
  <c r="AB17" i="5"/>
  <c r="AA17" i="5"/>
  <c r="Z17" i="5"/>
  <c r="Y17" i="5"/>
  <c r="X17" i="5"/>
  <c r="W17" i="5"/>
  <c r="V17" i="5"/>
  <c r="U17" i="5"/>
  <c r="T17" i="5"/>
  <c r="S17" i="5"/>
  <c r="R17" i="5"/>
  <c r="Q17" i="5"/>
  <c r="P17" i="5"/>
  <c r="O17" i="5"/>
  <c r="N17" i="5"/>
  <c r="M17" i="5"/>
  <c r="L17" i="5"/>
  <c r="K17" i="5"/>
  <c r="J17" i="5"/>
  <c r="I17" i="5"/>
  <c r="H17" i="5"/>
  <c r="G17" i="5"/>
  <c r="F17" i="5"/>
  <c r="E17" i="5"/>
  <c r="D17" i="5"/>
  <c r="C17" i="5"/>
  <c r="AJ16" i="5"/>
  <c r="AI16" i="5"/>
  <c r="AH16" i="5"/>
  <c r="AG16" i="5"/>
  <c r="AF16" i="5"/>
  <c r="AE16" i="5"/>
  <c r="AD16" i="5"/>
  <c r="AC16" i="5"/>
  <c r="AB16" i="5"/>
  <c r="AA16" i="5"/>
  <c r="Z16" i="5"/>
  <c r="Y16" i="5"/>
  <c r="X16" i="5"/>
  <c r="W16" i="5"/>
  <c r="V16" i="5"/>
  <c r="U16" i="5"/>
  <c r="T16" i="5"/>
  <c r="S16" i="5"/>
  <c r="R16" i="5"/>
  <c r="Q16" i="5"/>
  <c r="P16" i="5"/>
  <c r="O16" i="5"/>
  <c r="N16" i="5"/>
  <c r="M16" i="5"/>
  <c r="L16" i="5"/>
  <c r="K16" i="5"/>
  <c r="J16" i="5"/>
  <c r="I16" i="5"/>
  <c r="H16" i="5"/>
  <c r="G16" i="5"/>
  <c r="F16" i="5"/>
  <c r="E16" i="5"/>
  <c r="D16" i="5"/>
  <c r="C16" i="5"/>
  <c r="AJ15" i="5"/>
  <c r="AI15" i="5"/>
  <c r="AH15" i="5"/>
  <c r="AG15" i="5"/>
  <c r="AF15" i="5"/>
  <c r="AE15" i="5"/>
  <c r="AD15" i="5"/>
  <c r="AC15" i="5"/>
  <c r="AB15" i="5"/>
  <c r="AA15" i="5"/>
  <c r="Z15" i="5"/>
  <c r="Y15" i="5"/>
  <c r="X15" i="5"/>
  <c r="W15" i="5"/>
  <c r="V15" i="5"/>
  <c r="U15" i="5"/>
  <c r="T15" i="5"/>
  <c r="S15" i="5"/>
  <c r="R15" i="5"/>
  <c r="Q15" i="5"/>
  <c r="P15" i="5"/>
  <c r="O15" i="5"/>
  <c r="N15" i="5"/>
  <c r="M15" i="5"/>
  <c r="L15" i="5"/>
  <c r="K15" i="5"/>
  <c r="J15" i="5"/>
  <c r="I15" i="5"/>
  <c r="H15" i="5"/>
  <c r="G15" i="5"/>
  <c r="F15" i="5"/>
  <c r="E15" i="5"/>
  <c r="D15" i="5"/>
  <c r="C15" i="5"/>
  <c r="C17" i="4"/>
  <c r="D17" i="4"/>
  <c r="E17" i="4"/>
  <c r="F17" i="4"/>
  <c r="G17" i="4"/>
  <c r="H17" i="4"/>
  <c r="I17" i="4"/>
  <c r="J17" i="4"/>
  <c r="K17" i="4"/>
  <c r="L17" i="4"/>
  <c r="M17" i="4"/>
  <c r="N17" i="4"/>
  <c r="O17" i="4"/>
  <c r="P17" i="4"/>
  <c r="Q17" i="4"/>
  <c r="R17" i="4"/>
  <c r="S17" i="4"/>
  <c r="T17" i="4"/>
  <c r="U17" i="4"/>
  <c r="V17" i="4"/>
  <c r="W17" i="4"/>
  <c r="X17" i="4"/>
  <c r="Y17" i="4"/>
  <c r="Z17" i="4"/>
  <c r="AA17" i="4"/>
  <c r="AB17" i="4"/>
  <c r="AC17" i="4"/>
  <c r="AD17" i="4"/>
  <c r="AE17" i="4"/>
  <c r="AF17" i="4"/>
  <c r="AG17" i="4"/>
  <c r="AH17" i="4"/>
  <c r="AI17" i="4"/>
  <c r="AJ17" i="4"/>
  <c r="B17" i="4"/>
  <c r="C16" i="4"/>
  <c r="D16" i="4"/>
  <c r="E16" i="4"/>
  <c r="F16" i="4"/>
  <c r="G16" i="4"/>
  <c r="H16" i="4"/>
  <c r="I16" i="4"/>
  <c r="J16" i="4"/>
  <c r="K16" i="4"/>
  <c r="L16" i="4"/>
  <c r="M16" i="4"/>
  <c r="N16" i="4"/>
  <c r="O16" i="4"/>
  <c r="P16" i="4"/>
  <c r="Q16" i="4"/>
  <c r="R16" i="4"/>
  <c r="S16" i="4"/>
  <c r="T16" i="4"/>
  <c r="U16" i="4"/>
  <c r="V16" i="4"/>
  <c r="W16" i="4"/>
  <c r="X16" i="4"/>
  <c r="Y16" i="4"/>
  <c r="Z16" i="4"/>
  <c r="AA16" i="4"/>
  <c r="AB16" i="4"/>
  <c r="AC16" i="4"/>
  <c r="AD16" i="4"/>
  <c r="AE16" i="4"/>
  <c r="AF16" i="4"/>
  <c r="AG16" i="4"/>
  <c r="AH16" i="4"/>
  <c r="AI16" i="4"/>
  <c r="AJ16" i="4"/>
  <c r="B16" i="4"/>
  <c r="C15" i="4"/>
  <c r="D15" i="4"/>
  <c r="E15" i="4"/>
  <c r="F15" i="4"/>
  <c r="G15" i="4"/>
  <c r="H15" i="4"/>
  <c r="I15" i="4"/>
  <c r="J15" i="4"/>
  <c r="K15" i="4"/>
  <c r="L15" i="4"/>
  <c r="M15" i="4"/>
  <c r="N15" i="4"/>
  <c r="O15" i="4"/>
  <c r="P15" i="4"/>
  <c r="Q15" i="4"/>
  <c r="R15" i="4"/>
  <c r="S15" i="4"/>
  <c r="T15" i="4"/>
  <c r="U15" i="4"/>
  <c r="V15" i="4"/>
  <c r="W15" i="4"/>
  <c r="X15" i="4"/>
  <c r="Y15" i="4"/>
  <c r="Z15" i="4"/>
  <c r="AA15" i="4"/>
  <c r="AB15" i="4"/>
  <c r="AC15" i="4"/>
  <c r="AD15" i="4"/>
  <c r="AE15" i="4"/>
  <c r="AF15" i="4"/>
  <c r="AG15" i="4"/>
  <c r="AH15" i="4"/>
  <c r="AI15" i="4"/>
  <c r="AJ15" i="4"/>
  <c r="B15" i="4"/>
  <c r="E11" i="4"/>
  <c r="D10" i="8"/>
  <c r="E10" i="8" s="1"/>
  <c r="F10" i="8" s="1"/>
  <c r="G10" i="8" s="1"/>
  <c r="H10" i="8" s="1"/>
  <c r="I10" i="8" s="1"/>
  <c r="C10" i="8"/>
  <c r="E2" i="6" l="1"/>
  <c r="F2" i="6"/>
  <c r="G2" i="6"/>
  <c r="H2" i="6"/>
  <c r="I2" i="6"/>
  <c r="J2" i="6"/>
  <c r="K2" i="6"/>
  <c r="L2" i="6"/>
  <c r="M2" i="6"/>
  <c r="N2" i="6"/>
  <c r="O2" i="6"/>
  <c r="P2" i="6"/>
  <c r="Q2" i="6"/>
  <c r="R2" i="6"/>
  <c r="S2" i="6"/>
  <c r="T2" i="6"/>
  <c r="U2" i="6"/>
  <c r="V2" i="6"/>
  <c r="W2" i="6"/>
  <c r="X2" i="6"/>
  <c r="Y2" i="6"/>
  <c r="Z2" i="6"/>
  <c r="AA2" i="6"/>
  <c r="AB2" i="6"/>
  <c r="AC2" i="6"/>
  <c r="AD2" i="6"/>
  <c r="AE2" i="6"/>
  <c r="AF2" i="6"/>
  <c r="AG2" i="6"/>
  <c r="AH2" i="6"/>
  <c r="AI2" i="6"/>
  <c r="AJ2" i="6"/>
  <c r="P19" i="10"/>
  <c r="E4" i="6" s="1"/>
  <c r="S6" i="10"/>
  <c r="U6" i="10" s="1"/>
  <c r="AR21" i="10" s="1"/>
  <c r="Q4" i="10"/>
  <c r="Q6" i="10"/>
  <c r="T6" i="10" s="1"/>
  <c r="Q7" i="10"/>
  <c r="P22" i="10" s="1"/>
  <c r="Q8" i="10"/>
  <c r="Q9" i="10"/>
  <c r="P24" i="10" s="1"/>
  <c r="Q3" i="10"/>
  <c r="O17" i="10"/>
  <c r="D2" i="6" s="1"/>
  <c r="N17" i="10"/>
  <c r="C2" i="6" s="1"/>
  <c r="M17" i="10"/>
  <c r="B2" i="6" s="1"/>
  <c r="F12" i="4"/>
  <c r="G12" i="4" s="1"/>
  <c r="H12" i="4" s="1"/>
  <c r="I12" i="4" s="1"/>
  <c r="J12" i="4" s="1"/>
  <c r="K12" i="4" s="1"/>
  <c r="L12" i="4" s="1"/>
  <c r="M12" i="4" s="1"/>
  <c r="N12" i="4" s="1"/>
  <c r="O12" i="4" s="1"/>
  <c r="P12" i="4" s="1"/>
  <c r="Q12" i="4" s="1"/>
  <c r="R12" i="4" s="1"/>
  <c r="S12" i="4" s="1"/>
  <c r="T12" i="4" s="1"/>
  <c r="U12" i="4" s="1"/>
  <c r="V12" i="4" s="1"/>
  <c r="W12" i="4" s="1"/>
  <c r="X12" i="4" s="1"/>
  <c r="Y12" i="4" s="1"/>
  <c r="Z12" i="4" s="1"/>
  <c r="AA12" i="4" s="1"/>
  <c r="AB12" i="4" s="1"/>
  <c r="AC12" i="4" s="1"/>
  <c r="AD12" i="4" s="1"/>
  <c r="AE12" i="4" s="1"/>
  <c r="AF12" i="4" s="1"/>
  <c r="AG12" i="4" s="1"/>
  <c r="AH12" i="4" s="1"/>
  <c r="AI12" i="4" s="1"/>
  <c r="AJ12" i="4" s="1"/>
  <c r="E12" i="4"/>
  <c r="B12" i="4" s="1"/>
  <c r="B11" i="4"/>
  <c r="B2" i="4"/>
  <c r="F3" i="4"/>
  <c r="G3" i="4" s="1"/>
  <c r="H3" i="4" s="1"/>
  <c r="I3" i="4" s="1"/>
  <c r="J3" i="4" s="1"/>
  <c r="K3" i="4" s="1"/>
  <c r="L3" i="4" s="1"/>
  <c r="M3" i="4" s="1"/>
  <c r="N3" i="4" s="1"/>
  <c r="O3" i="4" s="1"/>
  <c r="P3" i="4" s="1"/>
  <c r="Q3" i="4" s="1"/>
  <c r="R3" i="4" s="1"/>
  <c r="S3" i="4" s="1"/>
  <c r="T3" i="4" s="1"/>
  <c r="U3" i="4" s="1"/>
  <c r="V3" i="4" s="1"/>
  <c r="W3" i="4" s="1"/>
  <c r="X3" i="4" s="1"/>
  <c r="Y3" i="4" s="1"/>
  <c r="Z3" i="4" s="1"/>
  <c r="AA3" i="4" s="1"/>
  <c r="AB3" i="4" s="1"/>
  <c r="AC3" i="4" s="1"/>
  <c r="AD3" i="4" s="1"/>
  <c r="AE3" i="4" s="1"/>
  <c r="AF3" i="4" s="1"/>
  <c r="AG3" i="4" s="1"/>
  <c r="AH3" i="4" s="1"/>
  <c r="AI3" i="4" s="1"/>
  <c r="AJ3" i="4" s="1"/>
  <c r="E2" i="4"/>
  <c r="F2" i="4" s="1"/>
  <c r="C2" i="4" s="1"/>
  <c r="B14" i="8"/>
  <c r="E13" i="4" s="1"/>
  <c r="F13" i="4" s="1"/>
  <c r="G13" i="4" s="1"/>
  <c r="H13" i="4" s="1"/>
  <c r="I13" i="4" s="1"/>
  <c r="J13" i="4" s="1"/>
  <c r="K13" i="4" s="1"/>
  <c r="L13" i="4" s="1"/>
  <c r="M13" i="4" s="1"/>
  <c r="N13" i="4" s="1"/>
  <c r="O13" i="4" s="1"/>
  <c r="P13" i="4" s="1"/>
  <c r="Q13" i="4" s="1"/>
  <c r="R13" i="4" s="1"/>
  <c r="S13" i="4" s="1"/>
  <c r="T13" i="4" s="1"/>
  <c r="U13" i="4" s="1"/>
  <c r="V13" i="4" s="1"/>
  <c r="W13" i="4" s="1"/>
  <c r="X13" i="4" s="1"/>
  <c r="Y13" i="4" s="1"/>
  <c r="Z13" i="4" s="1"/>
  <c r="AA13" i="4" s="1"/>
  <c r="AB13" i="4" s="1"/>
  <c r="AC13" i="4" s="1"/>
  <c r="AD13" i="4" s="1"/>
  <c r="AE13" i="4" s="1"/>
  <c r="AF13" i="4" s="1"/>
  <c r="AG13" i="4" s="1"/>
  <c r="AH13" i="4" s="1"/>
  <c r="AI13" i="4" s="1"/>
  <c r="AJ13" i="4" s="1"/>
  <c r="B10" i="8"/>
  <c r="E9" i="4" s="1"/>
  <c r="B9" i="8"/>
  <c r="E8" i="4" s="1"/>
  <c r="B8" i="8"/>
  <c r="E7" i="4" s="1"/>
  <c r="B7" i="8"/>
  <c r="E6" i="4" s="1"/>
  <c r="B5" i="8"/>
  <c r="B4" i="8"/>
  <c r="E4" i="4" s="1"/>
  <c r="B4" i="4" s="1"/>
  <c r="C4" i="4" s="1"/>
  <c r="D4" i="4" s="1"/>
  <c r="B3" i="8"/>
  <c r="E3" i="4" s="1"/>
  <c r="B3" i="4" s="1"/>
  <c r="C3" i="4" s="1"/>
  <c r="D3" i="4" s="1"/>
  <c r="B2" i="8"/>
  <c r="M12" i="10" s="1"/>
  <c r="Q12" i="10" s="1"/>
  <c r="R16" i="10"/>
  <c r="AG6" i="6" l="1"/>
  <c r="AS21" i="10"/>
  <c r="M22" i="10"/>
  <c r="B7" i="6" s="1"/>
  <c r="O22" i="10"/>
  <c r="D7" i="6" s="1"/>
  <c r="E7" i="6"/>
  <c r="M14" i="10"/>
  <c r="Q14" i="10" s="1"/>
  <c r="C11" i="4"/>
  <c r="D11" i="4" s="1"/>
  <c r="M26" i="10"/>
  <c r="P21" i="10"/>
  <c r="Q21" i="10"/>
  <c r="F6" i="6" s="1"/>
  <c r="C12" i="4"/>
  <c r="D12" i="4" s="1"/>
  <c r="M27" i="10"/>
  <c r="Q24" i="10"/>
  <c r="E9" i="6"/>
  <c r="O24" i="10"/>
  <c r="D9" i="6" s="1"/>
  <c r="N24" i="10"/>
  <c r="C9" i="6" s="1"/>
  <c r="M24" i="10"/>
  <c r="B9" i="6" s="1"/>
  <c r="G2" i="4"/>
  <c r="B13" i="4"/>
  <c r="C13" i="4" s="1"/>
  <c r="D13" i="4" s="1"/>
  <c r="N22" i="10"/>
  <c r="C7" i="6" s="1"/>
  <c r="F11" i="4"/>
  <c r="G11" i="4" s="1"/>
  <c r="H11" i="4" s="1"/>
  <c r="I11" i="4" s="1"/>
  <c r="J11" i="4" s="1"/>
  <c r="K11" i="4" s="1"/>
  <c r="L11" i="4" s="1"/>
  <c r="M11" i="4" s="1"/>
  <c r="N11" i="4" s="1"/>
  <c r="O11" i="4" s="1"/>
  <c r="P11" i="4" s="1"/>
  <c r="Q11" i="4" s="1"/>
  <c r="R11" i="4" s="1"/>
  <c r="S11" i="4" s="1"/>
  <c r="T11" i="4" s="1"/>
  <c r="U11" i="4" s="1"/>
  <c r="V11" i="4" s="1"/>
  <c r="W11" i="4" s="1"/>
  <c r="X11" i="4" s="1"/>
  <c r="Y11" i="4" s="1"/>
  <c r="Z11" i="4" s="1"/>
  <c r="AA11" i="4" s="1"/>
  <c r="AB11" i="4" s="1"/>
  <c r="AC11" i="4" s="1"/>
  <c r="AD11" i="4" s="1"/>
  <c r="AE11" i="4" s="1"/>
  <c r="AF11" i="4" s="1"/>
  <c r="AG11" i="4" s="1"/>
  <c r="AH11" i="4" s="1"/>
  <c r="AI11" i="4" s="1"/>
  <c r="AJ11" i="4" s="1"/>
  <c r="S16" i="10"/>
  <c r="M13" i="10"/>
  <c r="Q13" i="10" s="1"/>
  <c r="P23" i="10"/>
  <c r="M19" i="10"/>
  <c r="R21" i="10"/>
  <c r="G6" i="6" s="1"/>
  <c r="B8" i="4"/>
  <c r="C8" i="4" s="1"/>
  <c r="D8" i="4" s="1"/>
  <c r="F8" i="4"/>
  <c r="G8" i="4" s="1"/>
  <c r="H8" i="4" s="1"/>
  <c r="I8" i="4" s="1"/>
  <c r="J8" i="4" s="1"/>
  <c r="K8" i="4" s="1"/>
  <c r="L8" i="4" s="1"/>
  <c r="M8" i="4" s="1"/>
  <c r="N8" i="4" s="1"/>
  <c r="O8" i="4" s="1"/>
  <c r="P8" i="4" s="1"/>
  <c r="Q8" i="4" s="1"/>
  <c r="R8" i="4" s="1"/>
  <c r="S8" i="4" s="1"/>
  <c r="T8" i="4" s="1"/>
  <c r="U8" i="4" s="1"/>
  <c r="V8" i="4" s="1"/>
  <c r="W8" i="4" s="1"/>
  <c r="X8" i="4" s="1"/>
  <c r="Y8" i="4" s="1"/>
  <c r="Z8" i="4" s="1"/>
  <c r="AA8" i="4" s="1"/>
  <c r="AB8" i="4" s="1"/>
  <c r="AC8" i="4" s="1"/>
  <c r="AD8" i="4" s="1"/>
  <c r="AE8" i="4" s="1"/>
  <c r="AF8" i="4" s="1"/>
  <c r="AG8" i="4" s="1"/>
  <c r="AH8" i="4" s="1"/>
  <c r="AI8" i="4" s="1"/>
  <c r="AJ8" i="4" s="1"/>
  <c r="F9" i="4"/>
  <c r="G9" i="4" s="1"/>
  <c r="H9" i="4" s="1"/>
  <c r="I9" i="4" s="1"/>
  <c r="J9" i="4" s="1"/>
  <c r="K9" i="4" s="1"/>
  <c r="L9" i="4" s="1"/>
  <c r="M9" i="4" s="1"/>
  <c r="N9" i="4" s="1"/>
  <c r="O9" i="4" s="1"/>
  <c r="P9" i="4" s="1"/>
  <c r="Q9" i="4" s="1"/>
  <c r="R9" i="4" s="1"/>
  <c r="S9" i="4" s="1"/>
  <c r="T9" i="4" s="1"/>
  <c r="U9" i="4" s="1"/>
  <c r="V9" i="4" s="1"/>
  <c r="W9" i="4" s="1"/>
  <c r="X9" i="4" s="1"/>
  <c r="Y9" i="4" s="1"/>
  <c r="Z9" i="4" s="1"/>
  <c r="AA9" i="4" s="1"/>
  <c r="AB9" i="4" s="1"/>
  <c r="AC9" i="4" s="1"/>
  <c r="AD9" i="4" s="1"/>
  <c r="AE9" i="4" s="1"/>
  <c r="AF9" i="4" s="1"/>
  <c r="AG9" i="4" s="1"/>
  <c r="AH9" i="4" s="1"/>
  <c r="AI9" i="4" s="1"/>
  <c r="AJ9" i="4" s="1"/>
  <c r="B9" i="4"/>
  <c r="C9" i="4" s="1"/>
  <c r="D9" i="4" s="1"/>
  <c r="B7" i="4"/>
  <c r="C7" i="4" s="1"/>
  <c r="D7" i="4" s="1"/>
  <c r="F7" i="4"/>
  <c r="G7" i="4" s="1"/>
  <c r="H7" i="4" s="1"/>
  <c r="I7" i="4" s="1"/>
  <c r="J7" i="4" s="1"/>
  <c r="K7" i="4" s="1"/>
  <c r="L7" i="4" s="1"/>
  <c r="M7" i="4" s="1"/>
  <c r="N7" i="4" s="1"/>
  <c r="O7" i="4" s="1"/>
  <c r="P7" i="4" s="1"/>
  <c r="Q7" i="4" s="1"/>
  <c r="R7" i="4" s="1"/>
  <c r="S7" i="4" s="1"/>
  <c r="T7" i="4" s="1"/>
  <c r="U7" i="4" s="1"/>
  <c r="V7" i="4" s="1"/>
  <c r="W7" i="4" s="1"/>
  <c r="X7" i="4" s="1"/>
  <c r="Y7" i="4" s="1"/>
  <c r="Z7" i="4" s="1"/>
  <c r="AA7" i="4" s="1"/>
  <c r="AB7" i="4" s="1"/>
  <c r="AC7" i="4" s="1"/>
  <c r="AD7" i="4" s="1"/>
  <c r="AE7" i="4" s="1"/>
  <c r="AF7" i="4" s="1"/>
  <c r="AG7" i="4" s="1"/>
  <c r="AH7" i="4" s="1"/>
  <c r="AI7" i="4" s="1"/>
  <c r="AJ7" i="4" s="1"/>
  <c r="F6" i="4"/>
  <c r="G6" i="4" s="1"/>
  <c r="H6" i="4" s="1"/>
  <c r="I6" i="4" s="1"/>
  <c r="J6" i="4" s="1"/>
  <c r="K6" i="4" s="1"/>
  <c r="L6" i="4" s="1"/>
  <c r="M6" i="4" s="1"/>
  <c r="N6" i="4" s="1"/>
  <c r="O6" i="4" s="1"/>
  <c r="P6" i="4" s="1"/>
  <c r="Q6" i="4" s="1"/>
  <c r="R6" i="4" s="1"/>
  <c r="S6" i="4" s="1"/>
  <c r="T6" i="4" s="1"/>
  <c r="U6" i="4" s="1"/>
  <c r="V6" i="4" s="1"/>
  <c r="W6" i="4" s="1"/>
  <c r="X6" i="4" s="1"/>
  <c r="Y6" i="4" s="1"/>
  <c r="Z6" i="4" s="1"/>
  <c r="AA6" i="4" s="1"/>
  <c r="AB6" i="4" s="1"/>
  <c r="AC6" i="4" s="1"/>
  <c r="AD6" i="4" s="1"/>
  <c r="AE6" i="4" s="1"/>
  <c r="AF6" i="4" s="1"/>
  <c r="AG6" i="4" s="1"/>
  <c r="AH6" i="4" s="1"/>
  <c r="AI6" i="4" s="1"/>
  <c r="AJ6" i="4" s="1"/>
  <c r="B6" i="4"/>
  <c r="C6" i="4" s="1"/>
  <c r="D6" i="4" s="1"/>
  <c r="F4" i="4"/>
  <c r="G4" i="4" s="1"/>
  <c r="H4" i="4" s="1"/>
  <c r="I4" i="4" s="1"/>
  <c r="J4" i="4" s="1"/>
  <c r="K4" i="4" s="1"/>
  <c r="L4" i="4" s="1"/>
  <c r="M4" i="4" s="1"/>
  <c r="N4" i="4" s="1"/>
  <c r="O4" i="4" s="1"/>
  <c r="P4" i="4" s="1"/>
  <c r="Q4" i="4" s="1"/>
  <c r="R4" i="4" s="1"/>
  <c r="S4" i="4" s="1"/>
  <c r="T4" i="4" s="1"/>
  <c r="U4" i="4" s="1"/>
  <c r="V4" i="4" s="1"/>
  <c r="W4" i="4" s="1"/>
  <c r="X4" i="4" s="1"/>
  <c r="Y4" i="4" s="1"/>
  <c r="Z4" i="4" s="1"/>
  <c r="AA4" i="4" s="1"/>
  <c r="AB4" i="4" s="1"/>
  <c r="AC4" i="4" s="1"/>
  <c r="AD4" i="4" s="1"/>
  <c r="AE4" i="4" s="1"/>
  <c r="AF4" i="4" s="1"/>
  <c r="AG4" i="4" s="1"/>
  <c r="AH4" i="4" s="1"/>
  <c r="AI4" i="4" s="1"/>
  <c r="AJ4" i="4" s="1"/>
  <c r="B4" i="6" l="1"/>
  <c r="O19" i="10"/>
  <c r="D4" i="6" s="1"/>
  <c r="N19" i="10"/>
  <c r="C4" i="6" s="1"/>
  <c r="H2" i="4"/>
  <c r="I2" i="4" s="1"/>
  <c r="J2" i="4" s="1"/>
  <c r="K2" i="4" s="1"/>
  <c r="L2" i="4" s="1"/>
  <c r="M2" i="4" s="1"/>
  <c r="N2" i="4" s="1"/>
  <c r="O2" i="4" s="1"/>
  <c r="P2" i="4" s="1"/>
  <c r="Q2" i="4" s="1"/>
  <c r="R2" i="4" s="1"/>
  <c r="S2" i="4" s="1"/>
  <c r="T2" i="4" s="1"/>
  <c r="U2" i="4" s="1"/>
  <c r="V2" i="4" s="1"/>
  <c r="W2" i="4" s="1"/>
  <c r="X2" i="4" s="1"/>
  <c r="Y2" i="4" s="1"/>
  <c r="Z2" i="4" s="1"/>
  <c r="AA2" i="4" s="1"/>
  <c r="AB2" i="4" s="1"/>
  <c r="AC2" i="4" s="1"/>
  <c r="AD2" i="4" s="1"/>
  <c r="AE2" i="4" s="1"/>
  <c r="AF2" i="4" s="1"/>
  <c r="AG2" i="4" s="1"/>
  <c r="AH2" i="4" s="1"/>
  <c r="AI2" i="4" s="1"/>
  <c r="AJ2" i="4" s="1"/>
  <c r="D2" i="4"/>
  <c r="E8" i="6"/>
  <c r="N23" i="10"/>
  <c r="C8" i="6" s="1"/>
  <c r="M23" i="10"/>
  <c r="B8" i="6" s="1"/>
  <c r="O23" i="10"/>
  <c r="D8" i="6" s="1"/>
  <c r="T16" i="10"/>
  <c r="S23" i="10"/>
  <c r="H8" i="6" s="1"/>
  <c r="S21" i="10"/>
  <c r="H6" i="6" s="1"/>
  <c r="P28" i="10"/>
  <c r="AH6" i="6"/>
  <c r="AT21" i="10"/>
  <c r="P18" i="10"/>
  <c r="B12" i="6"/>
  <c r="N27" i="10"/>
  <c r="N26" i="10"/>
  <c r="B11" i="6"/>
  <c r="R24" i="10"/>
  <c r="F9" i="6"/>
  <c r="N21" i="10"/>
  <c r="C6" i="6" s="1"/>
  <c r="M21" i="10"/>
  <c r="B6" i="6" s="1"/>
  <c r="E6" i="6"/>
  <c r="O21" i="10"/>
  <c r="D6" i="6" s="1"/>
  <c r="O13" i="10"/>
  <c r="S13" i="10" s="1"/>
  <c r="AR18" i="10" s="1"/>
  <c r="O12" i="10"/>
  <c r="S12" i="10" s="1"/>
  <c r="O11" i="10"/>
  <c r="S11" i="10" s="1"/>
  <c r="AR29" i="10" s="1"/>
  <c r="O10" i="10"/>
  <c r="S10" i="10" s="1"/>
  <c r="O9" i="10"/>
  <c r="S9" i="10" s="1"/>
  <c r="O8" i="10"/>
  <c r="S8" i="10" s="1"/>
  <c r="AR23" i="10" s="1"/>
  <c r="O7" i="10"/>
  <c r="S7" i="10" s="1"/>
  <c r="AR22" i="10" s="1"/>
  <c r="O5" i="10"/>
  <c r="S5" i="10" s="1"/>
  <c r="O4" i="10"/>
  <c r="S4" i="10" s="1"/>
  <c r="AR20" i="10" s="1"/>
  <c r="O3" i="10"/>
  <c r="S3" i="10" s="1"/>
  <c r="AR19" i="10" s="1"/>
  <c r="N13" i="10"/>
  <c r="R13" i="10" s="1"/>
  <c r="AC18" i="10" s="1"/>
  <c r="N12" i="10"/>
  <c r="R12" i="10" s="1"/>
  <c r="E4" i="10"/>
  <c r="M5" i="10"/>
  <c r="N11" i="10"/>
  <c r="R11" i="10" s="1"/>
  <c r="AC29" i="10" s="1"/>
  <c r="R14" i="6" s="1"/>
  <c r="M10" i="10"/>
  <c r="N10" i="10"/>
  <c r="R10" i="10" s="1"/>
  <c r="N9" i="10"/>
  <c r="R9" i="10" s="1"/>
  <c r="N8" i="10"/>
  <c r="R8" i="10" s="1"/>
  <c r="N7" i="10"/>
  <c r="R7" i="10" s="1"/>
  <c r="N6" i="10"/>
  <c r="N5" i="10"/>
  <c r="R5" i="10" s="1"/>
  <c r="N4" i="10"/>
  <c r="R4" i="10" s="1"/>
  <c r="AC20" i="10" s="1"/>
  <c r="N3" i="10"/>
  <c r="R3" i="10" s="1"/>
  <c r="B11" i="8" l="1"/>
  <c r="E10" i="4" s="1"/>
  <c r="Q10" i="10"/>
  <c r="M25" i="10" s="1"/>
  <c r="AC19" i="10"/>
  <c r="Q19" i="10"/>
  <c r="F4" i="6" s="1"/>
  <c r="R19" i="10"/>
  <c r="G4" i="6" s="1"/>
  <c r="AC22" i="10"/>
  <c r="Q22" i="10"/>
  <c r="F7" i="6" s="1"/>
  <c r="R22" i="10"/>
  <c r="G7" i="6" s="1"/>
  <c r="AG5" i="6"/>
  <c r="V4" i="10"/>
  <c r="AS20" i="10"/>
  <c r="AS18" i="10"/>
  <c r="AG3" i="6"/>
  <c r="N18" i="10"/>
  <c r="C3" i="6" s="1"/>
  <c r="E3" i="6"/>
  <c r="M18" i="10"/>
  <c r="B3" i="6" s="1"/>
  <c r="O18" i="10"/>
  <c r="D3" i="6" s="1"/>
  <c r="S19" i="10"/>
  <c r="H4" i="6" s="1"/>
  <c r="R5" i="6"/>
  <c r="U4" i="10"/>
  <c r="AC23" i="10"/>
  <c r="Q23" i="10"/>
  <c r="F8" i="6" s="1"/>
  <c r="R23" i="10"/>
  <c r="G8" i="6" s="1"/>
  <c r="R3" i="6"/>
  <c r="AD18" i="10"/>
  <c r="O26" i="10"/>
  <c r="C11" i="6"/>
  <c r="Q18" i="10"/>
  <c r="F3" i="6" s="1"/>
  <c r="Q5" i="10"/>
  <c r="P20" i="10" s="1"/>
  <c r="B6" i="8"/>
  <c r="E5" i="4" s="1"/>
  <c r="AG7" i="6"/>
  <c r="AS22" i="10"/>
  <c r="AG14" i="6"/>
  <c r="AS29" i="10"/>
  <c r="C12" i="6"/>
  <c r="O27" i="10"/>
  <c r="AU21" i="10"/>
  <c r="AJ6" i="6" s="1"/>
  <c r="AI6" i="6"/>
  <c r="N28" i="10"/>
  <c r="C13" i="6" s="1"/>
  <c r="E13" i="6"/>
  <c r="M28" i="10"/>
  <c r="B13" i="6" s="1"/>
  <c r="O28" i="10"/>
  <c r="D13" i="6" s="1"/>
  <c r="S22" i="10"/>
  <c r="H7" i="6" s="1"/>
  <c r="U16" i="10"/>
  <c r="T21" i="10"/>
  <c r="I6" i="6" s="1"/>
  <c r="T19" i="10"/>
  <c r="I4" i="6" s="1"/>
  <c r="T23" i="10"/>
  <c r="I8" i="6" s="1"/>
  <c r="T22" i="10"/>
  <c r="I7" i="6" s="1"/>
  <c r="T18" i="10"/>
  <c r="I3" i="6" s="1"/>
  <c r="AG4" i="6"/>
  <c r="AS19" i="10"/>
  <c r="AS23" i="10"/>
  <c r="AG8" i="6"/>
  <c r="G9" i="6"/>
  <c r="S24" i="10"/>
  <c r="S18" i="10"/>
  <c r="H3" i="6" s="1"/>
  <c r="R18" i="10"/>
  <c r="G3" i="6" s="1"/>
  <c r="C14" i="8"/>
  <c r="V16" i="10" l="1"/>
  <c r="U23" i="10"/>
  <c r="J8" i="6" s="1"/>
  <c r="U18" i="10"/>
  <c r="J3" i="6" s="1"/>
  <c r="U20" i="10"/>
  <c r="J5" i="6" s="1"/>
  <c r="U22" i="10"/>
  <c r="J7" i="6" s="1"/>
  <c r="U19" i="10"/>
  <c r="J4" i="6" s="1"/>
  <c r="U21" i="10"/>
  <c r="J6" i="6" s="1"/>
  <c r="P27" i="10"/>
  <c r="D12" i="6"/>
  <c r="AT22" i="10"/>
  <c r="AH7" i="6"/>
  <c r="AT18" i="10"/>
  <c r="AH3" i="6"/>
  <c r="AT20" i="10"/>
  <c r="AH5" i="6"/>
  <c r="R4" i="6"/>
  <c r="AD19" i="10"/>
  <c r="AT23" i="10"/>
  <c r="AH8" i="6"/>
  <c r="AH14" i="6"/>
  <c r="AT29" i="10"/>
  <c r="F5" i="4"/>
  <c r="G5" i="4" s="1"/>
  <c r="H5" i="4" s="1"/>
  <c r="I5" i="4" s="1"/>
  <c r="J5" i="4" s="1"/>
  <c r="K5" i="4" s="1"/>
  <c r="L5" i="4" s="1"/>
  <c r="M5" i="4" s="1"/>
  <c r="N5" i="4" s="1"/>
  <c r="O5" i="4" s="1"/>
  <c r="P5" i="4" s="1"/>
  <c r="Q5" i="4" s="1"/>
  <c r="R5" i="4" s="1"/>
  <c r="S5" i="4" s="1"/>
  <c r="T5" i="4" s="1"/>
  <c r="U5" i="4" s="1"/>
  <c r="V5" i="4" s="1"/>
  <c r="W5" i="4" s="1"/>
  <c r="X5" i="4" s="1"/>
  <c r="Y5" i="4" s="1"/>
  <c r="Z5" i="4" s="1"/>
  <c r="AA5" i="4" s="1"/>
  <c r="AB5" i="4" s="1"/>
  <c r="AC5" i="4" s="1"/>
  <c r="AD5" i="4" s="1"/>
  <c r="AE5" i="4" s="1"/>
  <c r="AF5" i="4" s="1"/>
  <c r="AG5" i="4" s="1"/>
  <c r="AH5" i="4" s="1"/>
  <c r="AI5" i="4" s="1"/>
  <c r="AJ5" i="4" s="1"/>
  <c r="B5" i="4"/>
  <c r="C5" i="4" s="1"/>
  <c r="D5" i="4" s="1"/>
  <c r="P26" i="10"/>
  <c r="D11" i="6"/>
  <c r="R7" i="6"/>
  <c r="AD22" i="10"/>
  <c r="B10" i="6"/>
  <c r="N25" i="10"/>
  <c r="T24" i="10"/>
  <c r="H9" i="6"/>
  <c r="AH4" i="6"/>
  <c r="AT19" i="10"/>
  <c r="E5" i="6"/>
  <c r="T4" i="10"/>
  <c r="M20" i="10"/>
  <c r="S3" i="6"/>
  <c r="AE18" i="10"/>
  <c r="AD23" i="10"/>
  <c r="R8" i="6"/>
  <c r="B10" i="4"/>
  <c r="C10" i="4" s="1"/>
  <c r="D10" i="4" s="1"/>
  <c r="F10" i="4"/>
  <c r="G10" i="4" s="1"/>
  <c r="H10" i="4" s="1"/>
  <c r="I10" i="4" s="1"/>
  <c r="J10" i="4" s="1"/>
  <c r="K10" i="4" s="1"/>
  <c r="L10" i="4" s="1"/>
  <c r="M10" i="4" s="1"/>
  <c r="N10" i="4" s="1"/>
  <c r="O10" i="4" s="1"/>
  <c r="P10" i="4" s="1"/>
  <c r="Q10" i="4" s="1"/>
  <c r="R10" i="4" s="1"/>
  <c r="S10" i="4" s="1"/>
  <c r="T10" i="4" s="1"/>
  <c r="U10" i="4" s="1"/>
  <c r="V10" i="4" s="1"/>
  <c r="W10" i="4" s="1"/>
  <c r="X10" i="4" s="1"/>
  <c r="Y10" i="4" s="1"/>
  <c r="Z10" i="4" s="1"/>
  <c r="AA10" i="4" s="1"/>
  <c r="AB10" i="4" s="1"/>
  <c r="AC10" i="4" s="1"/>
  <c r="AD10" i="4" s="1"/>
  <c r="AE10" i="4" s="1"/>
  <c r="AF10" i="4" s="1"/>
  <c r="AG10" i="4" s="1"/>
  <c r="AH10" i="4" s="1"/>
  <c r="AI10" i="4" s="1"/>
  <c r="AJ10" i="4" s="1"/>
  <c r="B3" i="10"/>
  <c r="C3" i="10" s="1"/>
  <c r="M11" i="10"/>
  <c r="B11" i="10"/>
  <c r="C11" i="10" s="1"/>
  <c r="B6" i="10"/>
  <c r="C6" i="10" s="1"/>
  <c r="A5" i="10"/>
  <c r="A6" i="10" s="1"/>
  <c r="A7" i="10" s="1"/>
  <c r="AU19" i="10" l="1"/>
  <c r="AJ4" i="6" s="1"/>
  <c r="AI4" i="6"/>
  <c r="C10" i="6"/>
  <c r="O25" i="10"/>
  <c r="AU29" i="10"/>
  <c r="AJ14" i="6" s="1"/>
  <c r="AI14" i="6"/>
  <c r="S4" i="6"/>
  <c r="AE19" i="10"/>
  <c r="B15" i="8"/>
  <c r="E14" i="4" s="1"/>
  <c r="Q11" i="10"/>
  <c r="P29" i="10" s="1"/>
  <c r="N20" i="10"/>
  <c r="B5" i="6"/>
  <c r="Q26" i="10"/>
  <c r="E11" i="6"/>
  <c r="AU18" i="10"/>
  <c r="AJ3" i="6" s="1"/>
  <c r="AI3" i="6"/>
  <c r="Q27" i="10"/>
  <c r="E12" i="6"/>
  <c r="W16" i="10"/>
  <c r="V22" i="10"/>
  <c r="K7" i="6" s="1"/>
  <c r="V21" i="10"/>
  <c r="K6" i="6" s="1"/>
  <c r="V19" i="10"/>
  <c r="K4" i="6" s="1"/>
  <c r="V20" i="10"/>
  <c r="K5" i="6" s="1"/>
  <c r="V28" i="10"/>
  <c r="K13" i="6" s="1"/>
  <c r="V18" i="10"/>
  <c r="K3" i="6" s="1"/>
  <c r="V23" i="10"/>
  <c r="K8" i="6" s="1"/>
  <c r="S8" i="6"/>
  <c r="AE23" i="10"/>
  <c r="Q20" i="10"/>
  <c r="F5" i="6" s="1"/>
  <c r="R20" i="10"/>
  <c r="G5" i="6" s="1"/>
  <c r="S20" i="10"/>
  <c r="H5" i="6" s="1"/>
  <c r="T20" i="10"/>
  <c r="I5" i="6" s="1"/>
  <c r="S7" i="6"/>
  <c r="AE22" i="10"/>
  <c r="AF18" i="10"/>
  <c r="T3" i="6"/>
  <c r="I9" i="6"/>
  <c r="U24" i="10"/>
  <c r="AU23" i="10"/>
  <c r="AJ8" i="6" s="1"/>
  <c r="AI8" i="6"/>
  <c r="AU20" i="10"/>
  <c r="AJ5" i="6" s="1"/>
  <c r="AI5" i="6"/>
  <c r="AU22" i="10"/>
  <c r="AJ7" i="6" s="1"/>
  <c r="AI7" i="6"/>
  <c r="B4" i="10"/>
  <c r="C4" i="10" s="1"/>
  <c r="A8" i="10"/>
  <c r="B7" i="10"/>
  <c r="C7" i="10" s="1"/>
  <c r="B5" i="10"/>
  <c r="C5" i="10" s="1"/>
  <c r="D14" i="8"/>
  <c r="E14" i="8"/>
  <c r="F14" i="8"/>
  <c r="N14" i="10" s="1"/>
  <c r="R14" i="10" s="1"/>
  <c r="G14" i="8"/>
  <c r="H14" i="8"/>
  <c r="I14" i="8"/>
  <c r="O14" i="10" s="1"/>
  <c r="S14" i="10" s="1"/>
  <c r="AR28" i="10" s="1"/>
  <c r="AJ14" i="5"/>
  <c r="AI14" i="5"/>
  <c r="AH14" i="5"/>
  <c r="AG14" i="5"/>
  <c r="AF14" i="5"/>
  <c r="AE14" i="5"/>
  <c r="AD14" i="5"/>
  <c r="AC14" i="5"/>
  <c r="AB14" i="5"/>
  <c r="AA14" i="5"/>
  <c r="Z14" i="5"/>
  <c r="Y14" i="5"/>
  <c r="X14" i="5"/>
  <c r="W14" i="5"/>
  <c r="V14" i="5"/>
  <c r="U14" i="5"/>
  <c r="T14" i="5"/>
  <c r="S14" i="5"/>
  <c r="R14" i="5"/>
  <c r="Q14" i="5"/>
  <c r="P14" i="5"/>
  <c r="O14" i="5"/>
  <c r="N14" i="5"/>
  <c r="M14" i="5"/>
  <c r="L14" i="5"/>
  <c r="K14" i="5"/>
  <c r="J14" i="5"/>
  <c r="I14" i="5"/>
  <c r="H14" i="5"/>
  <c r="G14" i="5"/>
  <c r="F14" i="5"/>
  <c r="E14" i="5"/>
  <c r="D14" i="5"/>
  <c r="C14" i="5"/>
  <c r="AJ13" i="5"/>
  <c r="AI13" i="5"/>
  <c r="AH13" i="5"/>
  <c r="AG13" i="5"/>
  <c r="AF13" i="5"/>
  <c r="AE13" i="5"/>
  <c r="AD13" i="5"/>
  <c r="AC13" i="5"/>
  <c r="AB13" i="5"/>
  <c r="AA13" i="5"/>
  <c r="Z13" i="5"/>
  <c r="Y13" i="5"/>
  <c r="X13" i="5"/>
  <c r="W13" i="5"/>
  <c r="V13" i="5"/>
  <c r="U13" i="5"/>
  <c r="T13" i="5"/>
  <c r="S13" i="5"/>
  <c r="R13" i="5"/>
  <c r="Q13" i="5"/>
  <c r="P13" i="5"/>
  <c r="O13" i="5"/>
  <c r="N13" i="5"/>
  <c r="M13" i="5"/>
  <c r="L13" i="5"/>
  <c r="K13" i="5"/>
  <c r="J13" i="5"/>
  <c r="I13" i="5"/>
  <c r="H13" i="5"/>
  <c r="G13" i="5"/>
  <c r="F13" i="5"/>
  <c r="E13" i="5"/>
  <c r="D13" i="5"/>
  <c r="C13" i="5"/>
  <c r="D2" i="5"/>
  <c r="E2" i="5"/>
  <c r="F2" i="5"/>
  <c r="G2" i="5"/>
  <c r="H2" i="5"/>
  <c r="I2" i="5"/>
  <c r="J2" i="5"/>
  <c r="K2" i="5"/>
  <c r="L2" i="5"/>
  <c r="M2" i="5"/>
  <c r="N2" i="5"/>
  <c r="O2" i="5"/>
  <c r="P2" i="5"/>
  <c r="Q2" i="5"/>
  <c r="R2" i="5"/>
  <c r="S2" i="5"/>
  <c r="T2" i="5"/>
  <c r="U2" i="5"/>
  <c r="V2" i="5"/>
  <c r="W2" i="5"/>
  <c r="X2" i="5"/>
  <c r="Y2" i="5"/>
  <c r="Z2" i="5"/>
  <c r="AA2" i="5"/>
  <c r="AB2" i="5"/>
  <c r="AC2" i="5"/>
  <c r="AD2" i="5"/>
  <c r="AE2" i="5"/>
  <c r="AF2" i="5"/>
  <c r="AG2" i="5"/>
  <c r="AH2" i="5"/>
  <c r="AI2" i="5"/>
  <c r="AJ2" i="5"/>
  <c r="D3" i="5"/>
  <c r="E3" i="5"/>
  <c r="F3" i="5"/>
  <c r="G3" i="5"/>
  <c r="H3" i="5"/>
  <c r="I3" i="5"/>
  <c r="J3" i="5"/>
  <c r="K3" i="5"/>
  <c r="L3" i="5"/>
  <c r="M3" i="5"/>
  <c r="N3" i="5"/>
  <c r="O3" i="5"/>
  <c r="P3" i="5"/>
  <c r="Q3" i="5"/>
  <c r="R3" i="5"/>
  <c r="S3" i="5"/>
  <c r="T3" i="5"/>
  <c r="U3" i="5"/>
  <c r="V3" i="5"/>
  <c r="W3" i="5"/>
  <c r="X3" i="5"/>
  <c r="Y3" i="5"/>
  <c r="Z3" i="5"/>
  <c r="AA3" i="5"/>
  <c r="AB3" i="5"/>
  <c r="AC3" i="5"/>
  <c r="AD3" i="5"/>
  <c r="AE3" i="5"/>
  <c r="AF3" i="5"/>
  <c r="AG3" i="5"/>
  <c r="AH3" i="5"/>
  <c r="AI3" i="5"/>
  <c r="AJ3"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I4" i="5"/>
  <c r="AJ4" i="5"/>
  <c r="D5" i="5"/>
  <c r="E5" i="5"/>
  <c r="F5" i="5"/>
  <c r="G5" i="5"/>
  <c r="H5" i="5"/>
  <c r="I5" i="5"/>
  <c r="J5" i="5"/>
  <c r="K5" i="5"/>
  <c r="L5" i="5"/>
  <c r="M5" i="5"/>
  <c r="N5" i="5"/>
  <c r="O5" i="5"/>
  <c r="P5" i="5"/>
  <c r="Q5" i="5"/>
  <c r="R5" i="5"/>
  <c r="S5" i="5"/>
  <c r="T5" i="5"/>
  <c r="U5" i="5"/>
  <c r="V5" i="5"/>
  <c r="W5" i="5"/>
  <c r="X5" i="5"/>
  <c r="Y5" i="5"/>
  <c r="Z5" i="5"/>
  <c r="AA5" i="5"/>
  <c r="AB5" i="5"/>
  <c r="AC5" i="5"/>
  <c r="AD5" i="5"/>
  <c r="AE5" i="5"/>
  <c r="AF5" i="5"/>
  <c r="AG5" i="5"/>
  <c r="AH5" i="5"/>
  <c r="AI5" i="5"/>
  <c r="AJ5" i="5"/>
  <c r="D6" i="5"/>
  <c r="E6" i="5"/>
  <c r="F6" i="5"/>
  <c r="G6" i="5"/>
  <c r="H6" i="5"/>
  <c r="I6" i="5"/>
  <c r="J6" i="5"/>
  <c r="K6" i="5"/>
  <c r="L6" i="5"/>
  <c r="M6" i="5"/>
  <c r="N6" i="5"/>
  <c r="O6" i="5"/>
  <c r="P6" i="5"/>
  <c r="Q6" i="5"/>
  <c r="R6" i="5"/>
  <c r="S6" i="5"/>
  <c r="T6" i="5"/>
  <c r="U6" i="5"/>
  <c r="V6" i="5"/>
  <c r="W6" i="5"/>
  <c r="X6" i="5"/>
  <c r="Y6" i="5"/>
  <c r="Z6" i="5"/>
  <c r="AA6" i="5"/>
  <c r="AB6" i="5"/>
  <c r="AC6" i="5"/>
  <c r="AD6" i="5"/>
  <c r="AE6" i="5"/>
  <c r="AF6" i="5"/>
  <c r="AG6" i="5"/>
  <c r="AH6" i="5"/>
  <c r="AI6" i="5"/>
  <c r="AJ6" i="5"/>
  <c r="D7" i="5"/>
  <c r="E7" i="5"/>
  <c r="F7" i="5"/>
  <c r="G7" i="5"/>
  <c r="H7" i="5"/>
  <c r="I7" i="5"/>
  <c r="J7" i="5"/>
  <c r="K7" i="5"/>
  <c r="L7" i="5"/>
  <c r="M7" i="5"/>
  <c r="N7" i="5"/>
  <c r="O7" i="5"/>
  <c r="P7" i="5"/>
  <c r="Q7" i="5"/>
  <c r="R7" i="5"/>
  <c r="S7" i="5"/>
  <c r="T7" i="5"/>
  <c r="U7" i="5"/>
  <c r="V7" i="5"/>
  <c r="W7" i="5"/>
  <c r="X7" i="5"/>
  <c r="Y7" i="5"/>
  <c r="Z7" i="5"/>
  <c r="AA7" i="5"/>
  <c r="AB7" i="5"/>
  <c r="AC7" i="5"/>
  <c r="AD7" i="5"/>
  <c r="AE7" i="5"/>
  <c r="AF7" i="5"/>
  <c r="AG7" i="5"/>
  <c r="AH7" i="5"/>
  <c r="AI7" i="5"/>
  <c r="AJ7" i="5"/>
  <c r="D8" i="5"/>
  <c r="E8" i="5"/>
  <c r="F8" i="5"/>
  <c r="G8" i="5"/>
  <c r="H8" i="5"/>
  <c r="I8" i="5"/>
  <c r="J8" i="5"/>
  <c r="K8" i="5"/>
  <c r="L8" i="5"/>
  <c r="M8" i="5"/>
  <c r="N8" i="5"/>
  <c r="O8" i="5"/>
  <c r="P8" i="5"/>
  <c r="Q8" i="5"/>
  <c r="R8" i="5"/>
  <c r="S8" i="5"/>
  <c r="T8" i="5"/>
  <c r="U8" i="5"/>
  <c r="V8" i="5"/>
  <c r="W8" i="5"/>
  <c r="X8" i="5"/>
  <c r="Y8" i="5"/>
  <c r="Z8" i="5"/>
  <c r="AA8" i="5"/>
  <c r="AB8" i="5"/>
  <c r="AC8" i="5"/>
  <c r="AD8" i="5"/>
  <c r="AE8" i="5"/>
  <c r="AF8" i="5"/>
  <c r="AG8" i="5"/>
  <c r="AH8" i="5"/>
  <c r="AI8" i="5"/>
  <c r="AJ8" i="5"/>
  <c r="D9" i="5"/>
  <c r="E9" i="5"/>
  <c r="F9" i="5"/>
  <c r="G9" i="5"/>
  <c r="H9" i="5"/>
  <c r="I9" i="5"/>
  <c r="J9" i="5"/>
  <c r="K9" i="5"/>
  <c r="L9" i="5"/>
  <c r="M9" i="5"/>
  <c r="N9" i="5"/>
  <c r="O9" i="5"/>
  <c r="P9" i="5"/>
  <c r="Q9" i="5"/>
  <c r="R9" i="5"/>
  <c r="S9" i="5"/>
  <c r="T9" i="5"/>
  <c r="U9" i="5"/>
  <c r="V9" i="5"/>
  <c r="W9" i="5"/>
  <c r="X9" i="5"/>
  <c r="Y9" i="5"/>
  <c r="Z9" i="5"/>
  <c r="AA9" i="5"/>
  <c r="AB9" i="5"/>
  <c r="AC9" i="5"/>
  <c r="AD9" i="5"/>
  <c r="AE9" i="5"/>
  <c r="AF9" i="5"/>
  <c r="AG9" i="5"/>
  <c r="AH9" i="5"/>
  <c r="AI9" i="5"/>
  <c r="AJ9" i="5"/>
  <c r="D10" i="5"/>
  <c r="E10" i="5"/>
  <c r="F10" i="5"/>
  <c r="G10" i="5"/>
  <c r="H10" i="5"/>
  <c r="I10" i="5"/>
  <c r="J10" i="5"/>
  <c r="K10" i="5"/>
  <c r="L10" i="5"/>
  <c r="M10" i="5"/>
  <c r="N10" i="5"/>
  <c r="O10" i="5"/>
  <c r="P10" i="5"/>
  <c r="Q10" i="5"/>
  <c r="R10" i="5"/>
  <c r="S10" i="5"/>
  <c r="T10" i="5"/>
  <c r="U10" i="5"/>
  <c r="V10" i="5"/>
  <c r="W10" i="5"/>
  <c r="X10" i="5"/>
  <c r="Y10" i="5"/>
  <c r="Z10" i="5"/>
  <c r="AA10" i="5"/>
  <c r="AB10" i="5"/>
  <c r="AC10" i="5"/>
  <c r="AD10" i="5"/>
  <c r="AE10" i="5"/>
  <c r="AF10" i="5"/>
  <c r="AG10" i="5"/>
  <c r="AH10" i="5"/>
  <c r="AI10" i="5"/>
  <c r="AJ10" i="5"/>
  <c r="D11" i="5"/>
  <c r="E11" i="5"/>
  <c r="F11" i="5"/>
  <c r="G11" i="5"/>
  <c r="H11" i="5"/>
  <c r="I11" i="5"/>
  <c r="J11" i="5"/>
  <c r="K11" i="5"/>
  <c r="L11" i="5"/>
  <c r="M11" i="5"/>
  <c r="N11" i="5"/>
  <c r="O11" i="5"/>
  <c r="P11" i="5"/>
  <c r="Q11" i="5"/>
  <c r="R11" i="5"/>
  <c r="S11" i="5"/>
  <c r="T11" i="5"/>
  <c r="U11" i="5"/>
  <c r="V11" i="5"/>
  <c r="W11" i="5"/>
  <c r="X11" i="5"/>
  <c r="Y11" i="5"/>
  <c r="Z11" i="5"/>
  <c r="AA11" i="5"/>
  <c r="AB11" i="5"/>
  <c r="AC11" i="5"/>
  <c r="AD11" i="5"/>
  <c r="AE11" i="5"/>
  <c r="AF11" i="5"/>
  <c r="AG11" i="5"/>
  <c r="AH11" i="5"/>
  <c r="AI11" i="5"/>
  <c r="AJ11" i="5"/>
  <c r="D12" i="5"/>
  <c r="E12" i="5"/>
  <c r="F12" i="5"/>
  <c r="G12" i="5"/>
  <c r="H12" i="5"/>
  <c r="I12" i="5"/>
  <c r="J12" i="5"/>
  <c r="K12" i="5"/>
  <c r="L12" i="5"/>
  <c r="M12" i="5"/>
  <c r="N12" i="5"/>
  <c r="O12" i="5"/>
  <c r="P12" i="5"/>
  <c r="Q12" i="5"/>
  <c r="R12" i="5"/>
  <c r="S12" i="5"/>
  <c r="T12" i="5"/>
  <c r="U12" i="5"/>
  <c r="V12" i="5"/>
  <c r="W12" i="5"/>
  <c r="X12" i="5"/>
  <c r="Y12" i="5"/>
  <c r="Z12" i="5"/>
  <c r="AA12" i="5"/>
  <c r="AB12" i="5"/>
  <c r="AC12" i="5"/>
  <c r="AD12" i="5"/>
  <c r="AE12" i="5"/>
  <c r="AF12" i="5"/>
  <c r="AG12" i="5"/>
  <c r="AH12" i="5"/>
  <c r="AI12" i="5"/>
  <c r="AJ12" i="5"/>
  <c r="C3" i="5"/>
  <c r="C4" i="5"/>
  <c r="C5" i="5"/>
  <c r="C6" i="5"/>
  <c r="C7" i="5"/>
  <c r="C8" i="5"/>
  <c r="C9" i="5"/>
  <c r="C10" i="5"/>
  <c r="C11" i="5"/>
  <c r="C12" i="5"/>
  <c r="C2" i="5"/>
  <c r="AG13" i="6" l="1"/>
  <c r="AS28" i="10"/>
  <c r="V24" i="10"/>
  <c r="J9" i="6"/>
  <c r="AF22" i="10"/>
  <c r="T7" i="6"/>
  <c r="N29" i="10"/>
  <c r="C14" i="6" s="1"/>
  <c r="M29" i="10"/>
  <c r="B14" i="6" s="1"/>
  <c r="O29" i="10"/>
  <c r="D14" i="6" s="1"/>
  <c r="E14" i="6"/>
  <c r="Q29" i="10"/>
  <c r="R27" i="10"/>
  <c r="F12" i="6"/>
  <c r="R26" i="10"/>
  <c r="F11" i="6"/>
  <c r="B14" i="4"/>
  <c r="C14" i="4" s="1"/>
  <c r="D14" i="4" s="1"/>
  <c r="F14" i="4"/>
  <c r="G14" i="4" s="1"/>
  <c r="H14" i="4" s="1"/>
  <c r="I14" i="4" s="1"/>
  <c r="J14" i="4" s="1"/>
  <c r="K14" i="4" s="1"/>
  <c r="L14" i="4" s="1"/>
  <c r="M14" i="4" s="1"/>
  <c r="N14" i="4" s="1"/>
  <c r="O14" i="4" s="1"/>
  <c r="P14" i="4" s="1"/>
  <c r="Q14" i="4" s="1"/>
  <c r="R14" i="4" s="1"/>
  <c r="S14" i="4" s="1"/>
  <c r="T14" i="4" s="1"/>
  <c r="U14" i="4" s="1"/>
  <c r="V14" i="4" s="1"/>
  <c r="W14" i="4" s="1"/>
  <c r="X14" i="4" s="1"/>
  <c r="Y14" i="4" s="1"/>
  <c r="Z14" i="4" s="1"/>
  <c r="AA14" i="4" s="1"/>
  <c r="AB14" i="4" s="1"/>
  <c r="AC14" i="4" s="1"/>
  <c r="AD14" i="4" s="1"/>
  <c r="AE14" i="4" s="1"/>
  <c r="AF14" i="4" s="1"/>
  <c r="AG14" i="4" s="1"/>
  <c r="AH14" i="4" s="1"/>
  <c r="AI14" i="4" s="1"/>
  <c r="AJ14" i="4" s="1"/>
  <c r="AF23" i="10"/>
  <c r="T8" i="6"/>
  <c r="AF19" i="10"/>
  <c r="T4" i="6"/>
  <c r="P25" i="10"/>
  <c r="D10" i="6"/>
  <c r="AC28" i="10"/>
  <c r="R13" i="6" s="1"/>
  <c r="S28" i="10"/>
  <c r="H13" i="6" s="1"/>
  <c r="Q28" i="10"/>
  <c r="F13" i="6" s="1"/>
  <c r="R28" i="10"/>
  <c r="G13" i="6" s="1"/>
  <c r="T28" i="10"/>
  <c r="I13" i="6" s="1"/>
  <c r="U28" i="10"/>
  <c r="J13" i="6" s="1"/>
  <c r="AG18" i="10"/>
  <c r="U3" i="6"/>
  <c r="X16" i="10"/>
  <c r="W28" i="10"/>
  <c r="L13" i="6" s="1"/>
  <c r="W18" i="10"/>
  <c r="L3" i="6" s="1"/>
  <c r="W22" i="10"/>
  <c r="L7" i="6" s="1"/>
  <c r="W21" i="10"/>
  <c r="L6" i="6" s="1"/>
  <c r="W19" i="10"/>
  <c r="L4" i="6" s="1"/>
  <c r="W20" i="10"/>
  <c r="L5" i="6" s="1"/>
  <c r="W23" i="10"/>
  <c r="L8" i="6" s="1"/>
  <c r="C5" i="6"/>
  <c r="O20" i="10"/>
  <c r="D5" i="6" s="1"/>
  <c r="B8" i="10"/>
  <c r="C8" i="10" s="1"/>
  <c r="A9" i="10"/>
  <c r="F14" i="6" l="1"/>
  <c r="R29" i="10"/>
  <c r="W24" i="10"/>
  <c r="K9" i="6"/>
  <c r="AH18" i="10"/>
  <c r="V3" i="6"/>
  <c r="Q25" i="10"/>
  <c r="E10" i="6"/>
  <c r="AG23" i="10"/>
  <c r="U8" i="6"/>
  <c r="S26" i="10"/>
  <c r="G11" i="6"/>
  <c r="AH13" i="6"/>
  <c r="AT28" i="10"/>
  <c r="AG22" i="10"/>
  <c r="U7" i="6"/>
  <c r="Y16" i="10"/>
  <c r="X28" i="10"/>
  <c r="M13" i="6" s="1"/>
  <c r="X23" i="10"/>
  <c r="M8" i="6" s="1"/>
  <c r="X20" i="10"/>
  <c r="M5" i="6" s="1"/>
  <c r="X22" i="10"/>
  <c r="M7" i="6" s="1"/>
  <c r="X21" i="10"/>
  <c r="M6" i="6" s="1"/>
  <c r="X19" i="10"/>
  <c r="M4" i="6" s="1"/>
  <c r="X18" i="10"/>
  <c r="M3" i="6" s="1"/>
  <c r="AG19" i="10"/>
  <c r="U4" i="6"/>
  <c r="S27" i="10"/>
  <c r="G12" i="6"/>
  <c r="A10" i="10"/>
  <c r="B9" i="10"/>
  <c r="C9" i="10" s="1"/>
  <c r="AI13" i="6" l="1"/>
  <c r="AU28" i="10"/>
  <c r="AJ13" i="6" s="1"/>
  <c r="S29" i="10"/>
  <c r="G14" i="6"/>
  <c r="AH19" i="10"/>
  <c r="V4" i="6"/>
  <c r="Z16" i="10"/>
  <c r="Y23" i="10"/>
  <c r="N8" i="6" s="1"/>
  <c r="Y18" i="10"/>
  <c r="N3" i="6" s="1"/>
  <c r="Y28" i="10"/>
  <c r="N13" i="6" s="1"/>
  <c r="Y20" i="10"/>
  <c r="N5" i="6" s="1"/>
  <c r="Y21" i="10"/>
  <c r="N6" i="6" s="1"/>
  <c r="Y22" i="10"/>
  <c r="N7" i="6" s="1"/>
  <c r="Y19" i="10"/>
  <c r="N4" i="6" s="1"/>
  <c r="AH23" i="10"/>
  <c r="V8" i="6"/>
  <c r="AI18" i="10"/>
  <c r="W3" i="6"/>
  <c r="T27" i="10"/>
  <c r="H12" i="6"/>
  <c r="AH22" i="10"/>
  <c r="V7" i="6"/>
  <c r="T26" i="10"/>
  <c r="H11" i="6"/>
  <c r="R25" i="10"/>
  <c r="F10" i="6"/>
  <c r="X24" i="10"/>
  <c r="L9" i="6"/>
  <c r="B10" i="10"/>
  <c r="C10" i="10" s="1"/>
  <c r="A11" i="10"/>
  <c r="A12" i="10" s="1"/>
  <c r="Y24" i="10" l="1"/>
  <c r="M9" i="6"/>
  <c r="U26" i="10"/>
  <c r="I11" i="6"/>
  <c r="U27" i="10"/>
  <c r="I12" i="6"/>
  <c r="AI23" i="10"/>
  <c r="W8" i="6"/>
  <c r="AA16" i="10"/>
  <c r="Z22" i="10"/>
  <c r="O7" i="6" s="1"/>
  <c r="Z21" i="10"/>
  <c r="O6" i="6" s="1"/>
  <c r="Z19" i="10"/>
  <c r="O4" i="6" s="1"/>
  <c r="Z23" i="10"/>
  <c r="O8" i="6" s="1"/>
  <c r="Z18" i="10"/>
  <c r="O3" i="6" s="1"/>
  <c r="Z20" i="10"/>
  <c r="O5" i="6" s="1"/>
  <c r="Z28" i="10"/>
  <c r="O13" i="6" s="1"/>
  <c r="T29" i="10"/>
  <c r="H14" i="6"/>
  <c r="S25" i="10"/>
  <c r="G10" i="6"/>
  <c r="AI22" i="10"/>
  <c r="W7" i="6"/>
  <c r="AJ18" i="10"/>
  <c r="X3" i="6"/>
  <c r="AI19" i="10"/>
  <c r="W4" i="6"/>
  <c r="B12" i="10"/>
  <c r="C12" i="10" s="1"/>
  <c r="A13" i="10"/>
  <c r="AJ19" i="10" l="1"/>
  <c r="X4" i="6"/>
  <c r="AJ22" i="10"/>
  <c r="X7" i="6"/>
  <c r="U29" i="10"/>
  <c r="I14" i="6"/>
  <c r="AB16" i="10"/>
  <c r="AA28" i="10"/>
  <c r="P13" i="6" s="1"/>
  <c r="AA23" i="10"/>
  <c r="P8" i="6" s="1"/>
  <c r="AA18" i="10"/>
  <c r="P3" i="6" s="1"/>
  <c r="AA22" i="10"/>
  <c r="P7" i="6" s="1"/>
  <c r="AA21" i="10"/>
  <c r="P6" i="6" s="1"/>
  <c r="AA19" i="10"/>
  <c r="P4" i="6" s="1"/>
  <c r="AA20" i="10"/>
  <c r="P5" i="6" s="1"/>
  <c r="V27" i="10"/>
  <c r="J12" i="6"/>
  <c r="Z24" i="10"/>
  <c r="N9" i="6"/>
  <c r="AK18" i="10"/>
  <c r="Y3" i="6"/>
  <c r="T25" i="10"/>
  <c r="H10" i="6"/>
  <c r="AJ23" i="10"/>
  <c r="X8" i="6"/>
  <c r="V26" i="10"/>
  <c r="J11" i="6"/>
  <c r="A14" i="10"/>
  <c r="B13" i="10"/>
  <c r="C13" i="10" s="1"/>
  <c r="AK23" i="10" l="1"/>
  <c r="Y8" i="6"/>
  <c r="AL18" i="10"/>
  <c r="Z3" i="6"/>
  <c r="W27" i="10"/>
  <c r="K12" i="6"/>
  <c r="AC16" i="10"/>
  <c r="AB28" i="10"/>
  <c r="Q13" i="6" s="1"/>
  <c r="AB20" i="10"/>
  <c r="Q5" i="6" s="1"/>
  <c r="AB21" i="10"/>
  <c r="Q6" i="6" s="1"/>
  <c r="AB19" i="10"/>
  <c r="Q4" i="6" s="1"/>
  <c r="AB22" i="10"/>
  <c r="Q7" i="6" s="1"/>
  <c r="AB18" i="10"/>
  <c r="Q3" i="6" s="1"/>
  <c r="AB23" i="10"/>
  <c r="Q8" i="6" s="1"/>
  <c r="AK22" i="10"/>
  <c r="Y7" i="6"/>
  <c r="W26" i="10"/>
  <c r="K11" i="6"/>
  <c r="U25" i="10"/>
  <c r="I10" i="6"/>
  <c r="AA24" i="10"/>
  <c r="O9" i="6"/>
  <c r="V29" i="10"/>
  <c r="J14" i="6"/>
  <c r="AK19" i="10"/>
  <c r="Y4" i="6"/>
  <c r="B14" i="10"/>
  <c r="C14" i="10" s="1"/>
  <c r="A15" i="10"/>
  <c r="AL19" i="10" l="1"/>
  <c r="Z4" i="6"/>
  <c r="AB24" i="10"/>
  <c r="P9" i="6"/>
  <c r="X26" i="10"/>
  <c r="L11" i="6"/>
  <c r="X27" i="10"/>
  <c r="L12" i="6"/>
  <c r="AL23" i="10"/>
  <c r="Z8" i="6"/>
  <c r="W29" i="10"/>
  <c r="K14" i="6"/>
  <c r="V25" i="10"/>
  <c r="J10" i="6"/>
  <c r="AL22" i="10"/>
  <c r="Z7" i="6"/>
  <c r="AD16" i="10"/>
  <c r="AC21" i="10"/>
  <c r="R6" i="6" s="1"/>
  <c r="AM18" i="10"/>
  <c r="AA3" i="6"/>
  <c r="A16" i="10"/>
  <c r="B15" i="10"/>
  <c r="C15" i="10" s="1"/>
  <c r="AN18" i="10" l="1"/>
  <c r="AB3" i="6"/>
  <c r="AM22" i="10"/>
  <c r="AA7" i="6"/>
  <c r="X29" i="10"/>
  <c r="L14" i="6"/>
  <c r="Y27" i="10"/>
  <c r="M12" i="6"/>
  <c r="AC24" i="10"/>
  <c r="Q9" i="6"/>
  <c r="AE16" i="10"/>
  <c r="AD29" i="10"/>
  <c r="S14" i="6" s="1"/>
  <c r="AD21" i="10"/>
  <c r="S6" i="6" s="1"/>
  <c r="AD20" i="10"/>
  <c r="S5" i="6" s="1"/>
  <c r="AD28" i="10"/>
  <c r="S13" i="6" s="1"/>
  <c r="W25" i="10"/>
  <c r="K10" i="6"/>
  <c r="AM23" i="10"/>
  <c r="AA8" i="6"/>
  <c r="Y26" i="10"/>
  <c r="M11" i="6"/>
  <c r="AM19" i="10"/>
  <c r="AA4" i="6"/>
  <c r="B16" i="10"/>
  <c r="C16" i="10" s="1"/>
  <c r="A17" i="10"/>
  <c r="AN19" i="10" l="1"/>
  <c r="AB4" i="6"/>
  <c r="AN23" i="10"/>
  <c r="AB8" i="6"/>
  <c r="AD24" i="10"/>
  <c r="R9" i="6"/>
  <c r="Y29" i="10"/>
  <c r="M14" i="6"/>
  <c r="AO18" i="10"/>
  <c r="AC3" i="6"/>
  <c r="Z26" i="10"/>
  <c r="N11" i="6"/>
  <c r="X25" i="10"/>
  <c r="L10" i="6"/>
  <c r="AF16" i="10"/>
  <c r="AE29" i="10"/>
  <c r="T14" i="6" s="1"/>
  <c r="AE28" i="10"/>
  <c r="T13" i="6" s="1"/>
  <c r="AE20" i="10"/>
  <c r="T5" i="6" s="1"/>
  <c r="AE21" i="10"/>
  <c r="T6" i="6" s="1"/>
  <c r="Z27" i="10"/>
  <c r="N12" i="6"/>
  <c r="AN22" i="10"/>
  <c r="AB7" i="6"/>
  <c r="A18" i="10"/>
  <c r="B17" i="10"/>
  <c r="C17" i="10" s="1"/>
  <c r="AG16" i="10" l="1"/>
  <c r="AF29" i="10"/>
  <c r="U14" i="6" s="1"/>
  <c r="AF28" i="10"/>
  <c r="U13" i="6" s="1"/>
  <c r="AF20" i="10"/>
  <c r="U5" i="6" s="1"/>
  <c r="AF21" i="10"/>
  <c r="U6" i="6" s="1"/>
  <c r="AA26" i="10"/>
  <c r="O11" i="6"/>
  <c r="Z29" i="10"/>
  <c r="N14" i="6"/>
  <c r="AO23" i="10"/>
  <c r="AC8" i="6"/>
  <c r="AO22" i="10"/>
  <c r="AC7" i="6"/>
  <c r="Y25" i="10"/>
  <c r="M10" i="6"/>
  <c r="AP18" i="10"/>
  <c r="AD3" i="6"/>
  <c r="AE24" i="10"/>
  <c r="S9" i="6"/>
  <c r="AO19" i="10"/>
  <c r="AC4" i="6"/>
  <c r="AA27" i="10"/>
  <c r="O12" i="6"/>
  <c r="B18" i="10"/>
  <c r="C18" i="10" s="1"/>
  <c r="A19" i="10"/>
  <c r="AB27" i="10" l="1"/>
  <c r="P12" i="6"/>
  <c r="AF24" i="10"/>
  <c r="T9" i="6"/>
  <c r="Z25" i="10"/>
  <c r="N10" i="6"/>
  <c r="AP23" i="10"/>
  <c r="AD8" i="6"/>
  <c r="AB26" i="10"/>
  <c r="P11" i="6"/>
  <c r="AH16" i="10"/>
  <c r="AG29" i="10"/>
  <c r="V14" i="6" s="1"/>
  <c r="AG28" i="10"/>
  <c r="V13" i="6" s="1"/>
  <c r="AG20" i="10"/>
  <c r="V5" i="6" s="1"/>
  <c r="AG21" i="10"/>
  <c r="V6" i="6" s="1"/>
  <c r="AP19" i="10"/>
  <c r="AD4" i="6"/>
  <c r="AQ18" i="10"/>
  <c r="AF3" i="6" s="1"/>
  <c r="AE3" i="6"/>
  <c r="AP22" i="10"/>
  <c r="AD7" i="6"/>
  <c r="AA29" i="10"/>
  <c r="O14" i="6"/>
  <c r="A20" i="10"/>
  <c r="B19" i="10"/>
  <c r="C19" i="10" s="1"/>
  <c r="AI16" i="10" l="1"/>
  <c r="AH28" i="10"/>
  <c r="W13" i="6" s="1"/>
  <c r="AH21" i="10"/>
  <c r="W6" i="6" s="1"/>
  <c r="AH29" i="10"/>
  <c r="W14" i="6" s="1"/>
  <c r="AH20" i="10"/>
  <c r="W5" i="6" s="1"/>
  <c r="AQ23" i="10"/>
  <c r="AF8" i="6" s="1"/>
  <c r="AE8" i="6"/>
  <c r="AG24" i="10"/>
  <c r="U9" i="6"/>
  <c r="AB29" i="10"/>
  <c r="Q14" i="6" s="1"/>
  <c r="P14" i="6"/>
  <c r="AC26" i="10"/>
  <c r="Q11" i="6"/>
  <c r="AA25" i="10"/>
  <c r="O10" i="6"/>
  <c r="AC27" i="10"/>
  <c r="Q12" i="6"/>
  <c r="AQ22" i="10"/>
  <c r="AF7" i="6" s="1"/>
  <c r="AE7" i="6"/>
  <c r="AQ19" i="10"/>
  <c r="AF4" i="6" s="1"/>
  <c r="AE4" i="6"/>
  <c r="B20" i="10"/>
  <c r="C20" i="10" s="1"/>
  <c r="A21" i="10"/>
  <c r="AB25" i="10" l="1"/>
  <c r="P10" i="6"/>
  <c r="AJ16" i="10"/>
  <c r="AI29" i="10"/>
  <c r="X14" i="6" s="1"/>
  <c r="AI28" i="10"/>
  <c r="X13" i="6" s="1"/>
  <c r="AI20" i="10"/>
  <c r="X5" i="6" s="1"/>
  <c r="AI21" i="10"/>
  <c r="X6" i="6" s="1"/>
  <c r="AD27" i="10"/>
  <c r="R12" i="6"/>
  <c r="AD26" i="10"/>
  <c r="R11" i="6"/>
  <c r="AH24" i="10"/>
  <c r="V9" i="6"/>
  <c r="A22" i="10"/>
  <c r="A23" i="10" s="1"/>
  <c r="A24" i="10" s="1"/>
  <c r="A25" i="10" s="1"/>
  <c r="A26" i="10" s="1"/>
  <c r="A27" i="10" s="1"/>
  <c r="A28" i="10" s="1"/>
  <c r="A29" i="10" s="1"/>
  <c r="A30" i="10" s="1"/>
  <c r="A31" i="10" s="1"/>
  <c r="A32" i="10" s="1"/>
  <c r="A33" i="10" s="1"/>
  <c r="A34" i="10" s="1"/>
  <c r="B21" i="10"/>
  <c r="C21" i="10" s="1"/>
  <c r="AK16" i="10" l="1"/>
  <c r="AJ29" i="10"/>
  <c r="Y14" i="6" s="1"/>
  <c r="AJ28" i="10"/>
  <c r="Y13" i="6" s="1"/>
  <c r="AJ21" i="10"/>
  <c r="Y6" i="6" s="1"/>
  <c r="AJ20" i="10"/>
  <c r="Y5" i="6" s="1"/>
  <c r="AE26" i="10"/>
  <c r="S11" i="6"/>
  <c r="AC25" i="10"/>
  <c r="Q10" i="6"/>
  <c r="AI24" i="10"/>
  <c r="W9" i="6"/>
  <c r="AE27" i="10"/>
  <c r="S12" i="6"/>
  <c r="B34" i="10"/>
  <c r="C34" i="10" s="1"/>
  <c r="B32" i="10"/>
  <c r="C32" i="10" s="1"/>
  <c r="B30" i="10"/>
  <c r="C30" i="10" s="1"/>
  <c r="B28" i="10"/>
  <c r="C28" i="10" s="1"/>
  <c r="B26" i="10"/>
  <c r="C26" i="10" s="1"/>
  <c r="B24" i="10"/>
  <c r="C24" i="10" s="1"/>
  <c r="B22" i="10"/>
  <c r="C22" i="10" s="1"/>
  <c r="B31" i="10"/>
  <c r="C31" i="10" s="1"/>
  <c r="B29" i="10"/>
  <c r="C29" i="10" s="1"/>
  <c r="B27" i="10"/>
  <c r="C27" i="10" s="1"/>
  <c r="B25" i="10"/>
  <c r="C25" i="10" s="1"/>
  <c r="B23" i="10"/>
  <c r="C23" i="10" s="1"/>
  <c r="B33" i="10"/>
  <c r="C33" i="10" s="1"/>
  <c r="AJ24" i="10" l="1"/>
  <c r="X9" i="6"/>
  <c r="AF26" i="10"/>
  <c r="T11" i="6"/>
  <c r="AL16" i="10"/>
  <c r="AK20" i="10"/>
  <c r="Z5" i="6" s="1"/>
  <c r="AK29" i="10"/>
  <c r="Z14" i="6" s="1"/>
  <c r="AK28" i="10"/>
  <c r="Z13" i="6" s="1"/>
  <c r="AK21" i="10"/>
  <c r="Z6" i="6" s="1"/>
  <c r="AF27" i="10"/>
  <c r="T12" i="6"/>
  <c r="AD25" i="10"/>
  <c r="R10" i="6"/>
  <c r="AG26" i="10" l="1"/>
  <c r="U11" i="6"/>
  <c r="AG27" i="10"/>
  <c r="U12" i="6"/>
  <c r="AM16" i="10"/>
  <c r="AL28" i="10"/>
  <c r="AA13" i="6" s="1"/>
  <c r="AL21" i="10"/>
  <c r="AA6" i="6" s="1"/>
  <c r="AL29" i="10"/>
  <c r="AA14" i="6" s="1"/>
  <c r="AL20" i="10"/>
  <c r="AA5" i="6" s="1"/>
  <c r="AK24" i="10"/>
  <c r="Y9" i="6"/>
  <c r="AE25" i="10"/>
  <c r="S10" i="6"/>
  <c r="AL24" i="10" l="1"/>
  <c r="Z9" i="6"/>
  <c r="AN16" i="10"/>
  <c r="AM29" i="10"/>
  <c r="AB14" i="6" s="1"/>
  <c r="AM28" i="10"/>
  <c r="AB13" i="6" s="1"/>
  <c r="AM20" i="10"/>
  <c r="AB5" i="6" s="1"/>
  <c r="AM21" i="10"/>
  <c r="AB6" i="6" s="1"/>
  <c r="AH26" i="10"/>
  <c r="V11" i="6"/>
  <c r="AF25" i="10"/>
  <c r="T10" i="6"/>
  <c r="AH27" i="10"/>
  <c r="V12" i="6"/>
  <c r="AO16" i="10" l="1"/>
  <c r="AN29" i="10"/>
  <c r="AC14" i="6" s="1"/>
  <c r="AN28" i="10"/>
  <c r="AC13" i="6" s="1"/>
  <c r="AN20" i="10"/>
  <c r="AC5" i="6" s="1"/>
  <c r="AN21" i="10"/>
  <c r="AC6" i="6" s="1"/>
  <c r="AG25" i="10"/>
  <c r="U10" i="6"/>
  <c r="AM24" i="10"/>
  <c r="AA9" i="6"/>
  <c r="AI27" i="10"/>
  <c r="W12" i="6"/>
  <c r="AI26" i="10"/>
  <c r="W11" i="6"/>
  <c r="AJ27" i="10" l="1"/>
  <c r="X12" i="6"/>
  <c r="AH25" i="10"/>
  <c r="V10" i="6"/>
  <c r="AP16" i="10"/>
  <c r="AO29" i="10"/>
  <c r="AD14" i="6" s="1"/>
  <c r="AO20" i="10"/>
  <c r="AD5" i="6" s="1"/>
  <c r="AO28" i="10"/>
  <c r="AD13" i="6" s="1"/>
  <c r="AO21" i="10"/>
  <c r="AD6" i="6" s="1"/>
  <c r="AJ26" i="10"/>
  <c r="X11" i="6"/>
  <c r="AN24" i="10"/>
  <c r="AB9" i="6"/>
  <c r="AI25" i="10" l="1"/>
  <c r="W10" i="6"/>
  <c r="AK26" i="10"/>
  <c r="Y11" i="6"/>
  <c r="AQ16" i="10"/>
  <c r="AP28" i="10"/>
  <c r="AE13" i="6" s="1"/>
  <c r="AP21" i="10"/>
  <c r="AE6" i="6" s="1"/>
  <c r="AP29" i="10"/>
  <c r="AE14" i="6" s="1"/>
  <c r="AP20" i="10"/>
  <c r="AE5" i="6" s="1"/>
  <c r="AK27" i="10"/>
  <c r="Y12" i="6"/>
  <c r="AO24" i="10"/>
  <c r="AC9" i="6"/>
  <c r="AL27" i="10" l="1"/>
  <c r="Z12" i="6"/>
  <c r="AR16" i="10"/>
  <c r="AS16" i="10" s="1"/>
  <c r="AT16" i="10" s="1"/>
  <c r="AU16" i="10" s="1"/>
  <c r="AQ29" i="10"/>
  <c r="AF14" i="6" s="1"/>
  <c r="AQ28" i="10"/>
  <c r="AF13" i="6" s="1"/>
  <c r="AQ20" i="10"/>
  <c r="AF5" i="6" s="1"/>
  <c r="AQ21" i="10"/>
  <c r="AF6" i="6" s="1"/>
  <c r="AJ25" i="10"/>
  <c r="X10" i="6"/>
  <c r="AP24" i="10"/>
  <c r="AD9" i="6"/>
  <c r="AL26" i="10"/>
  <c r="Z11" i="6"/>
  <c r="AQ24" i="10" l="1"/>
  <c r="AE9" i="6"/>
  <c r="AM27" i="10"/>
  <c r="AA12" i="6"/>
  <c r="AM26" i="10"/>
  <c r="AA11" i="6"/>
  <c r="AK25" i="10"/>
  <c r="Y10" i="6"/>
  <c r="AN26" i="10" l="1"/>
  <c r="AB11" i="6"/>
  <c r="AR24" i="10"/>
  <c r="AF9" i="6"/>
  <c r="AL25" i="10"/>
  <c r="Z10" i="6"/>
  <c r="AN27" i="10"/>
  <c r="AB12" i="6"/>
  <c r="AO27" i="10" l="1"/>
  <c r="AC12" i="6"/>
  <c r="AS24" i="10"/>
  <c r="AG9" i="6"/>
  <c r="AM25" i="10"/>
  <c r="AA10" i="6"/>
  <c r="AO26" i="10"/>
  <c r="AC11" i="6"/>
  <c r="AN25" i="10" l="1"/>
  <c r="AB10" i="6"/>
  <c r="AP27" i="10"/>
  <c r="AD12" i="6"/>
  <c r="AP26" i="10"/>
  <c r="AD11" i="6"/>
  <c r="AT24" i="10"/>
  <c r="AH9" i="6"/>
  <c r="AU24" i="10" l="1"/>
  <c r="AJ9" i="6" s="1"/>
  <c r="AI9" i="6"/>
  <c r="AQ27" i="10"/>
  <c r="AE12" i="6"/>
  <c r="AQ26" i="10"/>
  <c r="AE11" i="6"/>
  <c r="AO25" i="10"/>
  <c r="AC10" i="6"/>
  <c r="AR26" i="10" l="1"/>
  <c r="AF11" i="6"/>
  <c r="AP25" i="10"/>
  <c r="AD10" i="6"/>
  <c r="AR27" i="10"/>
  <c r="AF12" i="6"/>
  <c r="AQ25" i="10" l="1"/>
  <c r="AE10" i="6"/>
  <c r="AS27" i="10"/>
  <c r="AG12" i="6"/>
  <c r="AS26" i="10"/>
  <c r="AG11" i="6"/>
  <c r="AT26" i="10" l="1"/>
  <c r="AH11" i="6"/>
  <c r="AR25" i="10"/>
  <c r="AF10" i="6"/>
  <c r="AT27" i="10"/>
  <c r="AH12" i="6"/>
  <c r="AS25" i="10" l="1"/>
  <c r="AG10" i="6"/>
  <c r="AU27" i="10"/>
  <c r="AJ12" i="6" s="1"/>
  <c r="AI12" i="6"/>
  <c r="AU26" i="10"/>
  <c r="AJ11" i="6" s="1"/>
  <c r="AI11" i="6"/>
  <c r="AT25" i="10" l="1"/>
  <c r="AH10" i="6"/>
  <c r="AU25" i="10" l="1"/>
  <c r="AJ10" i="6" s="1"/>
  <c r="AI10"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Deepthi Swamy</author>
  </authors>
  <commentList>
    <comment ref="B2" authorId="0" shapeId="0" xr:uid="{514ECE78-8E22-4A77-BB0B-8B568A00CC8E}">
      <text>
        <r>
          <rPr>
            <b/>
            <sz val="9"/>
            <color indexed="81"/>
            <rFont val="Tahoma"/>
            <family val="2"/>
          </rPr>
          <t>Deepthi Swamy:</t>
        </r>
        <r>
          <rPr>
            <sz val="9"/>
            <color indexed="81"/>
            <rFont val="Tahoma"/>
            <family val="2"/>
          </rPr>
          <t xml:space="preserve">
Apr-Sep 2019 quarterly average - CEA Generation Overview Report - Fuel-wise Details (Coal)
</t>
        </r>
      </text>
    </comment>
    <comment ref="B3" authorId="0" shapeId="0" xr:uid="{FC0A80FF-DACF-492C-9B41-191669DAF940}">
      <text>
        <r>
          <rPr>
            <b/>
            <sz val="9"/>
            <color indexed="81"/>
            <rFont val="Tahoma"/>
            <family val="2"/>
          </rPr>
          <t>Deepthi Swamy:</t>
        </r>
        <r>
          <rPr>
            <sz val="9"/>
            <color indexed="81"/>
            <rFont val="Tahoma"/>
            <family val="2"/>
          </rPr>
          <t xml:space="preserve">
Apr-Sep 2019 quarterly average - CEA Generation Overview Report - Summary (Gas Based)</t>
        </r>
      </text>
    </comment>
    <comment ref="B4" authorId="0" shapeId="0" xr:uid="{D9437668-46D3-41FF-84D1-FC6B6E65BA16}">
      <text>
        <r>
          <rPr>
            <b/>
            <sz val="9"/>
            <color indexed="81"/>
            <rFont val="Tahoma"/>
            <family val="2"/>
          </rPr>
          <t>Deepthi Swamy:</t>
        </r>
        <r>
          <rPr>
            <sz val="9"/>
            <color indexed="81"/>
            <rFont val="Tahoma"/>
            <family val="2"/>
          </rPr>
          <t xml:space="preserve">
CEA annual report 2018 -- pp 126 -- http://www.cea.nic.in/reports/annual/annualreports/annual_report-2018.pdf</t>
        </r>
      </text>
    </comment>
    <comment ref="B5" authorId="0" shapeId="0" xr:uid="{245C3F96-16D1-4CF6-9E6F-CFB1C40A5F6F}">
      <text>
        <r>
          <rPr>
            <b/>
            <sz val="9"/>
            <color indexed="81"/>
            <rFont val="Tahoma"/>
            <family val="2"/>
          </rPr>
          <t>Deepthi Swamy:</t>
        </r>
        <r>
          <rPr>
            <sz val="9"/>
            <color indexed="81"/>
            <rFont val="Tahoma"/>
            <family val="2"/>
          </rPr>
          <t xml:space="preserve">
IESS v2
</t>
        </r>
      </text>
    </comment>
    <comment ref="B6" authorId="0" shapeId="0" xr:uid="{10791E4F-548E-447B-92BE-0022852BE10B}">
      <text>
        <r>
          <rPr>
            <b/>
            <sz val="9"/>
            <color indexed="81"/>
            <rFont val="Tahoma"/>
            <family val="2"/>
          </rPr>
          <t>Deepthi Swamy:</t>
        </r>
        <r>
          <rPr>
            <sz val="9"/>
            <color indexed="81"/>
            <rFont val="Tahoma"/>
            <family val="2"/>
          </rPr>
          <t xml:space="preserve">
CERC tariff order for RE - north east + rest of India average - http://www.cercind.gov.in/2019/orders/1-SM-2019Suo-Motu.pdf -- pp28</t>
        </r>
      </text>
    </comment>
    <comment ref="B7" authorId="0" shapeId="0" xr:uid="{7AE59E3F-7B09-4479-BBA6-B047270EE413}">
      <text>
        <r>
          <rPr>
            <b/>
            <sz val="9"/>
            <color indexed="81"/>
            <rFont val="Tahoma"/>
            <family val="2"/>
          </rPr>
          <t>Deepthi Swamy:</t>
        </r>
        <r>
          <rPr>
            <sz val="9"/>
            <color indexed="81"/>
            <rFont val="Tahoma"/>
            <family val="2"/>
          </rPr>
          <t xml:space="preserve">
CEEW study -- median WPD states - Table 4 -- https://www.ceew.in/sites/default/files/CEEW-A-Second-Wind-for-India-Wind-Energy-Sector-17July19.pdf</t>
        </r>
      </text>
    </comment>
    <comment ref="B8" authorId="0" shapeId="0" xr:uid="{6F6597EF-4692-47DA-9C6C-2F91663A6F60}">
      <text>
        <r>
          <rPr>
            <b/>
            <sz val="9"/>
            <color indexed="81"/>
            <rFont val="Tahoma"/>
            <family val="2"/>
          </rPr>
          <t>Deepthi Swamy:</t>
        </r>
        <r>
          <rPr>
            <sz val="9"/>
            <color indexed="81"/>
            <rFont val="Tahoma"/>
            <family val="2"/>
          </rPr>
          <t xml:space="preserve">
SECI normative CUFs for sample tender - http://seci.co.in/web-data/docs/tenders/RfS_500%20MW%20Tamilnadu.pdf -- Sec 8.4a, pp 28</t>
        </r>
      </text>
    </comment>
    <comment ref="B9" authorId="0" shapeId="0" xr:uid="{9B5B655A-3619-49CF-B9A1-71A35A761E66}">
      <text>
        <r>
          <rPr>
            <b/>
            <sz val="9"/>
            <color indexed="81"/>
            <rFont val="Tahoma"/>
            <family val="2"/>
          </rPr>
          <t>Deepthi Swamy:</t>
        </r>
        <r>
          <rPr>
            <sz val="9"/>
            <color indexed="81"/>
            <rFont val="Tahoma"/>
            <family val="2"/>
          </rPr>
          <t xml:space="preserve">
IESS v2
</t>
        </r>
      </text>
    </comment>
    <comment ref="B10" authorId="0" shapeId="0" xr:uid="{AAB6CFCC-B4A4-4EF3-86CF-4D0AD32944FE}">
      <text>
        <r>
          <rPr>
            <b/>
            <sz val="9"/>
            <color indexed="81"/>
            <rFont val="Tahoma"/>
            <family val="2"/>
          </rPr>
          <t>Deepthi Swamy:</t>
        </r>
        <r>
          <rPr>
            <sz val="9"/>
            <color indexed="81"/>
            <rFont val="Tahoma"/>
            <family val="2"/>
          </rPr>
          <t xml:space="preserve">
CERC tariff order - pp 29 -- biomass based power (rankine cycle) - http://www.cercind.gov.in/2019/orders/1-SM-2019Suo-Motu.pdf</t>
        </r>
      </text>
    </comment>
    <comment ref="B11" authorId="0" shapeId="0" xr:uid="{D7B38898-9EE2-40D6-A84D-310A8128AFB1}">
      <text>
        <r>
          <rPr>
            <b/>
            <sz val="9"/>
            <color indexed="81"/>
            <rFont val="Tahoma"/>
            <family val="2"/>
          </rPr>
          <t>Deepthi Swamy:</t>
        </r>
        <r>
          <rPr>
            <sz val="9"/>
            <color indexed="81"/>
            <rFont val="Tahoma"/>
            <family val="2"/>
          </rPr>
          <t xml:space="preserve">
REN21 - Asia average, Table 3</t>
        </r>
      </text>
    </comment>
    <comment ref="B14" authorId="0" shapeId="0" xr:uid="{ACB59CAB-213F-44CE-AA80-8339BBDB3912}">
      <text>
        <r>
          <rPr>
            <b/>
            <sz val="9"/>
            <color indexed="81"/>
            <rFont val="Tahoma"/>
            <family val="2"/>
          </rPr>
          <t>Deepthi Swamy:</t>
        </r>
        <r>
          <rPr>
            <sz val="9"/>
            <color indexed="81"/>
            <rFont val="Tahoma"/>
            <family val="2"/>
          </rPr>
          <t xml:space="preserve">
Apr-Sep 2019 quarterly average - CEA Generation Overview Report - Fuel-wise Details (Lignite)
</t>
        </r>
      </text>
    </comment>
    <comment ref="B15" authorId="0" shapeId="0" xr:uid="{A174220E-B429-4B80-A4C1-8E6A1B01BC94}">
      <text>
        <r>
          <rPr>
            <b/>
            <sz val="9"/>
            <color indexed="81"/>
            <rFont val="Tahoma"/>
            <family val="2"/>
          </rPr>
          <t>Deepthi Swamy:</t>
        </r>
        <r>
          <rPr>
            <sz val="9"/>
            <color indexed="81"/>
            <rFont val="Tahoma"/>
            <family val="2"/>
          </rPr>
          <t xml:space="preserve">
GWEC- FOWIND feasibility study for TN - average of 5 turbines - Table 8-1 -- https://gwec.net/wp-content/uploads/2018/03/FEASIBILITY-STUDY-FOR-OFFSHORE-WIND-FARM-DEVELOPMENT-IN-TAMIL-NADU.pdf</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Deepthi Swamy</author>
  </authors>
  <commentList>
    <comment ref="M3" authorId="0" shapeId="0" xr:uid="{A130F66B-4C99-42F0-9EAE-0F8BF8423290}">
      <text>
        <r>
          <rPr>
            <b/>
            <sz val="9"/>
            <color indexed="81"/>
            <rFont val="Tahoma"/>
            <family val="2"/>
          </rPr>
          <t>Deepthi Swamy:</t>
        </r>
        <r>
          <rPr>
            <sz val="9"/>
            <color indexed="81"/>
            <rFont val="Tahoma"/>
            <family val="2"/>
          </rPr>
          <t xml:space="preserve">
CEA annual report 2018 -- pp 126 -- http://www.cea.nic.in/reports/annual/annualreports/annual_report-2018.pdf</t>
        </r>
      </text>
    </comment>
    <comment ref="M4" authorId="0" shapeId="0" xr:uid="{0531A690-BE50-4588-9A57-C91E34241097}">
      <text>
        <r>
          <rPr>
            <b/>
            <sz val="9"/>
            <color indexed="81"/>
            <rFont val="Tahoma"/>
            <family val="2"/>
          </rPr>
          <t>Deepthi Swamy:</t>
        </r>
        <r>
          <rPr>
            <sz val="9"/>
            <color indexed="81"/>
            <rFont val="Tahoma"/>
            <family val="2"/>
          </rPr>
          <t xml:space="preserve">
IESS v2
</t>
        </r>
      </text>
    </comment>
    <comment ref="M5" authorId="0" shapeId="0" xr:uid="{A6C3F95E-B850-477E-A138-4D35F38E43A6}">
      <text>
        <r>
          <rPr>
            <b/>
            <sz val="9"/>
            <color indexed="81"/>
            <rFont val="Tahoma"/>
            <family val="2"/>
          </rPr>
          <t xml:space="preserve">Deepthi Swamy: </t>
        </r>
        <r>
          <rPr>
            <sz val="9"/>
            <color indexed="81"/>
            <rFont val="Tahoma"/>
            <family val="2"/>
          </rPr>
          <t>CERC tariff order for RE - north east + rest of India average - http://www.cercind.gov.in/2019/orders/1-SM-2019Suo-Motu.pdf -- pp28</t>
        </r>
        <r>
          <rPr>
            <b/>
            <sz val="9"/>
            <color indexed="81"/>
            <rFont val="Tahoma"/>
            <family val="2"/>
          </rPr>
          <t xml:space="preserve">
</t>
        </r>
      </text>
    </comment>
    <comment ref="U5" authorId="0" shapeId="0" xr:uid="{F706DBD5-199C-4A0B-B5E7-4F635CD4C6FA}">
      <text>
        <r>
          <rPr>
            <b/>
            <sz val="9"/>
            <color indexed="81"/>
            <rFont val="Tahoma"/>
            <family val="2"/>
          </rPr>
          <t>Deepthi Swamy:</t>
        </r>
        <r>
          <rPr>
            <sz val="9"/>
            <color indexed="81"/>
            <rFont val="Tahoma"/>
            <family val="2"/>
          </rPr>
          <t xml:space="preserve">
IESS intermediate trajectory values not used for on-shore wind. Directly used best WPD CUF for 2047
</t>
        </r>
      </text>
    </comment>
    <comment ref="M6" authorId="0" shapeId="0" xr:uid="{260583FB-8D09-4812-8449-4C58A923052B}">
      <text>
        <r>
          <rPr>
            <b/>
            <sz val="9"/>
            <color indexed="81"/>
            <rFont val="Tahoma"/>
            <family val="2"/>
          </rPr>
          <t>Deepthi Swamy:</t>
        </r>
        <r>
          <rPr>
            <sz val="9"/>
            <color indexed="81"/>
            <rFont val="Tahoma"/>
            <family val="2"/>
          </rPr>
          <t xml:space="preserve">
CEEW study -- median WPD states - Table 4 -- https://www.ceew.in/sites/default/files/CEEW-A-Second-Wind-for-India-Wind-Energy-Sector-17July19.pdf</t>
        </r>
      </text>
    </comment>
    <comment ref="O6" authorId="0" shapeId="0" xr:uid="{028B168B-1F0B-4546-AA6A-260F2D6EDF1D}">
      <text>
        <r>
          <rPr>
            <b/>
            <sz val="9"/>
            <color indexed="81"/>
            <rFont val="Tahoma"/>
            <family val="2"/>
          </rPr>
          <t>Deepthi Swamy:</t>
        </r>
        <r>
          <rPr>
            <sz val="9"/>
            <color indexed="81"/>
            <rFont val="Tahoma"/>
            <family val="2"/>
          </rPr>
          <t xml:space="preserve">
CEEW study -- high WPD states - Table 4 -- https://www.ceew.in/sites/default/files/CEEW-A-Second-Wind-for-India-Wind-Energy-Sector-17July19.pdf</t>
        </r>
      </text>
    </comment>
    <comment ref="M7" authorId="0" shapeId="0" xr:uid="{EE604A91-DCD0-4943-8B8C-335E6DFDA32C}">
      <text>
        <r>
          <rPr>
            <b/>
            <sz val="9"/>
            <color indexed="81"/>
            <rFont val="Tahoma"/>
            <family val="2"/>
          </rPr>
          <t>Deepthi Swamy:</t>
        </r>
        <r>
          <rPr>
            <sz val="9"/>
            <color indexed="81"/>
            <rFont val="Tahoma"/>
            <family val="2"/>
          </rPr>
          <t xml:space="preserve">
SECI normative CUFs for sample tender - http://seci.co.in/web-data/docs/tenders/RfS_500%20MW%20Tamilnadu.pdf -- Sec 8.4a, pp 28</t>
        </r>
      </text>
    </comment>
    <comment ref="M8" authorId="0" shapeId="0" xr:uid="{7870ABB5-00D5-471E-A824-77ADB91A27BE}">
      <text>
        <r>
          <rPr>
            <b/>
            <sz val="9"/>
            <color indexed="81"/>
            <rFont val="Tahoma"/>
            <family val="2"/>
          </rPr>
          <t>Deepthi Swamy:</t>
        </r>
        <r>
          <rPr>
            <sz val="9"/>
            <color indexed="81"/>
            <rFont val="Tahoma"/>
            <family val="2"/>
          </rPr>
          <t xml:space="preserve">
IESS v2
</t>
        </r>
      </text>
    </comment>
    <comment ref="M9" authorId="0" shapeId="0" xr:uid="{F1E8A1D4-398D-4298-9E7E-44A05AAD45D9}">
      <text>
        <r>
          <rPr>
            <b/>
            <sz val="9"/>
            <color indexed="81"/>
            <rFont val="Tahoma"/>
            <family val="2"/>
          </rPr>
          <t>Deepthi Swamy:</t>
        </r>
        <r>
          <rPr>
            <sz val="9"/>
            <color indexed="81"/>
            <rFont val="Tahoma"/>
            <family val="2"/>
          </rPr>
          <t xml:space="preserve">
Draft Optimal generation mix by 2030 report - CEA
</t>
        </r>
      </text>
    </comment>
    <comment ref="M10" authorId="0" shapeId="0" xr:uid="{75314513-52ED-4C66-B3D0-686817195F86}">
      <text>
        <r>
          <rPr>
            <b/>
            <sz val="9"/>
            <color indexed="81"/>
            <rFont val="Tahoma"/>
            <family val="2"/>
          </rPr>
          <t>Deepthi Swamy:</t>
        </r>
        <r>
          <rPr>
            <sz val="9"/>
            <color indexed="81"/>
            <rFont val="Tahoma"/>
            <family val="2"/>
          </rPr>
          <t xml:space="preserve">
REN21 - Asia average</t>
        </r>
      </text>
    </comment>
    <comment ref="M11" authorId="0" shapeId="0" xr:uid="{6B597F3E-56D1-4361-8330-2BE93E6C4315}">
      <text>
        <r>
          <rPr>
            <b/>
            <sz val="9"/>
            <color indexed="81"/>
            <rFont val="Tahoma"/>
            <family val="2"/>
          </rPr>
          <t>Deepthi Swamy:</t>
        </r>
        <r>
          <rPr>
            <sz val="9"/>
            <color indexed="81"/>
            <rFont val="Tahoma"/>
            <family val="2"/>
          </rPr>
          <t xml:space="preserve">
GWEC- FOWIND feasibility study for TN - average of 5 turbines - Table 8-1 -- https://gwec.net/wp-content/uploads/2018/03/FEASIBILITY-STUDY-FOR-OFFSHORE-WIND-FARM-DEVELOPMENT-IN-TAMIL-NADU.pdf</t>
        </r>
      </text>
    </comment>
    <comment ref="M12" authorId="0" shapeId="0" xr:uid="{040DBC4B-8690-484C-BBF2-48F5D679F01B}">
      <text>
        <r>
          <rPr>
            <b/>
            <sz val="9"/>
            <color indexed="81"/>
            <rFont val="Tahoma"/>
            <family val="2"/>
          </rPr>
          <t>Deepthi Swamy:</t>
        </r>
        <r>
          <rPr>
            <sz val="9"/>
            <color indexed="81"/>
            <rFont val="Tahoma"/>
            <family val="2"/>
          </rPr>
          <t xml:space="preserve">
Apr-Sep 2019 quarterly average - CEA Generation Overview Report - Fuel-wise Details (Coal)</t>
        </r>
      </text>
    </comment>
    <comment ref="M13" authorId="0" shapeId="0" xr:uid="{67F37500-7A69-4A14-922F-CAC7E5096966}">
      <text>
        <r>
          <rPr>
            <b/>
            <sz val="9"/>
            <color indexed="81"/>
            <rFont val="Tahoma"/>
            <family val="2"/>
          </rPr>
          <t>Deepthi Swamy:</t>
        </r>
        <r>
          <rPr>
            <sz val="9"/>
            <color indexed="81"/>
            <rFont val="Tahoma"/>
            <family val="2"/>
          </rPr>
          <t xml:space="preserve">
Apr-Sep 2019 quarterly average - CEA Generation Overview Report - Summary (Gas Based)</t>
        </r>
      </text>
    </comment>
    <comment ref="M14" authorId="0" shapeId="0" xr:uid="{DC76C4A9-7CF7-4BFB-B840-5DB6BFF221F0}">
      <text>
        <r>
          <rPr>
            <b/>
            <sz val="9"/>
            <color indexed="81"/>
            <rFont val="Tahoma"/>
            <family val="2"/>
          </rPr>
          <t>Deepthi Swamy:</t>
        </r>
        <r>
          <rPr>
            <sz val="9"/>
            <color indexed="81"/>
            <rFont val="Tahoma"/>
            <family val="2"/>
          </rPr>
          <t xml:space="preserve">
Apr-Sep 2019 quarterly average - CEA Generation Overview Report - Fuel-wise Details (Lignite)</t>
        </r>
      </text>
    </comment>
  </commentList>
</comments>
</file>

<file path=xl/sharedStrings.xml><?xml version="1.0" encoding="utf-8"?>
<sst xmlns="http://schemas.openxmlformats.org/spreadsheetml/2006/main" count="266" uniqueCount="150">
  <si>
    <t>Source:</t>
  </si>
  <si>
    <t>Energy Information Administration</t>
  </si>
  <si>
    <t/>
  </si>
  <si>
    <t>Coal</t>
  </si>
  <si>
    <t>Natural Gas</t>
  </si>
  <si>
    <t>Petroleum</t>
  </si>
  <si>
    <t>Steam Turbine</t>
  </si>
  <si>
    <t>January</t>
  </si>
  <si>
    <t>February</t>
  </si>
  <si>
    <t>March</t>
  </si>
  <si>
    <t>April</t>
  </si>
  <si>
    <t>May</t>
  </si>
  <si>
    <t>June</t>
  </si>
  <si>
    <t>July</t>
  </si>
  <si>
    <t>August</t>
  </si>
  <si>
    <t>October</t>
  </si>
  <si>
    <t>November</t>
  </si>
  <si>
    <t>December</t>
  </si>
  <si>
    <t>natural gas nonpeaker</t>
  </si>
  <si>
    <t>nuclear</t>
  </si>
  <si>
    <t>hydro</t>
  </si>
  <si>
    <t>solar PV</t>
  </si>
  <si>
    <t>solar thermal</t>
  </si>
  <si>
    <t>biomass</t>
  </si>
  <si>
    <t>geothermal</t>
  </si>
  <si>
    <t>petroleum</t>
  </si>
  <si>
    <t>natural gas peaker</t>
  </si>
  <si>
    <t>Notes</t>
  </si>
  <si>
    <t>BAU Expected Capacity Factors</t>
  </si>
  <si>
    <t>Sept</t>
  </si>
  <si>
    <t>Year 2017</t>
  </si>
  <si>
    <t>lignite</t>
  </si>
  <si>
    <t>offshore wind</t>
  </si>
  <si>
    <t>onshore wind</t>
  </si>
  <si>
    <t>hard coal</t>
  </si>
  <si>
    <t>Existing</t>
  </si>
  <si>
    <t>&lt;- assumed all new will be tracking</t>
  </si>
  <si>
    <t>hydro - large</t>
  </si>
  <si>
    <t>hydro - small</t>
  </si>
  <si>
    <t>Capacity Factors for Petroleum and Natural Gas Peakers</t>
  </si>
  <si>
    <t>https://www.eia.gov/electricity/monthly/xls/table_6_07_a.xlsx</t>
  </si>
  <si>
    <t>Electric Power Monthly</t>
  </si>
  <si>
    <t>Table 6.7.A</t>
  </si>
  <si>
    <t>NITI Aayog</t>
  </si>
  <si>
    <t>As on 23.10.2019</t>
  </si>
  <si>
    <t xml:space="preserve">Power Sector at a Glance ALL INDIA </t>
  </si>
  <si>
    <t>https://powermin.nic.in/en/content/power-sector-glance-all-india</t>
  </si>
  <si>
    <t>Table 2.1</t>
  </si>
  <si>
    <t>Year</t>
  </si>
  <si>
    <t>%</t>
  </si>
  <si>
    <t>Table 6.7.A. Capacity Factors for Utility Scale Generators Primarily Using Fossil Fuels (as of Aug '19)</t>
  </si>
  <si>
    <t>Year/Month</t>
  </si>
  <si>
    <t>Combined Cycle</t>
  </si>
  <si>
    <t>Gas Turbine</t>
  </si>
  <si>
    <t>Internal Combustion</t>
  </si>
  <si>
    <t>Time Adjusted Capacity</t>
  </si>
  <si>
    <t>Capacity Factor</t>
  </si>
  <si>
    <t>Annual Data</t>
  </si>
  <si>
    <t>Year 2018</t>
  </si>
  <si>
    <t>Year 2019</t>
  </si>
  <si>
    <t xml:space="preserve">Values for 2018 and prior years are final. Values for 2019 are preliminary.
Time adjusted capacity for month rows is the summer capacity of generators in operation for the entire month; units that began operation during the month or that retired during the month are excluded. Time adjusted capacity for year rows is a time weighted average of the month rows.
Capacity factors are a comparison of net generation with available capacity. See the technical note for an explanation of how capacity factors are calculated.
Sources: U.S. Energy Information Administration, Form EIA-923, Power Plant Operations Report; U.S. Energy Information Administration, Form EIA-860, 'Annual Electric Generator Report' and Form EIA-860M, 'Monthly Update to the Annual Electric Generator Report.'
</t>
  </si>
  <si>
    <t>http://indiaenergy.gov.in/bkp/iess/publication.php</t>
  </si>
  <si>
    <t>Downloadable excel model</t>
  </si>
  <si>
    <t>(Level 2, the ‘Determined Effort’ scenario describes the level of effort which is deemed most achievable by the implementation of current policies of the govt.)</t>
  </si>
  <si>
    <t xml:space="preserve">Sheets 1.b, </t>
  </si>
  <si>
    <t>Sheet in IESS
model</t>
  </si>
  <si>
    <t>II</t>
  </si>
  <si>
    <t>I.b</t>
  </si>
  <si>
    <t>III</t>
  </si>
  <si>
    <t>IV.a</t>
  </si>
  <si>
    <t>IV.b</t>
  </si>
  <si>
    <t>IV.c.1</t>
  </si>
  <si>
    <t>IV.c.2</t>
  </si>
  <si>
    <t>IV.d</t>
  </si>
  <si>
    <t>solar pv</t>
  </si>
  <si>
    <t>https://www.ren21.net/wp-content/uploads/2019/05/gsr_2019_full_report_en.pdf</t>
  </si>
  <si>
    <t>1.a</t>
  </si>
  <si>
    <t>Note on natural gas - IESS trajectories makes fixed assumptions of 40+ % of gas-based PLFs. The current actual value of natural gas (non-peaker) however,</t>
  </si>
  <si>
    <t>that going forward the necessary mechanisms for ensuring fuel linkages (e.g. imports) would go as per plan in the BAU case. Hence the PLFs are higher</t>
  </si>
  <si>
    <t>Existing PLF/CUF values for all sources except coal/lignite</t>
  </si>
  <si>
    <t>http://ieefa.org/wp-content/uploads/2017/11/India-Electricity-Sector-Transformation_Nov-2017-3.pdf</t>
  </si>
  <si>
    <t>Coal PLF</t>
  </si>
  <si>
    <t>Coal PLF trajectory (NEP + IESS)</t>
  </si>
  <si>
    <t>INTERPOLATED TRAJECTORIES</t>
  </si>
  <si>
    <t>Existing and Future Capacity Factor Coal</t>
  </si>
  <si>
    <t>Ministry of Power website (Existing)</t>
  </si>
  <si>
    <t>http://www.cea.nic.in/reports/committee/nep/nep_jan_2018.pdf</t>
  </si>
  <si>
    <t>Table 5.14.c</t>
  </si>
  <si>
    <t>National Electricity Plan Vol I (till 2027)</t>
  </si>
  <si>
    <t>IESS (2028 - 2047)</t>
  </si>
  <si>
    <t>India Energy Security Scenarios v2, Level 2 trajectory</t>
  </si>
  <si>
    <t>Sheet 1b</t>
  </si>
  <si>
    <t>Future Capacity Factors for All Other Resources (except geothermal)</t>
  </si>
  <si>
    <t>Source: CAG report no 41 of 2015, pp 9, Table 3.1</t>
  </si>
  <si>
    <t>https://cag.gov.in/sites/default/files/audit_report_files/Union_Performance_Commercial_CPSE_Report_41_2015_chap_3.pdf</t>
  </si>
  <si>
    <t xml:space="preserve">Collated </t>
  </si>
  <si>
    <t>Table 3, pp 129</t>
  </si>
  <si>
    <t xml:space="preserve">IESS </t>
  </si>
  <si>
    <t>IESS</t>
  </si>
  <si>
    <t>PLF of gas-based stations</t>
  </si>
  <si>
    <t>http://www.cea.nic.in/reports/monthly/generation/2019/September/actual/opm_17.pdf</t>
  </si>
  <si>
    <t>(Apr - Sep 2019)</t>
  </si>
  <si>
    <t>PLF of Coal Based Stations (Actual Quarterly)</t>
  </si>
  <si>
    <t>PLF of Lignite Based Stations (Actual Quarterly)</t>
  </si>
  <si>
    <t xml:space="preserve">CEA Monthly Reports Archive - Sep 2019 Generation Reports - Generation Overview Report Actual - </t>
  </si>
  <si>
    <t>[Summary All India (Gas Based Stations)]</t>
  </si>
  <si>
    <t>[Summary All India (Fuel-wise Details - Coal/Lignite/Multi-fuel)]</t>
  </si>
  <si>
    <t>http://www.cea.nic.in/reports/monthly/generation/2019/September/actual/opm_11.pdf</t>
  </si>
  <si>
    <t>is lower (23%) because of stranded assets due to non-availability of fuel. While domestic resource availability is content on new gas yield, it is assumed</t>
  </si>
  <si>
    <t xml:space="preserve">Hence, it would not be realistic to project a decline in CUF using IESS trajectory. </t>
  </si>
  <si>
    <t>Existing values for CUF/PLFs are collated from various sources which are documented in the comments for each cell</t>
  </si>
  <si>
    <t>Actual 2019 values are used to the extent available, else 2018 actuals are preferred to provisional estimates</t>
  </si>
  <si>
    <t xml:space="preserve">For on-shore wind, IESS's 2047 value is lower than the current (2019) CUFs estimated for median WPD quality sites in India. </t>
  </si>
  <si>
    <t xml:space="preserve">We use the estimated CUFs of high quality WPD sites as an outer limit to the improvements in CUF for 2050. </t>
  </si>
  <si>
    <t>(assuming that best potential sites will be tapped optimally by the technology (hub height, rotor size etc) best suited for them)</t>
  </si>
  <si>
    <t>Existing CUFs</t>
  </si>
  <si>
    <t>New Plants/ Projected CUFs</t>
  </si>
  <si>
    <t xml:space="preserve">Level 2 of the IESS model is used as it implies BAU </t>
  </si>
  <si>
    <t xml:space="preserve">This ensures that the CUF increase, while assuming modest improvements in technology, is also capped by the present-day best performance in Indian conditions. </t>
  </si>
  <si>
    <r>
      <t xml:space="preserve">Capping it by </t>
    </r>
    <r>
      <rPr>
        <b/>
        <i/>
        <sz val="11"/>
        <color theme="1"/>
        <rFont val="Calibri"/>
        <family val="2"/>
        <scheme val="minor"/>
      </rPr>
      <t>present day</t>
    </r>
    <r>
      <rPr>
        <sz val="11"/>
        <color theme="1"/>
        <rFont val="Calibri"/>
        <family val="2"/>
        <scheme val="minor"/>
      </rPr>
      <t xml:space="preserve"> best values ensures that this is not an overly optimistic, but rather conservative estimate for the </t>
    </r>
    <r>
      <rPr>
        <b/>
        <i/>
        <sz val="11"/>
        <color theme="1"/>
        <rFont val="Calibri"/>
        <family val="2"/>
        <scheme val="minor"/>
      </rPr>
      <t>future</t>
    </r>
  </si>
  <si>
    <t>For new coal plants, we interpolate linearly till mid-term targets set by NEP (CEA) for 2021-22 and 2026-27, and remaining from IESS till 2050</t>
  </si>
  <si>
    <t>2018/2019 values (depending on availability) are used for 2016-2018 as the model outputs are from 2018 onward in EPS 2.0</t>
  </si>
  <si>
    <t>Interpolated values-
for BECF-new</t>
  </si>
  <si>
    <t>2018/19 Values</t>
  </si>
  <si>
    <t>http://www.cea.nic.in/reports/others/planning/irp/Optimal_generation_mix_report.pdf</t>
  </si>
  <si>
    <t>Further, CEA's draft report on optimal generation capacity mix for 2030, aiming at 40% generation from RE in line with the NDC also has ~93% from large hydro (including imports)</t>
  </si>
  <si>
    <t xml:space="preserve">This is based on the current ratio of large:small in the hydro capacity as of Sep 2019. </t>
  </si>
  <si>
    <t>http://www.cea.nic.in/reports/monthly/installedcapacity/2019/installed_capacity-09.pdf</t>
  </si>
  <si>
    <t>For hydro CUFs, we use a capacity-weighted average of 90% (large) and 10% (small) [since the input sheet has only one single hydro type]</t>
  </si>
  <si>
    <t>Commented individually for each type in the respective cell</t>
  </si>
  <si>
    <t>&lt;-- hydro weighted</t>
  </si>
  <si>
    <t>(onshore wind)</t>
  </si>
  <si>
    <t>For natural gas peakers and petroleum, we use US values from EIA source. CUFs are held constant till 2050 due to lack of suitable data</t>
  </si>
  <si>
    <t>Capacity Factors for Biomass</t>
  </si>
  <si>
    <t>Central Electricity Authority/Ministry of Power</t>
  </si>
  <si>
    <t>Draft Report on Optimal Generation Capacity Mix for 2029-30</t>
  </si>
  <si>
    <t>http://cea.nic.in/reports/others/planning/irp/Optimal_generation_mix_report.pdf</t>
  </si>
  <si>
    <t>Annexure - I/2, Cost Parameters, Other assumptions, page 39</t>
  </si>
  <si>
    <t>Capacity Factor for Geothermal</t>
  </si>
  <si>
    <t>REN21</t>
  </si>
  <si>
    <t>Renewables 2019 - Global Status Report</t>
  </si>
  <si>
    <t>Asia (weighted avg) used as a proxy for India as geothermal plants not yet installed</t>
  </si>
  <si>
    <t xml:space="preserve">For all sources except coal, natural gas peakers, petroleum, biomass, geothermal, we use values from the IESS </t>
  </si>
  <si>
    <t>Expected Capacity Factor (dimensionless)</t>
  </si>
  <si>
    <t>crude oil</t>
  </si>
  <si>
    <t>heavy or residual fuel oil</t>
  </si>
  <si>
    <t>municipal solid waste</t>
  </si>
  <si>
    <t>study for CUFs of new plants interpolated till 2050 (extended straight beyond 2047 of IESS model limit).</t>
  </si>
  <si>
    <t xml:space="preserve">For crude oil and heavy residual fuels, we assume the same capacity factors as petroleum. </t>
  </si>
  <si>
    <t>For municipal solid waste, we assume the same as biomass.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</si>
</sst>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
  </numFmts>
  <fonts count="11" x14ac:knownFonts="1">
    <font>
      <sz val="11"/>
      <color theme="1"/>
      <name val="Calibri"/>
      <family val="2"/>
      <scheme val="minor"/>
    </font>
    <font>
      <b/>
      <sz val="11"/>
      <color theme="1"/>
      <name val="Calibri"/>
      <family val="2"/>
      <scheme val="minor"/>
    </font>
    <font>
      <u/>
      <sz val="11"/>
      <color theme="10"/>
      <name val="Calibri"/>
      <family val="2"/>
      <scheme val="minor"/>
    </font>
    <font>
      <b/>
      <sz val="12"/>
      <color indexed="30"/>
      <name val="Arial"/>
      <family val="2"/>
    </font>
    <font>
      <b/>
      <sz val="10"/>
      <color indexed="8"/>
      <name val="Arial"/>
      <family val="2"/>
    </font>
    <font>
      <sz val="10"/>
      <color indexed="8"/>
      <name val="Arial"/>
      <family val="2"/>
    </font>
    <font>
      <sz val="10"/>
      <name val="Tahoma"/>
      <family val="2"/>
    </font>
    <font>
      <sz val="10"/>
      <name val="Arial"/>
      <family val="2"/>
    </font>
    <font>
      <b/>
      <sz val="9"/>
      <color indexed="81"/>
      <name val="Tahoma"/>
      <family val="2"/>
    </font>
    <font>
      <sz val="9"/>
      <color indexed="81"/>
      <name val="Tahoma"/>
      <family val="2"/>
    </font>
    <font>
      <b/>
      <i/>
      <sz val="11"/>
      <color theme="1"/>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FFFF"/>
        <bgColor indexed="64"/>
      </patternFill>
    </fill>
    <fill>
      <patternFill patternType="solid">
        <fgColor indexed="65"/>
        <bgColor indexed="64"/>
      </patternFill>
    </fill>
    <fill>
      <patternFill patternType="solid">
        <fgColor rgb="FFCFEAF7"/>
        <bgColor indexed="64"/>
      </patternFill>
    </fill>
    <fill>
      <patternFill patternType="solid">
        <fgColor rgb="FFEBF2FA"/>
        <bgColor indexed="64"/>
      </patternFill>
    </fill>
    <fill>
      <patternFill patternType="solid">
        <fgColor rgb="FF92D050"/>
        <bgColor indexed="64"/>
      </patternFill>
    </fill>
    <fill>
      <patternFill patternType="solid">
        <fgColor theme="4" tint="0.39997558519241921"/>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2" fillId="0" borderId="0" applyNumberFormat="0" applyFill="0" applyBorder="0" applyAlignment="0" applyProtection="0"/>
    <xf numFmtId="0" fontId="7" fillId="0" borderId="0"/>
  </cellStyleXfs>
  <cellXfs count="41">
    <xf numFmtId="0" fontId="0" fillId="0" borderId="0" xfId="0"/>
    <xf numFmtId="0" fontId="1" fillId="0" borderId="0" xfId="0" applyFont="1"/>
    <xf numFmtId="0" fontId="1" fillId="2" borderId="0" xfId="0" applyFont="1" applyFill="1"/>
    <xf numFmtId="0" fontId="0" fillId="0" borderId="0" xfId="0" applyAlignment="1">
      <alignment horizontal="left"/>
    </xf>
    <xf numFmtId="0" fontId="2" fillId="0" borderId="0" xfId="1"/>
    <xf numFmtId="0" fontId="0" fillId="4" borderId="0" xfId="0" applyNumberFormat="1" applyFont="1" applyFill="1" applyBorder="1" applyAlignment="1" applyProtection="1"/>
    <xf numFmtId="0" fontId="0" fillId="0" borderId="0" xfId="0" applyAlignment="1">
      <alignment wrapText="1"/>
    </xf>
    <xf numFmtId="165" fontId="0" fillId="0" borderId="0" xfId="0" applyNumberFormat="1"/>
    <xf numFmtId="0" fontId="0" fillId="2" borderId="0" xfId="0" applyFill="1"/>
    <xf numFmtId="0" fontId="4" fillId="5" borderId="1" xfId="0" applyFont="1" applyFill="1" applyBorder="1" applyAlignment="1">
      <alignment horizontal="center" wrapText="1"/>
    </xf>
    <xf numFmtId="166" fontId="4" fillId="5" borderId="1" xfId="0" applyNumberFormat="1" applyFont="1" applyFill="1" applyBorder="1" applyAlignment="1">
      <alignment horizontal="right" wrapText="1"/>
    </xf>
    <xf numFmtId="164" fontId="4" fillId="5" borderId="1" xfId="0" applyNumberFormat="1" applyFont="1" applyFill="1" applyBorder="1" applyAlignment="1">
      <alignment horizontal="right" wrapText="1"/>
    </xf>
    <xf numFmtId="0" fontId="5" fillId="0" borderId="1" xfId="0" applyFont="1" applyBorder="1" applyAlignment="1">
      <alignment horizontal="right" wrapText="1"/>
    </xf>
    <xf numFmtId="166" fontId="5" fillId="0" borderId="1" xfId="0" applyNumberFormat="1" applyFont="1" applyBorder="1" applyAlignment="1">
      <alignment horizontal="right" wrapText="1"/>
    </xf>
    <xf numFmtId="164" fontId="5" fillId="0" borderId="1" xfId="0" applyNumberFormat="1" applyFont="1" applyBorder="1" applyAlignment="1">
      <alignment horizontal="right" wrapText="1"/>
    </xf>
    <xf numFmtId="0" fontId="0" fillId="0" borderId="0" xfId="0" applyFill="1"/>
    <xf numFmtId="0" fontId="2" fillId="0" borderId="0" xfId="1" applyAlignment="1">
      <alignment wrapText="1"/>
    </xf>
    <xf numFmtId="0" fontId="1" fillId="0" borderId="5" xfId="0" applyFont="1" applyBorder="1"/>
    <xf numFmtId="0" fontId="0" fillId="0" borderId="6" xfId="0" applyBorder="1"/>
    <xf numFmtId="0" fontId="0" fillId="0" borderId="7" xfId="0" applyBorder="1"/>
    <xf numFmtId="0" fontId="0" fillId="0" borderId="0" xfId="0" applyFont="1"/>
    <xf numFmtId="0" fontId="0" fillId="0" borderId="10" xfId="0" applyBorder="1"/>
    <xf numFmtId="0" fontId="0" fillId="0" borderId="11" xfId="0" applyBorder="1"/>
    <xf numFmtId="0" fontId="0" fillId="0" borderId="12" xfId="0" applyBorder="1"/>
    <xf numFmtId="0" fontId="0" fillId="0" borderId="0"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7" borderId="9" xfId="0" applyFill="1" applyBorder="1"/>
    <xf numFmtId="0" fontId="1" fillId="8" borderId="8" xfId="0" applyFont="1" applyFill="1" applyBorder="1" applyAlignment="1">
      <alignment wrapText="1"/>
    </xf>
    <xf numFmtId="0" fontId="1" fillId="0" borderId="0" xfId="0" applyFont="1" applyAlignment="1">
      <alignment wrapText="1"/>
    </xf>
    <xf numFmtId="0" fontId="3" fillId="3" borderId="0" xfId="0" applyNumberFormat="1" applyFont="1" applyFill="1" applyBorder="1" applyAlignment="1" applyProtection="1">
      <alignment horizontal="left" wrapText="1"/>
    </xf>
    <xf numFmtId="0" fontId="4" fillId="5" borderId="2" xfId="0" applyFont="1" applyFill="1" applyBorder="1" applyAlignment="1">
      <alignment horizontal="center" wrapText="1"/>
    </xf>
    <xf numFmtId="0" fontId="4" fillId="5" borderId="4" xfId="0" applyFont="1" applyFill="1" applyBorder="1" applyAlignment="1">
      <alignment horizontal="center" wrapText="1"/>
    </xf>
    <xf numFmtId="0" fontId="4" fillId="5" borderId="3" xfId="0" applyFont="1" applyFill="1" applyBorder="1" applyAlignment="1">
      <alignment horizontal="center" wrapText="1"/>
    </xf>
    <xf numFmtId="0" fontId="5" fillId="6" borderId="0" xfId="0" applyFont="1" applyFill="1" applyAlignment="1">
      <alignment horizontal="left" wrapText="1"/>
    </xf>
    <xf numFmtId="0" fontId="6" fillId="3" borderId="0" xfId="0" applyFont="1" applyFill="1" applyAlignment="1">
      <alignment horizontal="left" wrapText="1"/>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cellXfs>
  <cellStyles count="3">
    <cellStyle name="Hyperlink" xfId="1"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nat gas non pkr</c:v>
          </c:tx>
          <c:spPr>
            <a:ln w="28575" cap="rnd">
              <a:solidFill>
                <a:schemeClr val="accent1"/>
              </a:solidFill>
              <a:round/>
            </a:ln>
            <a:effectLst/>
          </c:spPr>
          <c:marker>
            <c:symbol val="none"/>
          </c:marker>
          <c:cat>
            <c:numRef>
              <c:f>Calculations!$P$16:$AU$16</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cat>
          <c:val>
            <c:numRef>
              <c:f>Calculations!$P$18:$AU$18</c:f>
              <c:numCache>
                <c:formatCode>General</c:formatCode>
                <c:ptCount val="32"/>
                <c:pt idx="0">
                  <c:v>0.23309999999999997</c:v>
                </c:pt>
                <c:pt idx="1">
                  <c:v>0.24978461538461261</c:v>
                </c:pt>
                <c:pt idx="2">
                  <c:v>0.26646923076922491</c:v>
                </c:pt>
                <c:pt idx="3">
                  <c:v>0.28315384615384431</c:v>
                </c:pt>
                <c:pt idx="4">
                  <c:v>0.29983846153845661</c:v>
                </c:pt>
                <c:pt idx="5">
                  <c:v>0.31652307692307602</c:v>
                </c:pt>
                <c:pt idx="6">
                  <c:v>0.33320769230768832</c:v>
                </c:pt>
                <c:pt idx="7">
                  <c:v>0.34989230769230062</c:v>
                </c:pt>
                <c:pt idx="8">
                  <c:v>0.36657692307692002</c:v>
                </c:pt>
                <c:pt idx="9">
                  <c:v>0.38326153846153233</c:v>
                </c:pt>
                <c:pt idx="10">
                  <c:v>0.39994615384615173</c:v>
                </c:pt>
                <c:pt idx="11">
                  <c:v>0.41663076923076403</c:v>
                </c:pt>
                <c:pt idx="12">
                  <c:v>0.43331538461538344</c:v>
                </c:pt>
                <c:pt idx="13">
                  <c:v>0.45</c:v>
                </c:pt>
                <c:pt idx="14">
                  <c:v>0.45</c:v>
                </c:pt>
                <c:pt idx="15">
                  <c:v>0.45</c:v>
                </c:pt>
                <c:pt idx="16">
                  <c:v>0.45</c:v>
                </c:pt>
                <c:pt idx="17">
                  <c:v>0.45</c:v>
                </c:pt>
                <c:pt idx="18">
                  <c:v>0.45</c:v>
                </c:pt>
                <c:pt idx="19">
                  <c:v>0.45</c:v>
                </c:pt>
                <c:pt idx="20">
                  <c:v>0.45</c:v>
                </c:pt>
                <c:pt idx="21">
                  <c:v>0.45</c:v>
                </c:pt>
                <c:pt idx="22">
                  <c:v>0.45</c:v>
                </c:pt>
                <c:pt idx="23">
                  <c:v>0.45</c:v>
                </c:pt>
                <c:pt idx="24">
                  <c:v>0.45</c:v>
                </c:pt>
                <c:pt idx="25">
                  <c:v>0.45</c:v>
                </c:pt>
                <c:pt idx="26">
                  <c:v>0.45</c:v>
                </c:pt>
                <c:pt idx="27">
                  <c:v>0.45</c:v>
                </c:pt>
                <c:pt idx="28">
                  <c:v>0.45</c:v>
                </c:pt>
                <c:pt idx="29">
                  <c:v>0.45</c:v>
                </c:pt>
                <c:pt idx="30">
                  <c:v>0.45</c:v>
                </c:pt>
                <c:pt idx="31">
                  <c:v>0.45</c:v>
                </c:pt>
              </c:numCache>
            </c:numRef>
          </c:val>
          <c:smooth val="0"/>
          <c:extLst>
            <c:ext xmlns:c16="http://schemas.microsoft.com/office/drawing/2014/chart" uri="{C3380CC4-5D6E-409C-BE32-E72D297353CC}">
              <c16:uniqueId val="{00000000-E0AE-42F3-B48E-0AD53423EAFB}"/>
            </c:ext>
          </c:extLst>
        </c:ser>
        <c:ser>
          <c:idx val="1"/>
          <c:order val="1"/>
          <c:tx>
            <c:v>nuclear</c:v>
          </c:tx>
          <c:spPr>
            <a:ln w="28575" cap="rnd">
              <a:solidFill>
                <a:schemeClr val="accent2"/>
              </a:solidFill>
              <a:round/>
            </a:ln>
            <a:effectLst/>
          </c:spPr>
          <c:marker>
            <c:symbol val="none"/>
          </c:marker>
          <c:val>
            <c:numRef>
              <c:f>Calculations!$P$19:$AU$19</c:f>
              <c:numCache>
                <c:formatCode>General</c:formatCode>
                <c:ptCount val="32"/>
                <c:pt idx="0">
                  <c:v>0.64599999999999991</c:v>
                </c:pt>
                <c:pt idx="1">
                  <c:v>0.65784615384615464</c:v>
                </c:pt>
                <c:pt idx="2">
                  <c:v>0.66969230769230847</c:v>
                </c:pt>
                <c:pt idx="3">
                  <c:v>0.68153846153846231</c:v>
                </c:pt>
                <c:pt idx="4">
                  <c:v>0.69338461538461615</c:v>
                </c:pt>
                <c:pt idx="5">
                  <c:v>0.70523076923076999</c:v>
                </c:pt>
                <c:pt idx="6">
                  <c:v>0.71707692307692383</c:v>
                </c:pt>
                <c:pt idx="7">
                  <c:v>0.72892307692307767</c:v>
                </c:pt>
                <c:pt idx="8">
                  <c:v>0.74076923076923151</c:v>
                </c:pt>
                <c:pt idx="9">
                  <c:v>0.75261538461538535</c:v>
                </c:pt>
                <c:pt idx="10">
                  <c:v>0.76446153846153919</c:v>
                </c:pt>
                <c:pt idx="11">
                  <c:v>0.77630769230769303</c:v>
                </c:pt>
                <c:pt idx="12">
                  <c:v>0.78815384615384687</c:v>
                </c:pt>
                <c:pt idx="13">
                  <c:v>0.8</c:v>
                </c:pt>
                <c:pt idx="14">
                  <c:v>0.8</c:v>
                </c:pt>
                <c:pt idx="15">
                  <c:v>0.8</c:v>
                </c:pt>
                <c:pt idx="16">
                  <c:v>0.8</c:v>
                </c:pt>
                <c:pt idx="17">
                  <c:v>0.8</c:v>
                </c:pt>
                <c:pt idx="18">
                  <c:v>0.8</c:v>
                </c:pt>
                <c:pt idx="19">
                  <c:v>0.8</c:v>
                </c:pt>
                <c:pt idx="20">
                  <c:v>0.8</c:v>
                </c:pt>
                <c:pt idx="21">
                  <c:v>0.8</c:v>
                </c:pt>
                <c:pt idx="22">
                  <c:v>0.8</c:v>
                </c:pt>
                <c:pt idx="23">
                  <c:v>0.8</c:v>
                </c:pt>
                <c:pt idx="24">
                  <c:v>0.8</c:v>
                </c:pt>
                <c:pt idx="25">
                  <c:v>0.8</c:v>
                </c:pt>
                <c:pt idx="26">
                  <c:v>0.8</c:v>
                </c:pt>
                <c:pt idx="27">
                  <c:v>0.8</c:v>
                </c:pt>
                <c:pt idx="28">
                  <c:v>0.8</c:v>
                </c:pt>
                <c:pt idx="29">
                  <c:v>0.8</c:v>
                </c:pt>
                <c:pt idx="30">
                  <c:v>0.8</c:v>
                </c:pt>
                <c:pt idx="31">
                  <c:v>0.8</c:v>
                </c:pt>
              </c:numCache>
            </c:numRef>
          </c:val>
          <c:smooth val="0"/>
          <c:extLst>
            <c:ext xmlns:c16="http://schemas.microsoft.com/office/drawing/2014/chart" uri="{C3380CC4-5D6E-409C-BE32-E72D297353CC}">
              <c16:uniqueId val="{00000001-E0AE-42F3-B48E-0AD53423EAFB}"/>
            </c:ext>
          </c:extLst>
        </c:ser>
        <c:ser>
          <c:idx val="2"/>
          <c:order val="2"/>
          <c:tx>
            <c:v>hydro</c:v>
          </c:tx>
          <c:spPr>
            <a:ln w="28575" cap="rnd">
              <a:solidFill>
                <a:schemeClr val="accent3"/>
              </a:solidFill>
              <a:round/>
            </a:ln>
            <a:effectLst/>
          </c:spPr>
          <c:marker>
            <c:symbol val="none"/>
          </c:marker>
          <c:val>
            <c:numRef>
              <c:f>Calculations!$P$20:$AU$20</c:f>
              <c:numCache>
                <c:formatCode>General</c:formatCode>
                <c:ptCount val="32"/>
                <c:pt idx="0">
                  <c:v>0.39750000000000008</c:v>
                </c:pt>
                <c:pt idx="1">
                  <c:v>0.39803846153846156</c:v>
                </c:pt>
                <c:pt idx="2">
                  <c:v>0.39857692307692316</c:v>
                </c:pt>
                <c:pt idx="3">
                  <c:v>0.39911538461538476</c:v>
                </c:pt>
                <c:pt idx="4">
                  <c:v>0.39965384615384614</c:v>
                </c:pt>
                <c:pt idx="5">
                  <c:v>0.40019230769230774</c:v>
                </c:pt>
                <c:pt idx="6">
                  <c:v>0.40073076923076933</c:v>
                </c:pt>
                <c:pt idx="7">
                  <c:v>0.40126923076923071</c:v>
                </c:pt>
                <c:pt idx="8">
                  <c:v>0.40180769230769231</c:v>
                </c:pt>
                <c:pt idx="9">
                  <c:v>0.40234615384615391</c:v>
                </c:pt>
                <c:pt idx="10">
                  <c:v>0.40288461538461529</c:v>
                </c:pt>
                <c:pt idx="11">
                  <c:v>0.40342307692307688</c:v>
                </c:pt>
                <c:pt idx="12">
                  <c:v>0.40396153846153848</c:v>
                </c:pt>
                <c:pt idx="13">
                  <c:v>0.40450000000000003</c:v>
                </c:pt>
                <c:pt idx="14">
                  <c:v>0.40463333333333334</c:v>
                </c:pt>
                <c:pt idx="15">
                  <c:v>0.40476666666666666</c:v>
                </c:pt>
                <c:pt idx="16">
                  <c:v>0.40490000000000004</c:v>
                </c:pt>
                <c:pt idx="17">
                  <c:v>0.40503333333333336</c:v>
                </c:pt>
                <c:pt idx="18">
                  <c:v>0.40516666666666667</c:v>
                </c:pt>
                <c:pt idx="19">
                  <c:v>0.40529999999999999</c:v>
                </c:pt>
                <c:pt idx="20">
                  <c:v>0.40543333333333337</c:v>
                </c:pt>
                <c:pt idx="21">
                  <c:v>0.40556666666666669</c:v>
                </c:pt>
                <c:pt idx="22">
                  <c:v>0.40570000000000001</c:v>
                </c:pt>
                <c:pt idx="23">
                  <c:v>0.40583333333333332</c:v>
                </c:pt>
                <c:pt idx="24">
                  <c:v>0.4059666666666667</c:v>
                </c:pt>
                <c:pt idx="25">
                  <c:v>0.40610000000000002</c:v>
                </c:pt>
                <c:pt idx="26">
                  <c:v>0.40623333333333334</c:v>
                </c:pt>
                <c:pt idx="27">
                  <c:v>0.40636666666666665</c:v>
                </c:pt>
                <c:pt idx="28">
                  <c:v>0.40650000000000003</c:v>
                </c:pt>
                <c:pt idx="29">
                  <c:v>0.40650000000000003</c:v>
                </c:pt>
                <c:pt idx="30">
                  <c:v>0.40650000000000003</c:v>
                </c:pt>
                <c:pt idx="31">
                  <c:v>0.40650000000000003</c:v>
                </c:pt>
              </c:numCache>
            </c:numRef>
          </c:val>
          <c:smooth val="0"/>
          <c:extLst>
            <c:ext xmlns:c16="http://schemas.microsoft.com/office/drawing/2014/chart" uri="{C3380CC4-5D6E-409C-BE32-E72D297353CC}">
              <c16:uniqueId val="{00000002-E0AE-42F3-B48E-0AD53423EAFB}"/>
            </c:ext>
          </c:extLst>
        </c:ser>
        <c:ser>
          <c:idx val="3"/>
          <c:order val="3"/>
          <c:tx>
            <c:v>onshore wind</c:v>
          </c:tx>
          <c:spPr>
            <a:ln w="28575" cap="rnd">
              <a:solidFill>
                <a:schemeClr val="accent4"/>
              </a:solidFill>
              <a:round/>
            </a:ln>
            <a:effectLst/>
          </c:spPr>
          <c:marker>
            <c:symbol val="none"/>
          </c:marker>
          <c:val>
            <c:numRef>
              <c:f>Calculations!$P$21:$AU$21</c:f>
              <c:numCache>
                <c:formatCode>General</c:formatCode>
                <c:ptCount val="32"/>
                <c:pt idx="0">
                  <c:v>0.35499999999999998</c:v>
                </c:pt>
                <c:pt idx="1">
                  <c:v>0.35803571428571423</c:v>
                </c:pt>
                <c:pt idx="2">
                  <c:v>0.36107142857142804</c:v>
                </c:pt>
                <c:pt idx="3">
                  <c:v>0.36410714285714274</c:v>
                </c:pt>
                <c:pt idx="4">
                  <c:v>0.36714285714285744</c:v>
                </c:pt>
                <c:pt idx="5">
                  <c:v>0.37017857142857125</c:v>
                </c:pt>
                <c:pt idx="6">
                  <c:v>0.37321428571428594</c:v>
                </c:pt>
                <c:pt idx="7">
                  <c:v>0.37624999999999975</c:v>
                </c:pt>
                <c:pt idx="8">
                  <c:v>0.37928571428571445</c:v>
                </c:pt>
                <c:pt idx="9">
                  <c:v>0.38232142857142826</c:v>
                </c:pt>
                <c:pt idx="10">
                  <c:v>0.38535714285714295</c:v>
                </c:pt>
                <c:pt idx="11">
                  <c:v>0.38839285714285676</c:v>
                </c:pt>
                <c:pt idx="12">
                  <c:v>0.39142857142857146</c:v>
                </c:pt>
                <c:pt idx="13">
                  <c:v>0.39446428571428527</c:v>
                </c:pt>
                <c:pt idx="14">
                  <c:v>0.39749999999999996</c:v>
                </c:pt>
                <c:pt idx="15">
                  <c:v>0.40053571428571377</c:v>
                </c:pt>
                <c:pt idx="16">
                  <c:v>0.40357142857142847</c:v>
                </c:pt>
                <c:pt idx="17">
                  <c:v>0.40660714285714317</c:v>
                </c:pt>
                <c:pt idx="18">
                  <c:v>0.40964285714285698</c:v>
                </c:pt>
                <c:pt idx="19">
                  <c:v>0.41267857142857167</c:v>
                </c:pt>
                <c:pt idx="20">
                  <c:v>0.41571428571428548</c:v>
                </c:pt>
                <c:pt idx="21">
                  <c:v>0.41875000000000018</c:v>
                </c:pt>
                <c:pt idx="22">
                  <c:v>0.42178571428571399</c:v>
                </c:pt>
                <c:pt idx="23">
                  <c:v>0.42482142857142868</c:v>
                </c:pt>
                <c:pt idx="24">
                  <c:v>0.42785714285714249</c:v>
                </c:pt>
                <c:pt idx="25">
                  <c:v>0.43089285714285719</c:v>
                </c:pt>
                <c:pt idx="26">
                  <c:v>0.433928571428571</c:v>
                </c:pt>
                <c:pt idx="27">
                  <c:v>0.43696428571428569</c:v>
                </c:pt>
                <c:pt idx="28">
                  <c:v>0.44</c:v>
                </c:pt>
                <c:pt idx="29">
                  <c:v>0.44</c:v>
                </c:pt>
                <c:pt idx="30">
                  <c:v>0.44</c:v>
                </c:pt>
                <c:pt idx="31">
                  <c:v>0.44</c:v>
                </c:pt>
              </c:numCache>
            </c:numRef>
          </c:val>
          <c:smooth val="0"/>
          <c:extLst>
            <c:ext xmlns:c16="http://schemas.microsoft.com/office/drawing/2014/chart" uri="{C3380CC4-5D6E-409C-BE32-E72D297353CC}">
              <c16:uniqueId val="{00000003-E0AE-42F3-B48E-0AD53423EAFB}"/>
            </c:ext>
          </c:extLst>
        </c:ser>
        <c:ser>
          <c:idx val="4"/>
          <c:order val="4"/>
          <c:tx>
            <c:v>solar pv</c:v>
          </c:tx>
          <c:spPr>
            <a:ln w="28575" cap="rnd">
              <a:solidFill>
                <a:schemeClr val="accent5"/>
              </a:solidFill>
              <a:round/>
            </a:ln>
            <a:effectLst/>
          </c:spPr>
          <c:marker>
            <c:symbol val="none"/>
          </c:marker>
          <c:val>
            <c:numRef>
              <c:f>Calculations!$P$22:$AU$22</c:f>
              <c:numCache>
                <c:formatCode>General</c:formatCode>
                <c:ptCount val="32"/>
                <c:pt idx="0">
                  <c:v>0.19</c:v>
                </c:pt>
                <c:pt idx="1">
                  <c:v>0.19384615384615422</c:v>
                </c:pt>
                <c:pt idx="2">
                  <c:v>0.19769230769230806</c:v>
                </c:pt>
                <c:pt idx="3">
                  <c:v>0.20153846153846189</c:v>
                </c:pt>
                <c:pt idx="4">
                  <c:v>0.20538461538461572</c:v>
                </c:pt>
                <c:pt idx="5">
                  <c:v>0.20923076923076955</c:v>
                </c:pt>
                <c:pt idx="6">
                  <c:v>0.21307692307692339</c:v>
                </c:pt>
                <c:pt idx="7">
                  <c:v>0.21692307692307722</c:v>
                </c:pt>
                <c:pt idx="8">
                  <c:v>0.22076923076923105</c:v>
                </c:pt>
                <c:pt idx="9">
                  <c:v>0.22461538461538488</c:v>
                </c:pt>
                <c:pt idx="10">
                  <c:v>0.22846153846153872</c:v>
                </c:pt>
                <c:pt idx="11">
                  <c:v>0.23230769230769255</c:v>
                </c:pt>
                <c:pt idx="12">
                  <c:v>0.23615384615384638</c:v>
                </c:pt>
                <c:pt idx="13">
                  <c:v>0.24</c:v>
                </c:pt>
                <c:pt idx="14">
                  <c:v>0.24</c:v>
                </c:pt>
                <c:pt idx="15">
                  <c:v>0.24</c:v>
                </c:pt>
                <c:pt idx="16">
                  <c:v>0.24</c:v>
                </c:pt>
                <c:pt idx="17">
                  <c:v>0.24</c:v>
                </c:pt>
                <c:pt idx="18">
                  <c:v>0.24</c:v>
                </c:pt>
                <c:pt idx="19">
                  <c:v>0.24</c:v>
                </c:pt>
                <c:pt idx="20">
                  <c:v>0.24</c:v>
                </c:pt>
                <c:pt idx="21">
                  <c:v>0.24</c:v>
                </c:pt>
                <c:pt idx="22">
                  <c:v>0.24</c:v>
                </c:pt>
                <c:pt idx="23">
                  <c:v>0.24</c:v>
                </c:pt>
                <c:pt idx="24">
                  <c:v>0.24</c:v>
                </c:pt>
                <c:pt idx="25">
                  <c:v>0.24</c:v>
                </c:pt>
                <c:pt idx="26">
                  <c:v>0.24</c:v>
                </c:pt>
                <c:pt idx="27">
                  <c:v>0.24</c:v>
                </c:pt>
                <c:pt idx="28">
                  <c:v>0.24</c:v>
                </c:pt>
                <c:pt idx="29">
                  <c:v>0.24</c:v>
                </c:pt>
                <c:pt idx="30">
                  <c:v>0.24</c:v>
                </c:pt>
                <c:pt idx="31">
                  <c:v>0.24</c:v>
                </c:pt>
              </c:numCache>
            </c:numRef>
          </c:val>
          <c:smooth val="0"/>
          <c:extLst>
            <c:ext xmlns:c16="http://schemas.microsoft.com/office/drawing/2014/chart" uri="{C3380CC4-5D6E-409C-BE32-E72D297353CC}">
              <c16:uniqueId val="{00000004-E0AE-42F3-B48E-0AD53423EAFB}"/>
            </c:ext>
          </c:extLst>
        </c:ser>
        <c:ser>
          <c:idx val="5"/>
          <c:order val="5"/>
          <c:tx>
            <c:v>solar thermal</c:v>
          </c:tx>
          <c:spPr>
            <a:ln w="28575" cap="rnd">
              <a:solidFill>
                <a:schemeClr val="accent6"/>
              </a:solidFill>
              <a:round/>
            </a:ln>
            <a:effectLst/>
          </c:spPr>
          <c:marker>
            <c:symbol val="none"/>
          </c:marker>
          <c:val>
            <c:numRef>
              <c:f>Calculations!$P$23:$AU$23</c:f>
              <c:numCache>
                <c:formatCode>General</c:formatCode>
                <c:ptCount val="32"/>
                <c:pt idx="0">
                  <c:v>0.28749999999999998</c:v>
                </c:pt>
                <c:pt idx="1">
                  <c:v>0.30076923076923379</c:v>
                </c:pt>
                <c:pt idx="2">
                  <c:v>0.3140384615384626</c:v>
                </c:pt>
                <c:pt idx="3">
                  <c:v>0.32730769230769496</c:v>
                </c:pt>
                <c:pt idx="4">
                  <c:v>0.34057692307692378</c:v>
                </c:pt>
                <c:pt idx="5">
                  <c:v>0.35384615384615614</c:v>
                </c:pt>
                <c:pt idx="6">
                  <c:v>0.36711538461538495</c:v>
                </c:pt>
                <c:pt idx="7">
                  <c:v>0.38038461538461732</c:v>
                </c:pt>
                <c:pt idx="8">
                  <c:v>0.39365384615384613</c:v>
                </c:pt>
                <c:pt idx="9">
                  <c:v>0.4069230769230785</c:v>
                </c:pt>
                <c:pt idx="10">
                  <c:v>0.42019230769231086</c:v>
                </c:pt>
                <c:pt idx="11">
                  <c:v>0.43346153846153967</c:v>
                </c:pt>
                <c:pt idx="12">
                  <c:v>0.44673076923077204</c:v>
                </c:pt>
                <c:pt idx="13">
                  <c:v>0.46</c:v>
                </c:pt>
                <c:pt idx="14">
                  <c:v>0.46</c:v>
                </c:pt>
                <c:pt idx="15">
                  <c:v>0.46</c:v>
                </c:pt>
                <c:pt idx="16">
                  <c:v>0.46</c:v>
                </c:pt>
                <c:pt idx="17">
                  <c:v>0.46</c:v>
                </c:pt>
                <c:pt idx="18">
                  <c:v>0.46</c:v>
                </c:pt>
                <c:pt idx="19">
                  <c:v>0.46</c:v>
                </c:pt>
                <c:pt idx="20">
                  <c:v>0.46</c:v>
                </c:pt>
                <c:pt idx="21">
                  <c:v>0.46</c:v>
                </c:pt>
                <c:pt idx="22">
                  <c:v>0.46</c:v>
                </c:pt>
                <c:pt idx="23">
                  <c:v>0.46</c:v>
                </c:pt>
                <c:pt idx="24">
                  <c:v>0.46</c:v>
                </c:pt>
                <c:pt idx="25">
                  <c:v>0.46</c:v>
                </c:pt>
                <c:pt idx="26">
                  <c:v>0.46</c:v>
                </c:pt>
                <c:pt idx="27">
                  <c:v>0.46</c:v>
                </c:pt>
                <c:pt idx="28">
                  <c:v>0.46</c:v>
                </c:pt>
                <c:pt idx="29">
                  <c:v>0.46</c:v>
                </c:pt>
                <c:pt idx="30">
                  <c:v>0.46</c:v>
                </c:pt>
                <c:pt idx="31">
                  <c:v>0.46</c:v>
                </c:pt>
              </c:numCache>
            </c:numRef>
          </c:val>
          <c:smooth val="0"/>
          <c:extLst>
            <c:ext xmlns:c16="http://schemas.microsoft.com/office/drawing/2014/chart" uri="{C3380CC4-5D6E-409C-BE32-E72D297353CC}">
              <c16:uniqueId val="{00000005-E0AE-42F3-B48E-0AD53423EAFB}"/>
            </c:ext>
          </c:extLst>
        </c:ser>
        <c:dLbls>
          <c:showLegendKey val="0"/>
          <c:showVal val="0"/>
          <c:showCatName val="0"/>
          <c:showSerName val="0"/>
          <c:showPercent val="0"/>
          <c:showBubbleSize val="0"/>
        </c:dLbls>
        <c:smooth val="0"/>
        <c:axId val="1869540431"/>
        <c:axId val="1878920223"/>
      </c:lineChart>
      <c:catAx>
        <c:axId val="1869540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920223"/>
        <c:crosses val="autoZero"/>
        <c:auto val="1"/>
        <c:lblAlgn val="ctr"/>
        <c:lblOffset val="100"/>
        <c:noMultiLvlLbl val="0"/>
      </c:catAx>
      <c:valAx>
        <c:axId val="1878920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54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11</xdr:col>
      <xdr:colOff>29844</xdr:colOff>
      <xdr:row>4</xdr:row>
      <xdr:rowOff>19050</xdr:rowOff>
    </xdr:from>
    <xdr:to>
      <xdr:col>24</xdr:col>
      <xdr:colOff>67723</xdr:colOff>
      <xdr:row>16</xdr:row>
      <xdr:rowOff>171450</xdr:rowOff>
    </xdr:to>
    <xdr:pic>
      <xdr:nvPicPr>
        <xdr:cNvPr id="2" name="Picture 1">
          <a:extLst>
            <a:ext uri="{FF2B5EF4-FFF2-40B4-BE49-F238E27FC236}">
              <a16:creationId xmlns:a16="http://schemas.microsoft.com/office/drawing/2014/main" id="{0A9B41E9-72FD-4141-9283-195F8C058F69}"/>
            </a:ext>
          </a:extLst>
        </xdr:cNvPr>
        <xdr:cNvPicPr>
          <a:picLocks noChangeAspect="1"/>
        </xdr:cNvPicPr>
      </xdr:nvPicPr>
      <xdr:blipFill>
        <a:blip xmlns:r="http://schemas.openxmlformats.org/officeDocument/2006/relationships" r:embed="rId1"/>
        <a:stretch>
          <a:fillRect/>
        </a:stretch>
      </xdr:blipFill>
      <xdr:spPr>
        <a:xfrm>
          <a:off x="6735444" y="781050"/>
          <a:ext cx="8029354" cy="2628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133350</xdr:colOff>
      <xdr:row>10</xdr:row>
      <xdr:rowOff>38099</xdr:rowOff>
    </xdr:from>
    <xdr:to>
      <xdr:col>10</xdr:col>
      <xdr:colOff>575090</xdr:colOff>
      <xdr:row>20</xdr:row>
      <xdr:rowOff>57149</xdr:rowOff>
    </xdr:to>
    <xdr:pic>
      <xdr:nvPicPr>
        <xdr:cNvPr id="2" name="Picture 1">
          <a:extLst>
            <a:ext uri="{FF2B5EF4-FFF2-40B4-BE49-F238E27FC236}">
              <a16:creationId xmlns:a16="http://schemas.microsoft.com/office/drawing/2014/main" id="{4CF9500F-7C7D-4A9A-847E-8AA52EDE1F47}"/>
            </a:ext>
          </a:extLst>
        </xdr:cNvPr>
        <xdr:cNvPicPr>
          <a:picLocks noChangeAspect="1"/>
        </xdr:cNvPicPr>
      </xdr:nvPicPr>
      <xdr:blipFill>
        <a:blip xmlns:r="http://schemas.openxmlformats.org/officeDocument/2006/relationships" r:embed="rId1"/>
        <a:stretch>
          <a:fillRect/>
        </a:stretch>
      </xdr:blipFill>
      <xdr:spPr>
        <a:xfrm>
          <a:off x="1352550" y="1952624"/>
          <a:ext cx="5318540" cy="2143125"/>
        </a:xfrm>
        <a:prstGeom prst="rect">
          <a:avLst/>
        </a:prstGeom>
      </xdr:spPr>
    </xdr:pic>
    <xdr:clientData/>
  </xdr:twoCellAnchor>
  <xdr:twoCellAnchor>
    <xdr:from>
      <xdr:col>25</xdr:col>
      <xdr:colOff>523875</xdr:colOff>
      <xdr:row>0</xdr:row>
      <xdr:rowOff>0</xdr:rowOff>
    </xdr:from>
    <xdr:to>
      <xdr:col>33</xdr:col>
      <xdr:colOff>585107</xdr:colOff>
      <xdr:row>14</xdr:row>
      <xdr:rowOff>163286</xdr:rowOff>
    </xdr:to>
    <xdr:graphicFrame macro="">
      <xdr:nvGraphicFramePr>
        <xdr:cNvPr id="5" name="Chart 4">
          <a:extLst>
            <a:ext uri="{FF2B5EF4-FFF2-40B4-BE49-F238E27FC236}">
              <a16:creationId xmlns:a16="http://schemas.microsoft.com/office/drawing/2014/main" id="{DC2520AF-8224-478A-B4E2-7951D8F051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cea.nic.in/reports/committee/nep/nep_jan_2018.pdf" TargetMode="External"/><Relationship Id="rId2" Type="http://schemas.openxmlformats.org/officeDocument/2006/relationships/hyperlink" Target="https://powermin.nic.in/en/content/power-sector-glance-all-india" TargetMode="External"/><Relationship Id="rId1" Type="http://schemas.openxmlformats.org/officeDocument/2006/relationships/hyperlink" Target="http://indiaenergy.gov.in/bkp/iess/publication.php"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www.cea.nic.in/reports/monthly/generation/2019/September/actual/opm_17.pdf" TargetMode="External"/><Relationship Id="rId2" Type="http://schemas.openxmlformats.org/officeDocument/2006/relationships/hyperlink" Target="https://cag.gov.in/sites/default/files/audit_report_files/Union_Performance_Commercial_CPSE_Report_41_2015_chap_3.pdf" TargetMode="External"/><Relationship Id="rId1" Type="http://schemas.openxmlformats.org/officeDocument/2006/relationships/hyperlink" Target="http://ieefa.org/wp-content/uploads/2017/11/India-Electricity-Sector-Transformation_Nov-2017-3.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1"/>
  <sheetViews>
    <sheetView tabSelected="1" topLeftCell="A40" workbookViewId="0">
      <selection activeCell="A40" sqref="A40:A41"/>
    </sheetView>
  </sheetViews>
  <sheetFormatPr defaultRowHeight="15" x14ac:dyDescent="0.25"/>
  <cols>
    <col min="2" max="2" width="82.28515625" bestFit="1" customWidth="1"/>
    <col min="4" max="4" width="77" customWidth="1"/>
  </cols>
  <sheetData>
    <row r="1" spans="1:4" x14ac:dyDescent="0.25">
      <c r="A1" s="1" t="s">
        <v>28</v>
      </c>
    </row>
    <row r="3" spans="1:4" x14ac:dyDescent="0.25">
      <c r="A3" s="1" t="s">
        <v>0</v>
      </c>
      <c r="B3" s="2" t="s">
        <v>84</v>
      </c>
      <c r="D3" s="2" t="s">
        <v>79</v>
      </c>
    </row>
    <row r="4" spans="1:4" x14ac:dyDescent="0.25">
      <c r="B4" t="s">
        <v>85</v>
      </c>
      <c r="D4" s="20" t="s">
        <v>129</v>
      </c>
    </row>
    <row r="5" spans="1:4" x14ac:dyDescent="0.25">
      <c r="B5" s="3" t="s">
        <v>44</v>
      </c>
    </row>
    <row r="6" spans="1:4" x14ac:dyDescent="0.25">
      <c r="B6" t="s">
        <v>45</v>
      </c>
      <c r="D6" s="3"/>
    </row>
    <row r="7" spans="1:4" x14ac:dyDescent="0.25">
      <c r="B7" s="4" t="s">
        <v>46</v>
      </c>
      <c r="D7" s="2" t="s">
        <v>138</v>
      </c>
    </row>
    <row r="8" spans="1:4" x14ac:dyDescent="0.25">
      <c r="B8" t="s">
        <v>47</v>
      </c>
      <c r="D8" t="s">
        <v>139</v>
      </c>
    </row>
    <row r="9" spans="1:4" x14ac:dyDescent="0.25">
      <c r="D9" s="3">
        <v>2019</v>
      </c>
    </row>
    <row r="10" spans="1:4" x14ac:dyDescent="0.25">
      <c r="B10" t="s">
        <v>88</v>
      </c>
      <c r="D10" t="s">
        <v>140</v>
      </c>
    </row>
    <row r="11" spans="1:4" x14ac:dyDescent="0.25">
      <c r="B11" s="4" t="s">
        <v>86</v>
      </c>
      <c r="D11" t="s">
        <v>75</v>
      </c>
    </row>
    <row r="12" spans="1:4" x14ac:dyDescent="0.25">
      <c r="B12" t="s">
        <v>87</v>
      </c>
      <c r="D12" t="s">
        <v>96</v>
      </c>
    </row>
    <row r="13" spans="1:4" x14ac:dyDescent="0.25">
      <c r="D13" t="s">
        <v>141</v>
      </c>
    </row>
    <row r="14" spans="1:4" x14ac:dyDescent="0.25">
      <c r="B14" t="s">
        <v>89</v>
      </c>
    </row>
    <row r="15" spans="1:4" x14ac:dyDescent="0.25">
      <c r="B15" s="15" t="s">
        <v>90</v>
      </c>
    </row>
    <row r="16" spans="1:4" x14ac:dyDescent="0.25">
      <c r="B16" t="s">
        <v>91</v>
      </c>
    </row>
    <row r="17" spans="1:4" x14ac:dyDescent="0.25">
      <c r="D17" s="1"/>
    </row>
    <row r="18" spans="1:4" x14ac:dyDescent="0.25">
      <c r="B18" s="2" t="s">
        <v>39</v>
      </c>
      <c r="D18" s="2" t="s">
        <v>133</v>
      </c>
    </row>
    <row r="19" spans="1:4" x14ac:dyDescent="0.25">
      <c r="B19" t="s">
        <v>1</v>
      </c>
      <c r="D19" t="s">
        <v>134</v>
      </c>
    </row>
    <row r="20" spans="1:4" x14ac:dyDescent="0.25">
      <c r="B20" s="3">
        <v>2017</v>
      </c>
      <c r="D20" s="3">
        <v>2019</v>
      </c>
    </row>
    <row r="21" spans="1:4" x14ac:dyDescent="0.25">
      <c r="B21" t="s">
        <v>41</v>
      </c>
      <c r="D21" t="s">
        <v>135</v>
      </c>
    </row>
    <row r="22" spans="1:4" x14ac:dyDescent="0.25">
      <c r="B22" t="s">
        <v>40</v>
      </c>
      <c r="D22" t="s">
        <v>136</v>
      </c>
    </row>
    <row r="23" spans="1:4" x14ac:dyDescent="0.25">
      <c r="B23" t="s">
        <v>42</v>
      </c>
      <c r="D23" t="s">
        <v>42</v>
      </c>
    </row>
    <row r="24" spans="1:4" x14ac:dyDescent="0.25">
      <c r="D24" t="s">
        <v>137</v>
      </c>
    </row>
    <row r="25" spans="1:4" x14ac:dyDescent="0.25">
      <c r="B25" s="2" t="s">
        <v>92</v>
      </c>
    </row>
    <row r="26" spans="1:4" x14ac:dyDescent="0.25">
      <c r="B26" s="3" t="s">
        <v>43</v>
      </c>
    </row>
    <row r="27" spans="1:4" x14ac:dyDescent="0.25">
      <c r="B27" s="3">
        <v>2015</v>
      </c>
    </row>
    <row r="28" spans="1:4" x14ac:dyDescent="0.25">
      <c r="B28" s="15" t="s">
        <v>90</v>
      </c>
    </row>
    <row r="29" spans="1:4" x14ac:dyDescent="0.25">
      <c r="B29" s="16" t="s">
        <v>61</v>
      </c>
    </row>
    <row r="30" spans="1:4" x14ac:dyDescent="0.25">
      <c r="B30" t="s">
        <v>62</v>
      </c>
    </row>
    <row r="31" spans="1:4" x14ac:dyDescent="0.25">
      <c r="B31" t="s">
        <v>64</v>
      </c>
    </row>
    <row r="32" spans="1:4" x14ac:dyDescent="0.25">
      <c r="A32" s="1" t="s">
        <v>27</v>
      </c>
    </row>
    <row r="33" spans="1:1" x14ac:dyDescent="0.25">
      <c r="A33" s="1" t="s">
        <v>115</v>
      </c>
    </row>
    <row r="34" spans="1:1" x14ac:dyDescent="0.25">
      <c r="A34" t="s">
        <v>110</v>
      </c>
    </row>
    <row r="35" spans="1:1" x14ac:dyDescent="0.25">
      <c r="A35" t="s">
        <v>111</v>
      </c>
    </row>
    <row r="37" spans="1:1" x14ac:dyDescent="0.25">
      <c r="A37" s="1" t="s">
        <v>116</v>
      </c>
    </row>
    <row r="38" spans="1:1" x14ac:dyDescent="0.25">
      <c r="A38" t="s">
        <v>142</v>
      </c>
    </row>
    <row r="39" spans="1:1" x14ac:dyDescent="0.25">
      <c r="A39" t="s">
        <v>147</v>
      </c>
    </row>
    <row r="40" spans="1:1" x14ac:dyDescent="0.25">
      <c r="A40" t="s">
        <v>148</v>
      </c>
    </row>
    <row r="41" spans="1:1" x14ac:dyDescent="0.25">
      <c r="A41" t="s">
        <v>149</v>
      </c>
    </row>
    <row r="42" spans="1:1" x14ac:dyDescent="0.25">
      <c r="A42" t="s">
        <v>121</v>
      </c>
    </row>
    <row r="44" spans="1:1" x14ac:dyDescent="0.25">
      <c r="A44" t="s">
        <v>117</v>
      </c>
    </row>
    <row r="45" spans="1:1" x14ac:dyDescent="0.25">
      <c r="A45" t="s">
        <v>63</v>
      </c>
    </row>
    <row r="47" spans="1:1" x14ac:dyDescent="0.25">
      <c r="A47" t="s">
        <v>112</v>
      </c>
    </row>
    <row r="48" spans="1:1" x14ac:dyDescent="0.25">
      <c r="A48" t="s">
        <v>109</v>
      </c>
    </row>
    <row r="49" spans="1:1" x14ac:dyDescent="0.25">
      <c r="A49" t="s">
        <v>113</v>
      </c>
    </row>
    <row r="50" spans="1:1" x14ac:dyDescent="0.25">
      <c r="A50" t="s">
        <v>118</v>
      </c>
    </row>
    <row r="51" spans="1:1" x14ac:dyDescent="0.25">
      <c r="A51" t="s">
        <v>119</v>
      </c>
    </row>
    <row r="52" spans="1:1" x14ac:dyDescent="0.25">
      <c r="A52" t="s">
        <v>114</v>
      </c>
    </row>
    <row r="54" spans="1:1" x14ac:dyDescent="0.25">
      <c r="A54" t="s">
        <v>120</v>
      </c>
    </row>
    <row r="55" spans="1:1" x14ac:dyDescent="0.25">
      <c r="A55" t="s">
        <v>132</v>
      </c>
    </row>
    <row r="57" spans="1:1" x14ac:dyDescent="0.25">
      <c r="A57" t="s">
        <v>128</v>
      </c>
    </row>
    <row r="58" spans="1:1" x14ac:dyDescent="0.25">
      <c r="A58" t="s">
        <v>126</v>
      </c>
    </row>
    <row r="59" spans="1:1" x14ac:dyDescent="0.25">
      <c r="A59" t="s">
        <v>127</v>
      </c>
    </row>
    <row r="60" spans="1:1" x14ac:dyDescent="0.25">
      <c r="A60" t="s">
        <v>125</v>
      </c>
    </row>
    <row r="61" spans="1:1" x14ac:dyDescent="0.25">
      <c r="A61" t="s">
        <v>124</v>
      </c>
    </row>
  </sheetData>
  <hyperlinks>
    <hyperlink ref="B29" r:id="rId1" xr:uid="{97FB8538-E50E-4F98-A16D-9BB85CEE8AA8}"/>
    <hyperlink ref="B7" r:id="rId2" xr:uid="{14924F70-EF14-469B-8BB0-1C7B73EE6419}"/>
    <hyperlink ref="B11" r:id="rId3" xr:uid="{3BB584AD-3BF4-4AB0-A01E-94B7E3BF8123}"/>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2"/>
  <sheetViews>
    <sheetView workbookViewId="0">
      <selection activeCell="B13" sqref="B13"/>
    </sheetView>
  </sheetViews>
  <sheetFormatPr defaultRowHeight="15" x14ac:dyDescent="0.25"/>
  <cols>
    <col min="1" max="1" width="20.85546875" bestFit="1" customWidth="1"/>
    <col min="2" max="2" width="9.28515625" customWidth="1"/>
    <col min="10" max="10" width="15" customWidth="1"/>
  </cols>
  <sheetData>
    <row r="1" spans="1:11" ht="30" x14ac:dyDescent="0.25">
      <c r="B1" t="s">
        <v>35</v>
      </c>
      <c r="C1">
        <v>2017</v>
      </c>
      <c r="D1">
        <v>2022</v>
      </c>
      <c r="E1">
        <v>2027</v>
      </c>
      <c r="F1">
        <v>2032</v>
      </c>
      <c r="G1">
        <v>2037</v>
      </c>
      <c r="H1">
        <v>2042</v>
      </c>
      <c r="I1">
        <v>2047</v>
      </c>
      <c r="J1" s="6" t="s">
        <v>65</v>
      </c>
    </row>
    <row r="2" spans="1:11" x14ac:dyDescent="0.25">
      <c r="A2" t="s">
        <v>34</v>
      </c>
      <c r="B2">
        <f>'MoP - Thermal PLFs'!A2/100</f>
        <v>0.57899999999999996</v>
      </c>
      <c r="C2">
        <v>0.75</v>
      </c>
      <c r="D2">
        <v>0.75</v>
      </c>
      <c r="E2">
        <v>0.75</v>
      </c>
      <c r="F2">
        <v>0.75</v>
      </c>
      <c r="G2">
        <v>0.76</v>
      </c>
      <c r="H2">
        <v>0.76</v>
      </c>
      <c r="I2">
        <v>0.76</v>
      </c>
      <c r="J2" t="s">
        <v>67</v>
      </c>
    </row>
    <row r="3" spans="1:11" x14ac:dyDescent="0.25">
      <c r="A3" t="s">
        <v>18</v>
      </c>
      <c r="B3">
        <f>23.31/100</f>
        <v>0.23309999999999997</v>
      </c>
      <c r="C3">
        <v>0.42499999999999999</v>
      </c>
      <c r="D3">
        <v>0.42499999999999999</v>
      </c>
      <c r="E3">
        <v>0.42499999999999999</v>
      </c>
      <c r="F3">
        <v>0.45</v>
      </c>
      <c r="G3">
        <v>0.45</v>
      </c>
      <c r="H3">
        <v>0.45</v>
      </c>
      <c r="I3">
        <v>0.45</v>
      </c>
      <c r="J3" t="s">
        <v>76</v>
      </c>
    </row>
    <row r="4" spans="1:11" x14ac:dyDescent="0.25">
      <c r="A4" t="s">
        <v>19</v>
      </c>
      <c r="B4">
        <f>Calculations!M3/100</f>
        <v>0.64599999999999991</v>
      </c>
      <c r="C4">
        <v>0.8</v>
      </c>
      <c r="D4">
        <v>0.8</v>
      </c>
      <c r="E4">
        <v>0.8</v>
      </c>
      <c r="F4">
        <v>0.8</v>
      </c>
      <c r="G4">
        <v>0.8</v>
      </c>
      <c r="H4">
        <v>0.8</v>
      </c>
      <c r="I4">
        <v>0.8</v>
      </c>
      <c r="J4" t="s">
        <v>66</v>
      </c>
    </row>
    <row r="5" spans="1:11" x14ac:dyDescent="0.25">
      <c r="A5" t="s">
        <v>37</v>
      </c>
      <c r="B5">
        <f>Calculations!M4/100</f>
        <v>0.4</v>
      </c>
      <c r="C5">
        <v>0.4</v>
      </c>
      <c r="D5">
        <v>0.4</v>
      </c>
      <c r="E5">
        <v>0.4</v>
      </c>
      <c r="F5">
        <v>0.4</v>
      </c>
      <c r="G5">
        <v>0.4</v>
      </c>
      <c r="H5">
        <v>0.4</v>
      </c>
      <c r="I5">
        <v>0.4</v>
      </c>
      <c r="J5" t="s">
        <v>68</v>
      </c>
    </row>
    <row r="6" spans="1:11" x14ac:dyDescent="0.25">
      <c r="A6" t="s">
        <v>38</v>
      </c>
      <c r="B6">
        <f>Calculations!M5/100</f>
        <v>0.375</v>
      </c>
      <c r="C6">
        <v>0.42</v>
      </c>
      <c r="D6">
        <v>0.42499999999999999</v>
      </c>
      <c r="E6">
        <v>0.435</v>
      </c>
      <c r="F6">
        <v>0.44500000000000001</v>
      </c>
      <c r="G6">
        <v>0.45</v>
      </c>
      <c r="H6">
        <v>0.45500000000000002</v>
      </c>
      <c r="I6">
        <v>0.46500000000000002</v>
      </c>
      <c r="J6" t="s">
        <v>73</v>
      </c>
    </row>
    <row r="7" spans="1:11" x14ac:dyDescent="0.25">
      <c r="A7" t="s">
        <v>33</v>
      </c>
      <c r="B7">
        <f>Calculations!$M$6/100</f>
        <v>0.35499999999999998</v>
      </c>
      <c r="C7">
        <v>0.24</v>
      </c>
      <c r="D7">
        <v>0.25</v>
      </c>
      <c r="E7">
        <v>0.26</v>
      </c>
      <c r="F7">
        <v>0.27</v>
      </c>
      <c r="G7">
        <v>0.28000000000000003</v>
      </c>
      <c r="H7">
        <v>0.28999999999999998</v>
      </c>
      <c r="I7">
        <v>0.3</v>
      </c>
      <c r="J7" t="s">
        <v>71</v>
      </c>
    </row>
    <row r="8" spans="1:11" x14ac:dyDescent="0.25">
      <c r="A8" t="s">
        <v>74</v>
      </c>
      <c r="B8">
        <f>Calculations!$M$7/100</f>
        <v>0.19</v>
      </c>
      <c r="C8">
        <v>0.24</v>
      </c>
      <c r="D8">
        <v>0.24</v>
      </c>
      <c r="E8">
        <v>0.24</v>
      </c>
      <c r="F8">
        <v>0.24</v>
      </c>
      <c r="G8">
        <v>0.24</v>
      </c>
      <c r="H8">
        <v>0.24</v>
      </c>
      <c r="I8">
        <v>0.24</v>
      </c>
      <c r="J8" t="s">
        <v>69</v>
      </c>
      <c r="K8" t="s">
        <v>36</v>
      </c>
    </row>
    <row r="9" spans="1:11" x14ac:dyDescent="0.25">
      <c r="A9" t="s">
        <v>22</v>
      </c>
      <c r="B9">
        <f>Calculations!M8/100</f>
        <v>0.28749999999999998</v>
      </c>
      <c r="C9">
        <v>0.28750000000000003</v>
      </c>
      <c r="D9">
        <v>0.34499999999999997</v>
      </c>
      <c r="E9">
        <v>0.40250000000000002</v>
      </c>
      <c r="F9">
        <v>0.46</v>
      </c>
      <c r="G9">
        <v>0.46</v>
      </c>
      <c r="H9">
        <v>0.46</v>
      </c>
      <c r="I9">
        <v>0.46</v>
      </c>
      <c r="J9" t="s">
        <v>70</v>
      </c>
    </row>
    <row r="10" spans="1:11" x14ac:dyDescent="0.25">
      <c r="A10" t="s">
        <v>23</v>
      </c>
      <c r="B10">
        <f>Calculations!M9/100</f>
        <v>0.3</v>
      </c>
      <c r="C10">
        <f>B10</f>
        <v>0.3</v>
      </c>
      <c r="D10">
        <f t="shared" ref="D10:I10" si="0">C10</f>
        <v>0.3</v>
      </c>
      <c r="E10">
        <f t="shared" si="0"/>
        <v>0.3</v>
      </c>
      <c r="F10">
        <f t="shared" si="0"/>
        <v>0.3</v>
      </c>
      <c r="G10">
        <f t="shared" si="0"/>
        <v>0.3</v>
      </c>
      <c r="H10">
        <f t="shared" si="0"/>
        <v>0.3</v>
      </c>
      <c r="I10">
        <f t="shared" si="0"/>
        <v>0.3</v>
      </c>
    </row>
    <row r="11" spans="1:11" x14ac:dyDescent="0.25">
      <c r="A11" t="s">
        <v>24</v>
      </c>
      <c r="B11">
        <f>Calculations!M10/100</f>
        <v>0.83</v>
      </c>
      <c r="C11">
        <v>0.83</v>
      </c>
      <c r="D11">
        <v>0.83</v>
      </c>
      <c r="E11">
        <v>0.83</v>
      </c>
      <c r="F11">
        <v>0.83</v>
      </c>
      <c r="G11">
        <v>0.83</v>
      </c>
      <c r="H11">
        <v>0.83</v>
      </c>
      <c r="I11">
        <v>0.83</v>
      </c>
    </row>
    <row r="12" spans="1:11" x14ac:dyDescent="0.25">
      <c r="A12" t="s">
        <v>25</v>
      </c>
      <c r="B12" s="8"/>
      <c r="C12" s="8"/>
      <c r="D12" s="8"/>
      <c r="E12" s="8"/>
      <c r="F12" s="8"/>
      <c r="G12" s="8"/>
      <c r="H12" s="8"/>
      <c r="I12" s="8"/>
    </row>
    <row r="13" spans="1:11" x14ac:dyDescent="0.25">
      <c r="A13" t="s">
        <v>26</v>
      </c>
      <c r="B13" s="8"/>
      <c r="C13" s="8"/>
      <c r="D13" s="8"/>
      <c r="E13" s="8"/>
      <c r="F13" s="8"/>
      <c r="G13" s="8"/>
      <c r="H13" s="8"/>
      <c r="I13" s="8"/>
    </row>
    <row r="14" spans="1:11" x14ac:dyDescent="0.25">
      <c r="A14" t="s">
        <v>31</v>
      </c>
      <c r="B14">
        <f>'MoP - Thermal PLFs'!A5/100</f>
        <v>0.56950000000000001</v>
      </c>
      <c r="C14">
        <f t="shared" ref="C14:I14" si="1">C2</f>
        <v>0.75</v>
      </c>
      <c r="D14">
        <f t="shared" si="1"/>
        <v>0.75</v>
      </c>
      <c r="E14">
        <f t="shared" si="1"/>
        <v>0.75</v>
      </c>
      <c r="F14">
        <f t="shared" si="1"/>
        <v>0.75</v>
      </c>
      <c r="G14">
        <f t="shared" si="1"/>
        <v>0.76</v>
      </c>
      <c r="H14">
        <f t="shared" si="1"/>
        <v>0.76</v>
      </c>
      <c r="I14">
        <f t="shared" si="1"/>
        <v>0.76</v>
      </c>
      <c r="J14" t="s">
        <v>67</v>
      </c>
    </row>
    <row r="15" spans="1:11" x14ac:dyDescent="0.25">
      <c r="A15" t="s">
        <v>32</v>
      </c>
      <c r="B15">
        <f>Calculations!M11/100</f>
        <v>0.36</v>
      </c>
      <c r="C15">
        <v>0.33</v>
      </c>
      <c r="D15">
        <v>0.33</v>
      </c>
      <c r="E15">
        <v>0.36</v>
      </c>
      <c r="F15">
        <v>0.36</v>
      </c>
      <c r="G15">
        <v>0.37</v>
      </c>
      <c r="H15">
        <v>0.38</v>
      </c>
      <c r="I15">
        <v>0.39</v>
      </c>
      <c r="J15" t="s">
        <v>72</v>
      </c>
    </row>
    <row r="20" spans="1:1" x14ac:dyDescent="0.25">
      <c r="A20" t="s">
        <v>77</v>
      </c>
    </row>
    <row r="21" spans="1:1" x14ac:dyDescent="0.25">
      <c r="A21" t="s">
        <v>108</v>
      </c>
    </row>
    <row r="22" spans="1:1" x14ac:dyDescent="0.25">
      <c r="A22" t="s">
        <v>78</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34"/>
  <sheetViews>
    <sheetView workbookViewId="0">
      <selection activeCell="H13" sqref="H13"/>
    </sheetView>
  </sheetViews>
  <sheetFormatPr defaultRowHeight="15" x14ac:dyDescent="0.25"/>
  <cols>
    <col min="15" max="15" width="10.140625" customWidth="1"/>
  </cols>
  <sheetData>
    <row r="1" spans="1:12" x14ac:dyDescent="0.25">
      <c r="A1" t="s">
        <v>102</v>
      </c>
      <c r="L1" t="s">
        <v>99</v>
      </c>
    </row>
    <row r="2" spans="1:12" ht="15" customHeight="1" x14ac:dyDescent="0.25">
      <c r="A2">
        <v>57.9</v>
      </c>
      <c r="B2" t="s">
        <v>101</v>
      </c>
      <c r="L2" t="s">
        <v>104</v>
      </c>
    </row>
    <row r="3" spans="1:12" x14ac:dyDescent="0.25">
      <c r="L3" t="s">
        <v>105</v>
      </c>
    </row>
    <row r="4" spans="1:12" x14ac:dyDescent="0.25">
      <c r="A4" t="s">
        <v>103</v>
      </c>
    </row>
    <row r="5" spans="1:12" x14ac:dyDescent="0.25">
      <c r="A5">
        <v>56.95</v>
      </c>
      <c r="B5" t="s">
        <v>101</v>
      </c>
    </row>
    <row r="8" spans="1:12" x14ac:dyDescent="0.25">
      <c r="A8" t="s">
        <v>0</v>
      </c>
    </row>
    <row r="9" spans="1:12" x14ac:dyDescent="0.25">
      <c r="A9" t="s">
        <v>104</v>
      </c>
    </row>
    <row r="10" spans="1:12" x14ac:dyDescent="0.25">
      <c r="A10" t="s">
        <v>106</v>
      </c>
    </row>
    <row r="11" spans="1:12" x14ac:dyDescent="0.25">
      <c r="A11" t="s">
        <v>107</v>
      </c>
    </row>
    <row r="16" spans="1:12" ht="30" customHeight="1" x14ac:dyDescent="0.25">
      <c r="L16" s="4" t="s">
        <v>100</v>
      </c>
    </row>
    <row r="24" spans="16:16" x14ac:dyDescent="0.25">
      <c r="P24" t="s">
        <v>93</v>
      </c>
    </row>
    <row r="25" spans="16:16" x14ac:dyDescent="0.25">
      <c r="P25" s="4" t="s">
        <v>94</v>
      </c>
    </row>
    <row r="34" spans="16:16" x14ac:dyDescent="0.25">
      <c r="P34" s="4" t="s">
        <v>80</v>
      </c>
    </row>
  </sheetData>
  <hyperlinks>
    <hyperlink ref="P34" r:id="rId1" xr:uid="{11DDF94B-CAFE-4B36-AAC2-AFEA0560263A}"/>
    <hyperlink ref="P25" r:id="rId2" xr:uid="{562E6A21-CE70-4C8D-A8B7-7D6B6F6B7B93}"/>
    <hyperlink ref="L16" r:id="rId3" xr:uid="{5DD31AB6-D9A2-4556-9A41-CFD49EFC7579}"/>
  </hyperlinks>
  <pageMargins left="0.7" right="0.7" top="0.75" bottom="0.75" header="0.3" footer="0.3"/>
  <pageSetup orientation="portrait" horizontalDpi="300" verticalDpi="300"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51"/>
  <sheetViews>
    <sheetView topLeftCell="B25" workbookViewId="0">
      <selection activeCell="M30" sqref="M30"/>
    </sheetView>
  </sheetViews>
  <sheetFormatPr defaultColWidth="9.140625" defaultRowHeight="15" x14ac:dyDescent="0.25"/>
  <cols>
    <col min="1" max="9" width="17.140625" style="5" bestFit="1" customWidth="1"/>
    <col min="10" max="16384" width="9.140625" style="5"/>
  </cols>
  <sheetData>
    <row r="1" spans="1:17" ht="15.75" customHeight="1" x14ac:dyDescent="0.25">
      <c r="A1" s="32" t="s">
        <v>50</v>
      </c>
      <c r="B1" s="32"/>
      <c r="C1" s="32"/>
      <c r="D1" s="32"/>
      <c r="E1" s="32"/>
      <c r="F1" s="32"/>
      <c r="G1" s="32"/>
      <c r="H1" s="32"/>
      <c r="I1" s="32"/>
    </row>
    <row r="2" spans="1:17" x14ac:dyDescent="0.25">
      <c r="A2" s="9" t="s">
        <v>2</v>
      </c>
      <c r="B2" s="33" t="s">
        <v>3</v>
      </c>
      <c r="C2" s="34"/>
      <c r="D2" s="33" t="s">
        <v>4</v>
      </c>
      <c r="E2" s="35"/>
      <c r="F2" s="35"/>
      <c r="G2" s="35"/>
      <c r="H2" s="35"/>
      <c r="I2" s="35"/>
      <c r="J2" s="35"/>
      <c r="K2" s="34"/>
      <c r="L2" s="33" t="s">
        <v>5</v>
      </c>
      <c r="M2" s="35"/>
      <c r="N2" s="35"/>
      <c r="O2" s="35"/>
      <c r="P2" s="35"/>
      <c r="Q2" s="34"/>
    </row>
    <row r="3" spans="1:17" x14ac:dyDescent="0.25">
      <c r="A3" s="9" t="s">
        <v>51</v>
      </c>
      <c r="B3" s="33" t="s">
        <v>2</v>
      </c>
      <c r="C3" s="34"/>
      <c r="D3" s="33" t="s">
        <v>52</v>
      </c>
      <c r="E3" s="34"/>
      <c r="F3" s="33" t="s">
        <v>53</v>
      </c>
      <c r="G3" s="34"/>
      <c r="H3" s="33" t="s">
        <v>6</v>
      </c>
      <c r="I3" s="34"/>
      <c r="J3" s="33" t="s">
        <v>54</v>
      </c>
      <c r="K3" s="34"/>
      <c r="L3" s="33" t="s">
        <v>6</v>
      </c>
      <c r="M3" s="34"/>
      <c r="N3" s="33" t="s">
        <v>53</v>
      </c>
      <c r="O3" s="34"/>
      <c r="P3" s="33" t="s">
        <v>54</v>
      </c>
      <c r="Q3" s="34"/>
    </row>
    <row r="4" spans="1:17" ht="39" x14ac:dyDescent="0.25">
      <c r="A4" s="9" t="s">
        <v>2</v>
      </c>
      <c r="B4" s="10" t="s">
        <v>55</v>
      </c>
      <c r="C4" s="11" t="s">
        <v>56</v>
      </c>
      <c r="D4" s="10" t="s">
        <v>55</v>
      </c>
      <c r="E4" s="11" t="s">
        <v>56</v>
      </c>
      <c r="F4" s="10" t="s">
        <v>55</v>
      </c>
      <c r="G4" s="11" t="s">
        <v>56</v>
      </c>
      <c r="H4" s="10" t="s">
        <v>55</v>
      </c>
      <c r="I4" s="11" t="s">
        <v>56</v>
      </c>
      <c r="J4" s="10" t="s">
        <v>55</v>
      </c>
      <c r="K4" s="11" t="s">
        <v>56</v>
      </c>
      <c r="L4" s="10" t="s">
        <v>55</v>
      </c>
      <c r="M4" s="11" t="s">
        <v>56</v>
      </c>
      <c r="N4" s="10" t="s">
        <v>55</v>
      </c>
      <c r="O4" s="11" t="s">
        <v>56</v>
      </c>
      <c r="P4" s="10" t="s">
        <v>55</v>
      </c>
      <c r="Q4" s="11" t="s">
        <v>56</v>
      </c>
    </row>
    <row r="5" spans="1:17" x14ac:dyDescent="0.25">
      <c r="A5" s="36" t="s">
        <v>57</v>
      </c>
      <c r="B5" s="36"/>
      <c r="C5" s="36"/>
      <c r="D5" s="36"/>
      <c r="E5" s="36"/>
      <c r="F5" s="36"/>
      <c r="G5" s="36"/>
      <c r="H5" s="36"/>
      <c r="I5" s="36"/>
      <c r="J5" s="36"/>
      <c r="K5" s="36"/>
      <c r="L5" s="36"/>
      <c r="M5" s="36"/>
      <c r="N5" s="36"/>
      <c r="O5" s="36"/>
      <c r="P5" s="36"/>
      <c r="Q5" s="36"/>
    </row>
    <row r="6" spans="1:17" x14ac:dyDescent="0.25">
      <c r="A6" s="12">
        <v>2009</v>
      </c>
      <c r="B6" s="13">
        <v>312091.2</v>
      </c>
      <c r="C6" s="14">
        <v>0.64200000000000002</v>
      </c>
      <c r="D6" s="13">
        <v>200546.1</v>
      </c>
      <c r="E6" s="14">
        <v>0.439</v>
      </c>
      <c r="F6" s="13">
        <v>117120.3</v>
      </c>
      <c r="G6" s="14">
        <v>6.8000000000000005E-2</v>
      </c>
      <c r="H6" s="13">
        <v>80357.5</v>
      </c>
      <c r="I6" s="14">
        <v>0.109</v>
      </c>
      <c r="J6" s="13">
        <v>2360.1</v>
      </c>
      <c r="K6" s="14">
        <v>6.6000000000000003E-2</v>
      </c>
      <c r="L6" s="13">
        <v>32621.3</v>
      </c>
      <c r="M6" s="14">
        <v>0.15</v>
      </c>
      <c r="N6" s="13">
        <v>19812.2</v>
      </c>
      <c r="O6" s="14">
        <v>1.7000000000000001E-2</v>
      </c>
      <c r="P6" s="13">
        <v>5002</v>
      </c>
      <c r="Q6" s="14">
        <v>2.4E-2</v>
      </c>
    </row>
    <row r="7" spans="1:17" x14ac:dyDescent="0.25">
      <c r="A7" s="12">
        <v>2010</v>
      </c>
      <c r="B7" s="13">
        <v>313393.90000000002</v>
      </c>
      <c r="C7" s="14">
        <v>0.67100000000000004</v>
      </c>
      <c r="D7" s="13">
        <v>202404.4</v>
      </c>
      <c r="E7" s="14">
        <v>0.443</v>
      </c>
      <c r="F7" s="13">
        <v>116426</v>
      </c>
      <c r="G7" s="14">
        <v>7.8E-2</v>
      </c>
      <c r="H7" s="13">
        <v>80233.7</v>
      </c>
      <c r="I7" s="14">
        <v>0.111</v>
      </c>
      <c r="J7" s="13">
        <v>2543</v>
      </c>
      <c r="K7" s="14">
        <v>6.5000000000000002E-2</v>
      </c>
      <c r="L7" s="13">
        <v>29871.200000000001</v>
      </c>
      <c r="M7" s="14">
        <v>0.13600000000000001</v>
      </c>
      <c r="N7" s="13">
        <v>19565.5</v>
      </c>
      <c r="O7" s="14">
        <v>0.02</v>
      </c>
      <c r="P7" s="13">
        <v>5016</v>
      </c>
      <c r="Q7" s="14">
        <v>2.1000000000000001E-2</v>
      </c>
    </row>
    <row r="8" spans="1:17" x14ac:dyDescent="0.25">
      <c r="A8" s="12">
        <v>2011</v>
      </c>
      <c r="B8" s="13">
        <v>314056.09999999998</v>
      </c>
      <c r="C8" s="14">
        <v>0.628</v>
      </c>
      <c r="D8" s="13">
        <v>210518.7</v>
      </c>
      <c r="E8" s="14">
        <v>0.443</v>
      </c>
      <c r="F8" s="13">
        <v>119144.1</v>
      </c>
      <c r="G8" s="14">
        <v>7.9000000000000001E-2</v>
      </c>
      <c r="H8" s="13">
        <v>78898.600000000006</v>
      </c>
      <c r="I8" s="14">
        <v>0.11700000000000001</v>
      </c>
      <c r="J8" s="13">
        <v>2822.5</v>
      </c>
      <c r="K8" s="14">
        <v>8.4000000000000005E-2</v>
      </c>
      <c r="L8" s="13">
        <v>26683</v>
      </c>
      <c r="M8" s="14">
        <v>0.126</v>
      </c>
      <c r="N8" s="13">
        <v>18397.7</v>
      </c>
      <c r="O8" s="14">
        <v>1.2999999999999999E-2</v>
      </c>
      <c r="P8" s="13">
        <v>4986</v>
      </c>
      <c r="Q8" s="14">
        <v>2.1999999999999999E-2</v>
      </c>
    </row>
    <row r="9" spans="1:17" x14ac:dyDescent="0.25">
      <c r="A9" s="12">
        <v>2012</v>
      </c>
      <c r="B9" s="13">
        <v>304974.90000000002</v>
      </c>
      <c r="C9" s="14">
        <v>0.56200000000000006</v>
      </c>
      <c r="D9" s="13">
        <v>217938.2</v>
      </c>
      <c r="E9" s="14">
        <v>0.52200000000000002</v>
      </c>
      <c r="F9" s="13">
        <v>119319.4</v>
      </c>
      <c r="G9" s="14">
        <v>8.8999999999999996E-2</v>
      </c>
      <c r="H9" s="13">
        <v>74200.2</v>
      </c>
      <c r="I9" s="14">
        <v>0.13300000000000001</v>
      </c>
      <c r="J9" s="13">
        <v>2988.8</v>
      </c>
      <c r="K9" s="14">
        <v>7.2999999999999995E-2</v>
      </c>
      <c r="L9" s="13">
        <v>22483.7</v>
      </c>
      <c r="M9" s="14">
        <v>0.13700000000000001</v>
      </c>
      <c r="N9" s="13">
        <v>17773.5</v>
      </c>
      <c r="O9" s="14">
        <v>1.2999999999999999E-2</v>
      </c>
      <c r="P9" s="13">
        <v>4942.5</v>
      </c>
      <c r="Q9" s="14">
        <v>0.02</v>
      </c>
    </row>
    <row r="10" spans="1:17" x14ac:dyDescent="0.25">
      <c r="A10" s="12">
        <v>2013</v>
      </c>
      <c r="B10" s="13">
        <v>302604.40000000002</v>
      </c>
      <c r="C10" s="14">
        <v>0.59399999999999997</v>
      </c>
      <c r="D10" s="13">
        <v>219902.9</v>
      </c>
      <c r="E10" s="14">
        <v>0.48799999999999999</v>
      </c>
      <c r="F10" s="13">
        <v>123025.60000000001</v>
      </c>
      <c r="G10" s="14">
        <v>8.3000000000000004E-2</v>
      </c>
      <c r="H10" s="13">
        <v>75810.5</v>
      </c>
      <c r="I10" s="14">
        <v>0.112</v>
      </c>
      <c r="J10" s="13">
        <v>2996.2</v>
      </c>
      <c r="K10" s="14">
        <v>8.7999999999999995E-2</v>
      </c>
      <c r="L10" s="13">
        <v>20022.900000000001</v>
      </c>
      <c r="M10" s="14">
        <v>0.126</v>
      </c>
      <c r="N10" s="13">
        <v>17224.099999999999</v>
      </c>
      <c r="O10" s="14">
        <v>8.9999999999999993E-3</v>
      </c>
      <c r="P10" s="13">
        <v>4999.3999999999996</v>
      </c>
      <c r="Q10" s="14">
        <v>2.1000000000000001E-2</v>
      </c>
    </row>
    <row r="11" spans="1:17" x14ac:dyDescent="0.25">
      <c r="A11" s="12">
        <v>2014</v>
      </c>
      <c r="B11" s="13">
        <v>299064.7</v>
      </c>
      <c r="C11" s="14">
        <v>0.60499999999999998</v>
      </c>
      <c r="D11" s="13">
        <v>224183.2</v>
      </c>
      <c r="E11" s="14">
        <v>0.48599999999999999</v>
      </c>
      <c r="F11" s="13">
        <v>124736.9</v>
      </c>
      <c r="G11" s="14">
        <v>8.3000000000000004E-2</v>
      </c>
      <c r="H11" s="13">
        <v>75049.100000000006</v>
      </c>
      <c r="I11" s="14">
        <v>0.10299999999999999</v>
      </c>
      <c r="J11" s="13">
        <v>3026.7</v>
      </c>
      <c r="K11" s="14">
        <v>0.108</v>
      </c>
      <c r="L11" s="13">
        <v>18057</v>
      </c>
      <c r="M11" s="14">
        <v>0.13</v>
      </c>
      <c r="N11" s="13">
        <v>16791.5</v>
      </c>
      <c r="O11" s="14">
        <v>1.2E-2</v>
      </c>
      <c r="P11" s="13">
        <v>5011.3</v>
      </c>
      <c r="Q11" s="14">
        <v>2.1000000000000001E-2</v>
      </c>
    </row>
    <row r="12" spans="1:17" x14ac:dyDescent="0.25">
      <c r="A12" s="12">
        <v>2015</v>
      </c>
      <c r="B12" s="13">
        <v>286082.7</v>
      </c>
      <c r="C12" s="14">
        <v>0.54300000000000004</v>
      </c>
      <c r="D12" s="13">
        <v>231467.5</v>
      </c>
      <c r="E12" s="14">
        <v>0.55800000000000005</v>
      </c>
      <c r="F12" s="13">
        <v>123444.3</v>
      </c>
      <c r="G12" s="14">
        <v>9.8000000000000004E-2</v>
      </c>
      <c r="H12" s="13">
        <v>80348</v>
      </c>
      <c r="I12" s="14">
        <v>0.113</v>
      </c>
      <c r="J12" s="13">
        <v>3507.8</v>
      </c>
      <c r="K12" s="14">
        <v>0.11899999999999999</v>
      </c>
      <c r="L12" s="13">
        <v>14965.4</v>
      </c>
      <c r="M12" s="14">
        <v>0.14000000000000001</v>
      </c>
      <c r="N12" s="13">
        <v>16122.8</v>
      </c>
      <c r="O12" s="14">
        <v>1.2999999999999999E-2</v>
      </c>
      <c r="P12" s="13">
        <v>5075.2</v>
      </c>
      <c r="Q12" s="14">
        <v>2.1000000000000001E-2</v>
      </c>
    </row>
    <row r="13" spans="1:17" x14ac:dyDescent="0.25">
      <c r="A13" s="12">
        <v>2016</v>
      </c>
      <c r="B13" s="13">
        <v>269477.09999999998</v>
      </c>
      <c r="C13" s="14">
        <v>0.52800000000000002</v>
      </c>
      <c r="D13" s="13">
        <v>236442.8</v>
      </c>
      <c r="E13" s="14">
        <v>0.55400000000000005</v>
      </c>
      <c r="F13" s="13">
        <v>125148.4</v>
      </c>
      <c r="G13" s="14">
        <v>0.11</v>
      </c>
      <c r="H13" s="13">
        <v>81225.100000000006</v>
      </c>
      <c r="I13" s="14">
        <v>0.123</v>
      </c>
      <c r="J13" s="13">
        <v>3684.3</v>
      </c>
      <c r="K13" s="14">
        <v>0.115</v>
      </c>
      <c r="L13" s="13">
        <v>13993.7</v>
      </c>
      <c r="M13" s="14">
        <v>0.122</v>
      </c>
      <c r="N13" s="13">
        <v>15114</v>
      </c>
      <c r="O13" s="14">
        <v>1.2999999999999999E-2</v>
      </c>
      <c r="P13" s="13">
        <v>5082.8</v>
      </c>
      <c r="Q13" s="14">
        <v>2.3E-2</v>
      </c>
    </row>
    <row r="14" spans="1:17" x14ac:dyDescent="0.25">
      <c r="A14" s="12">
        <v>2017</v>
      </c>
      <c r="B14" s="13">
        <v>259930.2</v>
      </c>
      <c r="C14" s="14">
        <v>0.53100000000000003</v>
      </c>
      <c r="D14" s="13">
        <v>242839.1</v>
      </c>
      <c r="E14" s="14">
        <v>0.51200000000000001</v>
      </c>
      <c r="F14" s="13">
        <v>125806.6</v>
      </c>
      <c r="G14" s="14">
        <v>9.6000000000000002E-2</v>
      </c>
      <c r="H14" s="13">
        <v>79149.399999999994</v>
      </c>
      <c r="I14" s="14">
        <v>0.107</v>
      </c>
      <c r="J14" s="13">
        <v>4225.5</v>
      </c>
      <c r="K14" s="14">
        <v>0.11600000000000001</v>
      </c>
      <c r="L14" s="13">
        <v>13290.9</v>
      </c>
      <c r="M14" s="14">
        <v>0.13700000000000001</v>
      </c>
      <c r="N14" s="13">
        <v>14275.3</v>
      </c>
      <c r="O14" s="14">
        <v>0.01</v>
      </c>
      <c r="P14" s="13">
        <v>5153.3</v>
      </c>
      <c r="Q14" s="14">
        <v>2.1000000000000001E-2</v>
      </c>
    </row>
    <row r="15" spans="1:17" x14ac:dyDescent="0.25">
      <c r="A15" s="12">
        <v>2018</v>
      </c>
      <c r="B15" s="13">
        <v>246866.8</v>
      </c>
      <c r="C15" s="14">
        <v>0.53600000000000003</v>
      </c>
      <c r="D15" s="13">
        <v>254403.3</v>
      </c>
      <c r="E15" s="14">
        <v>0.55000000000000004</v>
      </c>
      <c r="F15" s="13">
        <v>126763.4</v>
      </c>
      <c r="G15" s="14">
        <v>0.11899999999999999</v>
      </c>
      <c r="H15" s="13">
        <v>76177.8</v>
      </c>
      <c r="I15" s="14">
        <v>0.126</v>
      </c>
      <c r="J15" s="13">
        <v>4446.6000000000004</v>
      </c>
      <c r="K15" s="14">
        <v>0.13</v>
      </c>
      <c r="L15" s="13">
        <v>13300.1</v>
      </c>
      <c r="M15" s="14">
        <v>0.14199999999999999</v>
      </c>
      <c r="N15" s="13">
        <v>14234.9</v>
      </c>
      <c r="O15" s="14">
        <v>1.2999999999999999E-2</v>
      </c>
      <c r="P15" s="13">
        <v>5289.7</v>
      </c>
      <c r="Q15" s="14">
        <v>1.9E-2</v>
      </c>
    </row>
    <row r="16" spans="1:17" x14ac:dyDescent="0.25">
      <c r="A16" s="36" t="s">
        <v>30</v>
      </c>
      <c r="B16" s="36"/>
      <c r="C16" s="36"/>
      <c r="D16" s="36"/>
      <c r="E16" s="36"/>
      <c r="F16" s="36"/>
      <c r="G16" s="36"/>
      <c r="H16" s="36"/>
      <c r="I16" s="36"/>
      <c r="J16" s="36"/>
      <c r="K16" s="36"/>
      <c r="L16" s="36"/>
      <c r="M16" s="36"/>
      <c r="N16" s="36"/>
      <c r="O16" s="36"/>
      <c r="P16" s="36"/>
      <c r="Q16" s="36"/>
    </row>
    <row r="17" spans="1:17" x14ac:dyDescent="0.25">
      <c r="A17" s="12" t="s">
        <v>7</v>
      </c>
      <c r="B17" s="13">
        <v>262832.90000000002</v>
      </c>
      <c r="C17" s="14">
        <v>0.59199999999999997</v>
      </c>
      <c r="D17" s="13">
        <v>238604.9</v>
      </c>
      <c r="E17" s="14">
        <v>0.47099999999999997</v>
      </c>
      <c r="F17" s="13">
        <v>125758.5</v>
      </c>
      <c r="G17" s="14">
        <v>8.1000000000000003E-2</v>
      </c>
      <c r="H17" s="13">
        <v>79997.2</v>
      </c>
      <c r="I17" s="14">
        <v>0.05</v>
      </c>
      <c r="J17" s="13">
        <v>3984.2</v>
      </c>
      <c r="K17" s="14">
        <v>0.107</v>
      </c>
      <c r="L17" s="13">
        <v>13545.9</v>
      </c>
      <c r="M17" s="14">
        <v>0.115</v>
      </c>
      <c r="N17" s="13">
        <v>14360</v>
      </c>
      <c r="O17" s="14">
        <v>0.01</v>
      </c>
      <c r="P17" s="13">
        <v>5165.1000000000004</v>
      </c>
      <c r="Q17" s="14">
        <v>2.7E-2</v>
      </c>
    </row>
    <row r="18" spans="1:17" x14ac:dyDescent="0.25">
      <c r="A18" s="12" t="s">
        <v>8</v>
      </c>
      <c r="B18" s="13">
        <v>262623.90000000002</v>
      </c>
      <c r="C18" s="14">
        <v>0.49399999999999999</v>
      </c>
      <c r="D18" s="13">
        <v>238711.5</v>
      </c>
      <c r="E18" s="14">
        <v>0.44700000000000001</v>
      </c>
      <c r="F18" s="13">
        <v>125637.1</v>
      </c>
      <c r="G18" s="14">
        <v>8.2000000000000003E-2</v>
      </c>
      <c r="H18" s="13">
        <v>79997.2</v>
      </c>
      <c r="I18" s="14">
        <v>4.5999999999999999E-2</v>
      </c>
      <c r="J18" s="13">
        <v>4151.8999999999996</v>
      </c>
      <c r="K18" s="14">
        <v>9.5000000000000001E-2</v>
      </c>
      <c r="L18" s="13">
        <v>13545.9</v>
      </c>
      <c r="M18" s="14">
        <v>0.109</v>
      </c>
      <c r="N18" s="13">
        <v>14360</v>
      </c>
      <c r="O18" s="14">
        <v>0.01</v>
      </c>
      <c r="P18" s="13">
        <v>5162.5</v>
      </c>
      <c r="Q18" s="14">
        <v>2.1999999999999999E-2</v>
      </c>
    </row>
    <row r="19" spans="1:17" x14ac:dyDescent="0.25">
      <c r="A19" s="12" t="s">
        <v>9</v>
      </c>
      <c r="B19" s="13">
        <v>262179.7</v>
      </c>
      <c r="C19" s="14">
        <v>0.45800000000000002</v>
      </c>
      <c r="D19" s="13">
        <v>239783.7</v>
      </c>
      <c r="E19" s="14">
        <v>0.44800000000000001</v>
      </c>
      <c r="F19" s="13">
        <v>125636.3</v>
      </c>
      <c r="G19" s="14">
        <v>9.2999999999999999E-2</v>
      </c>
      <c r="H19" s="13">
        <v>79980.600000000006</v>
      </c>
      <c r="I19" s="14">
        <v>7.5999999999999998E-2</v>
      </c>
      <c r="J19" s="13">
        <v>4198.3999999999996</v>
      </c>
      <c r="K19" s="14">
        <v>9.5000000000000001E-2</v>
      </c>
      <c r="L19" s="13">
        <v>13545.9</v>
      </c>
      <c r="M19" s="14">
        <v>0.13700000000000001</v>
      </c>
      <c r="N19" s="13">
        <v>14336.4</v>
      </c>
      <c r="O19" s="14">
        <v>0.01</v>
      </c>
      <c r="P19" s="13">
        <v>5153.8</v>
      </c>
      <c r="Q19" s="14">
        <v>2.4E-2</v>
      </c>
    </row>
    <row r="20" spans="1:17" x14ac:dyDescent="0.25">
      <c r="A20" s="12" t="s">
        <v>10</v>
      </c>
      <c r="B20" s="13">
        <v>260949.7</v>
      </c>
      <c r="C20" s="14">
        <v>0.433</v>
      </c>
      <c r="D20" s="13">
        <v>239783.7</v>
      </c>
      <c r="E20" s="14">
        <v>0.42599999999999999</v>
      </c>
      <c r="F20" s="13">
        <v>125704.3</v>
      </c>
      <c r="G20" s="14">
        <v>8.3000000000000004E-2</v>
      </c>
      <c r="H20" s="13">
        <v>79618.600000000006</v>
      </c>
      <c r="I20" s="14">
        <v>0.09</v>
      </c>
      <c r="J20" s="13">
        <v>4218.8</v>
      </c>
      <c r="K20" s="14">
        <v>9.7000000000000003E-2</v>
      </c>
      <c r="L20" s="13">
        <v>13545.9</v>
      </c>
      <c r="M20" s="14">
        <v>0.105</v>
      </c>
      <c r="N20" s="13">
        <v>14336.4</v>
      </c>
      <c r="O20" s="14">
        <v>7.0000000000000001E-3</v>
      </c>
      <c r="P20" s="13">
        <v>5159.8</v>
      </c>
      <c r="Q20" s="14">
        <v>1.7000000000000001E-2</v>
      </c>
    </row>
    <row r="21" spans="1:17" x14ac:dyDescent="0.25">
      <c r="A21" s="12" t="s">
        <v>11</v>
      </c>
      <c r="B21" s="13">
        <v>260949.7</v>
      </c>
      <c r="C21" s="14">
        <v>0.47899999999999998</v>
      </c>
      <c r="D21" s="13">
        <v>242325.8</v>
      </c>
      <c r="E21" s="14">
        <v>0.45600000000000002</v>
      </c>
      <c r="F21" s="13">
        <v>125668.3</v>
      </c>
      <c r="G21" s="14">
        <v>8.8999999999999996E-2</v>
      </c>
      <c r="H21" s="13">
        <v>79584.100000000006</v>
      </c>
      <c r="I21" s="14">
        <v>9.4E-2</v>
      </c>
      <c r="J21" s="13">
        <v>4239</v>
      </c>
      <c r="K21" s="14">
        <v>0.1</v>
      </c>
      <c r="L21" s="13">
        <v>13545.9</v>
      </c>
      <c r="M21" s="14">
        <v>0.16</v>
      </c>
      <c r="N21" s="13">
        <v>14336.4</v>
      </c>
      <c r="O21" s="14">
        <v>8.9999999999999993E-3</v>
      </c>
      <c r="P21" s="13">
        <v>5158.8</v>
      </c>
      <c r="Q21" s="14">
        <v>1.7999999999999999E-2</v>
      </c>
    </row>
    <row r="22" spans="1:17" x14ac:dyDescent="0.25">
      <c r="A22" s="12" t="s">
        <v>12</v>
      </c>
      <c r="B22" s="13">
        <v>259190</v>
      </c>
      <c r="C22" s="14">
        <v>0.57799999999999996</v>
      </c>
      <c r="D22" s="13">
        <v>242355.4</v>
      </c>
      <c r="E22" s="14">
        <v>0.55500000000000005</v>
      </c>
      <c r="F22" s="13">
        <v>125748.3</v>
      </c>
      <c r="G22" s="14">
        <v>0.104</v>
      </c>
      <c r="H22" s="13">
        <v>78791.5</v>
      </c>
      <c r="I22" s="14">
        <v>0.14099999999999999</v>
      </c>
      <c r="J22" s="13">
        <v>4240.1000000000004</v>
      </c>
      <c r="K22" s="14">
        <v>0.124</v>
      </c>
      <c r="L22" s="13">
        <v>13110.9</v>
      </c>
      <c r="M22" s="14">
        <v>0.16400000000000001</v>
      </c>
      <c r="N22" s="13">
        <v>14286.4</v>
      </c>
      <c r="O22" s="14">
        <v>0.01</v>
      </c>
      <c r="P22" s="13">
        <v>5149.3999999999996</v>
      </c>
      <c r="Q22" s="14">
        <v>1.7999999999999999E-2</v>
      </c>
    </row>
    <row r="23" spans="1:17" x14ac:dyDescent="0.25">
      <c r="A23" s="12" t="s">
        <v>13</v>
      </c>
      <c r="B23" s="13">
        <v>259190</v>
      </c>
      <c r="C23" s="14">
        <v>0.66300000000000003</v>
      </c>
      <c r="D23" s="13">
        <v>244634.3</v>
      </c>
      <c r="E23" s="14">
        <v>0.66300000000000003</v>
      </c>
      <c r="F23" s="13">
        <v>125748.3</v>
      </c>
      <c r="G23" s="14">
        <v>0.123</v>
      </c>
      <c r="H23" s="13">
        <v>78791.5</v>
      </c>
      <c r="I23" s="14">
        <v>0.20399999999999999</v>
      </c>
      <c r="J23" s="13">
        <v>4240.6000000000004</v>
      </c>
      <c r="K23" s="14">
        <v>0.151</v>
      </c>
      <c r="L23" s="13">
        <v>13110.9</v>
      </c>
      <c r="M23" s="14">
        <v>0.17100000000000001</v>
      </c>
      <c r="N23" s="13">
        <v>14238.4</v>
      </c>
      <c r="O23" s="14">
        <v>1.0999999999999999E-2</v>
      </c>
      <c r="P23" s="13">
        <v>5149</v>
      </c>
      <c r="Q23" s="14">
        <v>1.9E-2</v>
      </c>
    </row>
    <row r="24" spans="1:17" x14ac:dyDescent="0.25">
      <c r="A24" s="12" t="s">
        <v>14</v>
      </c>
      <c r="B24" s="13">
        <v>259190</v>
      </c>
      <c r="C24" s="14">
        <v>0.622</v>
      </c>
      <c r="D24" s="13">
        <v>245481.9</v>
      </c>
      <c r="E24" s="14">
        <v>0.64900000000000002</v>
      </c>
      <c r="F24" s="13">
        <v>125797.8</v>
      </c>
      <c r="G24" s="14">
        <v>0.113</v>
      </c>
      <c r="H24" s="13">
        <v>78697.5</v>
      </c>
      <c r="I24" s="14">
        <v>0.16</v>
      </c>
      <c r="J24" s="13">
        <v>4246.8999999999996</v>
      </c>
      <c r="K24" s="14">
        <v>0.14299999999999999</v>
      </c>
      <c r="L24" s="13">
        <v>13110.9</v>
      </c>
      <c r="M24" s="14">
        <v>0.155</v>
      </c>
      <c r="N24" s="13">
        <v>14238.4</v>
      </c>
      <c r="O24" s="14">
        <v>1.0999999999999999E-2</v>
      </c>
      <c r="P24" s="13">
        <v>5137.2</v>
      </c>
      <c r="Q24" s="14">
        <v>2.1000000000000001E-2</v>
      </c>
    </row>
    <row r="25" spans="1:17" x14ac:dyDescent="0.25">
      <c r="A25" s="12" t="s">
        <v>29</v>
      </c>
      <c r="B25" s="13">
        <v>259006</v>
      </c>
      <c r="C25" s="14">
        <v>0.53200000000000003</v>
      </c>
      <c r="D25" s="13">
        <v>245481.9</v>
      </c>
      <c r="E25" s="14">
        <v>0.55400000000000005</v>
      </c>
      <c r="F25" s="13">
        <v>125887.8</v>
      </c>
      <c r="G25" s="14">
        <v>0.106</v>
      </c>
      <c r="H25" s="13">
        <v>78645.7</v>
      </c>
      <c r="I25" s="14">
        <v>0.13200000000000001</v>
      </c>
      <c r="J25" s="13">
        <v>4297</v>
      </c>
      <c r="K25" s="14">
        <v>0.127</v>
      </c>
      <c r="L25" s="13">
        <v>13110.9</v>
      </c>
      <c r="M25" s="14">
        <v>0.14599999999999999</v>
      </c>
      <c r="N25" s="13">
        <v>14238.4</v>
      </c>
      <c r="O25" s="14">
        <v>1.2E-2</v>
      </c>
      <c r="P25" s="13">
        <v>5144.8</v>
      </c>
      <c r="Q25" s="14">
        <v>2.1000000000000001E-2</v>
      </c>
    </row>
    <row r="26" spans="1:17" x14ac:dyDescent="0.25">
      <c r="A26" s="12" t="s">
        <v>15</v>
      </c>
      <c r="B26" s="13">
        <v>258429</v>
      </c>
      <c r="C26" s="14">
        <v>0.47199999999999998</v>
      </c>
      <c r="D26" s="13">
        <v>245521.9</v>
      </c>
      <c r="E26" s="14">
        <v>0.48099999999999998</v>
      </c>
      <c r="F26" s="13">
        <v>125894.8</v>
      </c>
      <c r="G26" s="14">
        <v>9.5000000000000001E-2</v>
      </c>
      <c r="H26" s="13">
        <v>78643.7</v>
      </c>
      <c r="I26" s="14">
        <v>0.125</v>
      </c>
      <c r="J26" s="13">
        <v>4297</v>
      </c>
      <c r="K26" s="14">
        <v>0.11799999999999999</v>
      </c>
      <c r="L26" s="13">
        <v>13110.9</v>
      </c>
      <c r="M26" s="14">
        <v>0.12</v>
      </c>
      <c r="N26" s="13">
        <v>14238.4</v>
      </c>
      <c r="O26" s="14">
        <v>1.0999999999999999E-2</v>
      </c>
      <c r="P26" s="13">
        <v>5148.8999999999996</v>
      </c>
      <c r="Q26" s="14">
        <v>1.9E-2</v>
      </c>
    </row>
    <row r="27" spans="1:17" x14ac:dyDescent="0.25">
      <c r="A27" s="12" t="s">
        <v>16</v>
      </c>
      <c r="B27" s="13">
        <v>258278</v>
      </c>
      <c r="C27" s="14">
        <v>0.49</v>
      </c>
      <c r="D27" s="13">
        <v>245521.9</v>
      </c>
      <c r="E27" s="14">
        <v>0.45800000000000002</v>
      </c>
      <c r="F27" s="13">
        <v>126098.8</v>
      </c>
      <c r="G27" s="14">
        <v>8.5999999999999993E-2</v>
      </c>
      <c r="H27" s="13">
        <v>78551.600000000006</v>
      </c>
      <c r="I27" s="14">
        <v>7.5999999999999998E-2</v>
      </c>
      <c r="J27" s="13">
        <v>4297</v>
      </c>
      <c r="K27" s="14">
        <v>0.115</v>
      </c>
      <c r="L27" s="13">
        <v>13110.9</v>
      </c>
      <c r="M27" s="14">
        <v>0.128</v>
      </c>
      <c r="N27" s="13">
        <v>14191.8</v>
      </c>
      <c r="O27" s="14">
        <v>8.9999999999999993E-3</v>
      </c>
      <c r="P27" s="13">
        <v>5144.3</v>
      </c>
      <c r="Q27" s="14">
        <v>1.9E-2</v>
      </c>
    </row>
    <row r="28" spans="1:17" x14ac:dyDescent="0.25">
      <c r="A28" s="12" t="s">
        <v>17</v>
      </c>
      <c r="B28" s="13">
        <v>256530</v>
      </c>
      <c r="C28" s="14">
        <v>0.55800000000000005</v>
      </c>
      <c r="D28" s="13">
        <v>245520.9</v>
      </c>
      <c r="E28" s="14">
        <v>0.52300000000000002</v>
      </c>
      <c r="F28" s="13">
        <v>126089.8</v>
      </c>
      <c r="G28" s="14">
        <v>9.4E-2</v>
      </c>
      <c r="H28" s="13">
        <v>78543.199999999997</v>
      </c>
      <c r="I28" s="14">
        <v>0.09</v>
      </c>
      <c r="J28" s="13">
        <v>4293</v>
      </c>
      <c r="K28" s="14">
        <v>0.11899999999999999</v>
      </c>
      <c r="L28" s="13">
        <v>13110.9</v>
      </c>
      <c r="M28" s="14">
        <v>0.13500000000000001</v>
      </c>
      <c r="N28" s="13">
        <v>14149.8</v>
      </c>
      <c r="O28" s="14">
        <v>1.6E-2</v>
      </c>
      <c r="P28" s="13">
        <v>5165.8999999999996</v>
      </c>
      <c r="Q28" s="14">
        <v>2.3E-2</v>
      </c>
    </row>
    <row r="29" spans="1:17" x14ac:dyDescent="0.25">
      <c r="A29" s="36" t="s">
        <v>58</v>
      </c>
      <c r="B29" s="36"/>
      <c r="C29" s="36"/>
      <c r="D29" s="36"/>
      <c r="E29" s="36"/>
      <c r="F29" s="36"/>
      <c r="G29" s="36"/>
      <c r="H29" s="36"/>
      <c r="I29" s="36"/>
      <c r="J29" s="36"/>
      <c r="K29" s="36"/>
      <c r="L29" s="36"/>
      <c r="M29" s="36"/>
      <c r="N29" s="36"/>
      <c r="O29" s="36"/>
      <c r="P29" s="36"/>
      <c r="Q29" s="36"/>
    </row>
    <row r="30" spans="1:17" x14ac:dyDescent="0.25">
      <c r="A30" s="12" t="s">
        <v>7</v>
      </c>
      <c r="B30" s="13">
        <v>251730.8</v>
      </c>
      <c r="C30" s="14">
        <v>0.64</v>
      </c>
      <c r="D30" s="13">
        <v>247709</v>
      </c>
      <c r="E30" s="14">
        <v>0.51400000000000001</v>
      </c>
      <c r="F30" s="13">
        <v>126362.3</v>
      </c>
      <c r="G30" s="14">
        <v>0.11700000000000001</v>
      </c>
      <c r="H30" s="13">
        <v>78615.100000000006</v>
      </c>
      <c r="I30" s="14">
        <v>0.109</v>
      </c>
      <c r="J30" s="13">
        <v>4280.8999999999996</v>
      </c>
      <c r="K30" s="14">
        <v>0.11799999999999999</v>
      </c>
      <c r="L30" s="13">
        <v>13440.4</v>
      </c>
      <c r="M30" s="14">
        <v>0.19900000000000001</v>
      </c>
      <c r="N30" s="13">
        <v>14336.6</v>
      </c>
      <c r="O30" s="14">
        <v>3.5000000000000003E-2</v>
      </c>
      <c r="P30" s="13">
        <v>5330.8</v>
      </c>
      <c r="Q30" s="14">
        <v>2.5000000000000001E-2</v>
      </c>
    </row>
    <row r="31" spans="1:17" x14ac:dyDescent="0.25">
      <c r="A31" s="12" t="s">
        <v>8</v>
      </c>
      <c r="B31" s="13">
        <v>250522.8</v>
      </c>
      <c r="C31" s="14">
        <v>0.49099999999999999</v>
      </c>
      <c r="D31" s="13">
        <v>247709</v>
      </c>
      <c r="E31" s="14">
        <v>0.51600000000000001</v>
      </c>
      <c r="F31" s="13">
        <v>126189.1</v>
      </c>
      <c r="G31" s="14">
        <v>9.2999999999999999E-2</v>
      </c>
      <c r="H31" s="13">
        <v>78185.100000000006</v>
      </c>
      <c r="I31" s="14">
        <v>5.8000000000000003E-2</v>
      </c>
      <c r="J31" s="13">
        <v>4292.8999999999996</v>
      </c>
      <c r="K31" s="14">
        <v>0.12</v>
      </c>
      <c r="L31" s="13">
        <v>13440.4</v>
      </c>
      <c r="M31" s="14">
        <v>0.121</v>
      </c>
      <c r="N31" s="13">
        <v>14336.6</v>
      </c>
      <c r="O31" s="14">
        <v>8.0000000000000002E-3</v>
      </c>
      <c r="P31" s="13">
        <v>5333.5</v>
      </c>
      <c r="Q31" s="14">
        <v>1.7999999999999999E-2</v>
      </c>
    </row>
    <row r="32" spans="1:17" x14ac:dyDescent="0.25">
      <c r="A32" s="12" t="s">
        <v>9</v>
      </c>
      <c r="B32" s="13">
        <v>249781.8</v>
      </c>
      <c r="C32" s="14">
        <v>0.438</v>
      </c>
      <c r="D32" s="13">
        <v>247709</v>
      </c>
      <c r="E32" s="14">
        <v>0.49099999999999999</v>
      </c>
      <c r="F32" s="13">
        <v>126170.5</v>
      </c>
      <c r="G32" s="14">
        <v>0.10299999999999999</v>
      </c>
      <c r="H32" s="13">
        <v>77411.199999999997</v>
      </c>
      <c r="I32" s="14">
        <v>7.4999999999999997E-2</v>
      </c>
      <c r="J32" s="13">
        <v>4288.5</v>
      </c>
      <c r="K32" s="14">
        <v>0.11899999999999999</v>
      </c>
      <c r="L32" s="13">
        <v>13440.4</v>
      </c>
      <c r="M32" s="14">
        <v>0.109</v>
      </c>
      <c r="N32" s="13">
        <v>14336.6</v>
      </c>
      <c r="O32" s="14">
        <v>8.9999999999999993E-3</v>
      </c>
      <c r="P32" s="13">
        <v>5326.9</v>
      </c>
      <c r="Q32" s="14">
        <v>1.7999999999999999E-2</v>
      </c>
    </row>
    <row r="33" spans="1:17" x14ac:dyDescent="0.25">
      <c r="A33" s="12" t="s">
        <v>10</v>
      </c>
      <c r="B33" s="13">
        <v>248603.8</v>
      </c>
      <c r="C33" s="14">
        <v>0.41499999999999998</v>
      </c>
      <c r="D33" s="13">
        <v>248199</v>
      </c>
      <c r="E33" s="14">
        <v>0.45600000000000002</v>
      </c>
      <c r="F33" s="13">
        <v>126338.5</v>
      </c>
      <c r="G33" s="14">
        <v>0.105</v>
      </c>
      <c r="H33" s="13">
        <v>77369.899999999994</v>
      </c>
      <c r="I33" s="14">
        <v>8.5000000000000006E-2</v>
      </c>
      <c r="J33" s="13">
        <v>4372.3999999999996</v>
      </c>
      <c r="K33" s="14">
        <v>0.109</v>
      </c>
      <c r="L33" s="13">
        <v>13440.4</v>
      </c>
      <c r="M33" s="14">
        <v>0.129</v>
      </c>
      <c r="N33" s="13">
        <v>14336.6</v>
      </c>
      <c r="O33" s="14">
        <v>0.01</v>
      </c>
      <c r="P33" s="13">
        <v>5317.8</v>
      </c>
      <c r="Q33" s="14">
        <v>0.02</v>
      </c>
    </row>
    <row r="34" spans="1:17" x14ac:dyDescent="0.25">
      <c r="A34" s="12" t="s">
        <v>11</v>
      </c>
      <c r="B34" s="13">
        <v>248603.8</v>
      </c>
      <c r="C34" s="14">
        <v>0.46700000000000003</v>
      </c>
      <c r="D34" s="13">
        <v>252604.7</v>
      </c>
      <c r="E34" s="14">
        <v>0.498</v>
      </c>
      <c r="F34" s="13">
        <v>126690.5</v>
      </c>
      <c r="G34" s="14">
        <v>0.113</v>
      </c>
      <c r="H34" s="13">
        <v>76359.3</v>
      </c>
      <c r="I34" s="14">
        <v>0.153</v>
      </c>
      <c r="J34" s="13">
        <v>4372.3999999999996</v>
      </c>
      <c r="K34" s="14">
        <v>0.12</v>
      </c>
      <c r="L34" s="13">
        <v>13440.4</v>
      </c>
      <c r="M34" s="14">
        <v>0.1</v>
      </c>
      <c r="N34" s="13">
        <v>14336.6</v>
      </c>
      <c r="O34" s="14">
        <v>1.0999999999999999E-2</v>
      </c>
      <c r="P34" s="13">
        <v>5319.2</v>
      </c>
      <c r="Q34" s="14">
        <v>1.7999999999999999E-2</v>
      </c>
    </row>
    <row r="35" spans="1:17" x14ac:dyDescent="0.25">
      <c r="A35" s="12" t="s">
        <v>12</v>
      </c>
      <c r="B35" s="13">
        <v>245407.8</v>
      </c>
      <c r="C35" s="14">
        <v>0.57999999999999996</v>
      </c>
      <c r="D35" s="13">
        <v>255100.3</v>
      </c>
      <c r="E35" s="14">
        <v>0.58699999999999997</v>
      </c>
      <c r="F35" s="13">
        <v>126881.1</v>
      </c>
      <c r="G35" s="14">
        <v>0.124</v>
      </c>
      <c r="H35" s="13">
        <v>75658.100000000006</v>
      </c>
      <c r="I35" s="14">
        <v>0.16300000000000001</v>
      </c>
      <c r="J35" s="13">
        <v>4362.3999999999996</v>
      </c>
      <c r="K35" s="14">
        <v>0.13100000000000001</v>
      </c>
      <c r="L35" s="13">
        <v>13440.4</v>
      </c>
      <c r="M35" s="14">
        <v>0.15</v>
      </c>
      <c r="N35" s="13">
        <v>14166.6</v>
      </c>
      <c r="O35" s="14">
        <v>1.4E-2</v>
      </c>
      <c r="P35" s="13">
        <v>5275.1</v>
      </c>
      <c r="Q35" s="14">
        <v>1.7999999999999999E-2</v>
      </c>
    </row>
    <row r="36" spans="1:17" x14ac:dyDescent="0.25">
      <c r="A36" s="12" t="s">
        <v>13</v>
      </c>
      <c r="B36" s="13">
        <v>245407.8</v>
      </c>
      <c r="C36" s="14">
        <v>0.63800000000000001</v>
      </c>
      <c r="D36" s="13">
        <v>256721.3</v>
      </c>
      <c r="E36" s="14">
        <v>0.69799999999999995</v>
      </c>
      <c r="F36" s="13">
        <v>126878.6</v>
      </c>
      <c r="G36" s="14">
        <v>0.16300000000000001</v>
      </c>
      <c r="H36" s="13">
        <v>75658.100000000006</v>
      </c>
      <c r="I36" s="14">
        <v>0.23300000000000001</v>
      </c>
      <c r="J36" s="13">
        <v>4369</v>
      </c>
      <c r="K36" s="14">
        <v>0.183</v>
      </c>
      <c r="L36" s="13">
        <v>13440.4</v>
      </c>
      <c r="M36" s="14">
        <v>0.16600000000000001</v>
      </c>
      <c r="N36" s="13">
        <v>14166.6</v>
      </c>
      <c r="O36" s="14">
        <v>1.4999999999999999E-2</v>
      </c>
      <c r="P36" s="13">
        <v>5276.5</v>
      </c>
      <c r="Q36" s="14">
        <v>1.7999999999999999E-2</v>
      </c>
    </row>
    <row r="37" spans="1:17" x14ac:dyDescent="0.25">
      <c r="A37" s="12" t="s">
        <v>14</v>
      </c>
      <c r="B37" s="13">
        <v>245407.8</v>
      </c>
      <c r="C37" s="14">
        <v>0.63600000000000001</v>
      </c>
      <c r="D37" s="13">
        <v>257487.3</v>
      </c>
      <c r="E37" s="14">
        <v>0.69299999999999995</v>
      </c>
      <c r="F37" s="13">
        <v>127267.4</v>
      </c>
      <c r="G37" s="14">
        <v>0.15</v>
      </c>
      <c r="H37" s="13">
        <v>75658.100000000006</v>
      </c>
      <c r="I37" s="14">
        <v>0.20300000000000001</v>
      </c>
      <c r="J37" s="13">
        <v>4594.6000000000004</v>
      </c>
      <c r="K37" s="14">
        <v>0.16900000000000001</v>
      </c>
      <c r="L37" s="13">
        <v>13440.4</v>
      </c>
      <c r="M37" s="14">
        <v>0.156</v>
      </c>
      <c r="N37" s="13">
        <v>14166.6</v>
      </c>
      <c r="O37" s="14">
        <v>1.2999999999999999E-2</v>
      </c>
      <c r="P37" s="13">
        <v>5277.8</v>
      </c>
      <c r="Q37" s="14">
        <v>2.1000000000000001E-2</v>
      </c>
    </row>
    <row r="38" spans="1:17" x14ac:dyDescent="0.25">
      <c r="A38" s="12" t="s">
        <v>29</v>
      </c>
      <c r="B38" s="13">
        <v>245113.4</v>
      </c>
      <c r="C38" s="14">
        <v>0.55300000000000005</v>
      </c>
      <c r="D38" s="13">
        <v>258463.3</v>
      </c>
      <c r="E38" s="14">
        <v>0.63200000000000001</v>
      </c>
      <c r="F38" s="13">
        <v>127146.3</v>
      </c>
      <c r="G38" s="14">
        <v>0.13800000000000001</v>
      </c>
      <c r="H38" s="13">
        <v>75650.600000000006</v>
      </c>
      <c r="I38" s="14">
        <v>0.156</v>
      </c>
      <c r="J38" s="13">
        <v>4594.3</v>
      </c>
      <c r="K38" s="14">
        <v>0.13800000000000001</v>
      </c>
      <c r="L38" s="13">
        <v>13440.4</v>
      </c>
      <c r="M38" s="14">
        <v>0.16900000000000001</v>
      </c>
      <c r="N38" s="13">
        <v>14166.6</v>
      </c>
      <c r="O38" s="14">
        <v>1.2999999999999999E-2</v>
      </c>
      <c r="P38" s="13">
        <v>5274</v>
      </c>
      <c r="Q38" s="14">
        <v>0.02</v>
      </c>
    </row>
    <row r="39" spans="1:17" x14ac:dyDescent="0.25">
      <c r="A39" s="12" t="s">
        <v>15</v>
      </c>
      <c r="B39" s="13">
        <v>244837.5</v>
      </c>
      <c r="C39" s="14">
        <v>0.48499999999999999</v>
      </c>
      <c r="D39" s="13">
        <v>258836.7</v>
      </c>
      <c r="E39" s="14">
        <v>0.52900000000000003</v>
      </c>
      <c r="F39" s="13">
        <v>127104</v>
      </c>
      <c r="G39" s="14">
        <v>0.11600000000000001</v>
      </c>
      <c r="H39" s="13">
        <v>75120.600000000006</v>
      </c>
      <c r="I39" s="14">
        <v>0.126</v>
      </c>
      <c r="J39" s="13">
        <v>4595</v>
      </c>
      <c r="K39" s="14">
        <v>0.124</v>
      </c>
      <c r="L39" s="13">
        <v>13440.4</v>
      </c>
      <c r="M39" s="14">
        <v>0.13700000000000001</v>
      </c>
      <c r="N39" s="13">
        <v>14166.6</v>
      </c>
      <c r="O39" s="14">
        <v>1.0999999999999999E-2</v>
      </c>
      <c r="P39" s="13">
        <v>5269</v>
      </c>
      <c r="Q39" s="14">
        <v>0.02</v>
      </c>
    </row>
    <row r="40" spans="1:17" x14ac:dyDescent="0.25">
      <c r="A40" s="12" t="s">
        <v>16</v>
      </c>
      <c r="B40" s="13">
        <v>244426.5</v>
      </c>
      <c r="C40" s="14">
        <v>0.53200000000000003</v>
      </c>
      <c r="D40" s="13">
        <v>260948</v>
      </c>
      <c r="E40" s="14">
        <v>0.48799999999999999</v>
      </c>
      <c r="F40" s="13">
        <v>126977.7</v>
      </c>
      <c r="G40" s="14">
        <v>0.105</v>
      </c>
      <c r="H40" s="13">
        <v>74758.600000000006</v>
      </c>
      <c r="I40" s="14">
        <v>8.6999999999999994E-2</v>
      </c>
      <c r="J40" s="13">
        <v>4613.6000000000004</v>
      </c>
      <c r="K40" s="14">
        <v>0.11700000000000001</v>
      </c>
      <c r="L40" s="13">
        <v>13440.4</v>
      </c>
      <c r="M40" s="14">
        <v>0.13400000000000001</v>
      </c>
      <c r="N40" s="13">
        <v>14154.6</v>
      </c>
      <c r="O40" s="14">
        <v>1.0999999999999999E-2</v>
      </c>
      <c r="P40" s="13">
        <v>5240.3999999999996</v>
      </c>
      <c r="Q40" s="14">
        <v>1.7999999999999999E-2</v>
      </c>
    </row>
    <row r="41" spans="1:17" x14ac:dyDescent="0.25">
      <c r="A41" s="12" t="s">
        <v>17</v>
      </c>
      <c r="B41" s="13">
        <v>242785.6</v>
      </c>
      <c r="C41" s="14">
        <v>0.55900000000000005</v>
      </c>
      <c r="D41" s="13">
        <v>260868.5</v>
      </c>
      <c r="E41" s="14">
        <v>0.48899999999999999</v>
      </c>
      <c r="F41" s="13">
        <v>127108.3</v>
      </c>
      <c r="G41" s="14">
        <v>9.0999999999999998E-2</v>
      </c>
      <c r="H41" s="13">
        <v>73841.600000000006</v>
      </c>
      <c r="I41" s="14">
        <v>6.3E-2</v>
      </c>
      <c r="J41" s="13">
        <v>4613.6000000000004</v>
      </c>
      <c r="K41" s="14">
        <v>0.11</v>
      </c>
      <c r="L41" s="13">
        <v>11788.4</v>
      </c>
      <c r="M41" s="14">
        <v>0.126</v>
      </c>
      <c r="N41" s="13">
        <v>14154.6</v>
      </c>
      <c r="O41" s="14">
        <v>0.01</v>
      </c>
      <c r="P41" s="13">
        <v>5237.8999999999996</v>
      </c>
      <c r="Q41" s="14">
        <v>1.7000000000000001E-2</v>
      </c>
    </row>
    <row r="42" spans="1:17" x14ac:dyDescent="0.25">
      <c r="A42" s="36" t="s">
        <v>59</v>
      </c>
      <c r="B42" s="36"/>
      <c r="C42" s="36"/>
      <c r="D42" s="36"/>
      <c r="E42" s="36"/>
      <c r="F42" s="36"/>
      <c r="G42" s="36"/>
      <c r="H42" s="36"/>
      <c r="I42" s="36"/>
      <c r="J42" s="36"/>
      <c r="K42" s="36"/>
      <c r="L42" s="36"/>
      <c r="M42" s="36"/>
      <c r="N42" s="36"/>
      <c r="O42" s="36"/>
      <c r="P42" s="36"/>
      <c r="Q42" s="36"/>
    </row>
    <row r="43" spans="1:17" x14ac:dyDescent="0.25">
      <c r="A43" s="12" t="s">
        <v>7</v>
      </c>
      <c r="B43" s="13">
        <v>242483.1</v>
      </c>
      <c r="C43" s="14">
        <v>0.56499999999999995</v>
      </c>
      <c r="D43" s="13">
        <v>263721.2</v>
      </c>
      <c r="E43" s="14">
        <v>0.54</v>
      </c>
      <c r="F43" s="13">
        <v>127635</v>
      </c>
      <c r="G43" s="14">
        <v>0.08</v>
      </c>
      <c r="H43" s="13">
        <v>73620.800000000003</v>
      </c>
      <c r="I43" s="14">
        <v>8.6999999999999994E-2</v>
      </c>
      <c r="J43" s="13">
        <v>4616.7</v>
      </c>
      <c r="K43" s="14">
        <v>0.1</v>
      </c>
      <c r="L43" s="13">
        <v>11788.4</v>
      </c>
      <c r="M43" s="14">
        <v>0.128</v>
      </c>
      <c r="N43" s="13">
        <v>14154.6</v>
      </c>
      <c r="O43" s="14">
        <v>7.0000000000000001E-3</v>
      </c>
      <c r="P43" s="13">
        <v>5237.8999999999996</v>
      </c>
      <c r="Q43" s="14">
        <v>0.02</v>
      </c>
    </row>
    <row r="44" spans="1:17" x14ac:dyDescent="0.25">
      <c r="A44" s="12" t="s">
        <v>8</v>
      </c>
      <c r="B44" s="13">
        <v>239549.6</v>
      </c>
      <c r="C44" s="14">
        <v>0.505</v>
      </c>
      <c r="D44" s="13">
        <v>263721.2</v>
      </c>
      <c r="E44" s="14">
        <v>0.55300000000000005</v>
      </c>
      <c r="F44" s="13">
        <v>127635</v>
      </c>
      <c r="G44" s="14">
        <v>8.5000000000000006E-2</v>
      </c>
      <c r="H44" s="13">
        <v>74611.3</v>
      </c>
      <c r="I44" s="14">
        <v>0.08</v>
      </c>
      <c r="J44" s="13">
        <v>4689.2</v>
      </c>
      <c r="K44" s="14">
        <v>0.123</v>
      </c>
      <c r="L44" s="13">
        <v>11788.4</v>
      </c>
      <c r="M44" s="14">
        <v>0.128</v>
      </c>
      <c r="N44" s="13">
        <v>14154.6</v>
      </c>
      <c r="O44" s="14">
        <v>7.0000000000000001E-3</v>
      </c>
      <c r="P44" s="13">
        <v>5239.8999999999996</v>
      </c>
      <c r="Q44" s="14">
        <v>1.7000000000000001E-2</v>
      </c>
    </row>
    <row r="45" spans="1:17" x14ac:dyDescent="0.25">
      <c r="A45" s="12" t="s">
        <v>9</v>
      </c>
      <c r="B45" s="13">
        <v>238318.6</v>
      </c>
      <c r="C45" s="14">
        <v>0.45</v>
      </c>
      <c r="D45" s="13">
        <v>263404.2</v>
      </c>
      <c r="E45" s="14">
        <v>0.5</v>
      </c>
      <c r="F45" s="13">
        <v>127622.1</v>
      </c>
      <c r="G45" s="14">
        <v>0.08</v>
      </c>
      <c r="H45" s="13">
        <v>74002.3</v>
      </c>
      <c r="I45" s="14">
        <v>0.09</v>
      </c>
      <c r="J45" s="13">
        <v>4689.2</v>
      </c>
      <c r="K45" s="14">
        <v>0.109</v>
      </c>
      <c r="L45" s="13">
        <v>11855.4</v>
      </c>
      <c r="M45" s="14">
        <v>0.122</v>
      </c>
      <c r="N45" s="13">
        <v>14135.6</v>
      </c>
      <c r="O45" s="14">
        <v>5.0000000000000001E-3</v>
      </c>
      <c r="P45" s="13">
        <v>5237.1000000000004</v>
      </c>
      <c r="Q45" s="14">
        <v>1.6E-2</v>
      </c>
    </row>
    <row r="46" spans="1:17" x14ac:dyDescent="0.25">
      <c r="A46" s="12" t="s">
        <v>10</v>
      </c>
      <c r="B46" s="13">
        <v>236952.8</v>
      </c>
      <c r="C46" s="14">
        <v>0.35899999999999999</v>
      </c>
      <c r="D46" s="13">
        <v>266149</v>
      </c>
      <c r="E46" s="14">
        <v>0.45</v>
      </c>
      <c r="F46" s="13">
        <v>127735.3</v>
      </c>
      <c r="G46" s="14">
        <v>9.6000000000000002E-2</v>
      </c>
      <c r="H46" s="13">
        <v>73998</v>
      </c>
      <c r="I46" s="14">
        <v>0.11</v>
      </c>
      <c r="J46" s="13">
        <v>4872.2</v>
      </c>
      <c r="K46" s="14">
        <v>0.1</v>
      </c>
      <c r="L46" s="13">
        <v>11709.4</v>
      </c>
      <c r="M46" s="14">
        <v>0.111</v>
      </c>
      <c r="N46" s="13">
        <v>14135.6</v>
      </c>
      <c r="O46" s="14">
        <v>8.0000000000000002E-3</v>
      </c>
      <c r="P46" s="13">
        <v>5234.7</v>
      </c>
      <c r="Q46" s="14">
        <v>1.7999999999999999E-2</v>
      </c>
    </row>
    <row r="47" spans="1:17" x14ac:dyDescent="0.25">
      <c r="A47" s="12" t="s">
        <v>11</v>
      </c>
      <c r="B47" s="13">
        <v>236202.8</v>
      </c>
      <c r="C47" s="14">
        <v>0.41699999999999998</v>
      </c>
      <c r="D47" s="13">
        <v>266366.40000000002</v>
      </c>
      <c r="E47" s="14">
        <v>0.48599999999999999</v>
      </c>
      <c r="F47" s="13">
        <v>128182.39999999999</v>
      </c>
      <c r="G47" s="14">
        <v>0.104</v>
      </c>
      <c r="H47" s="13">
        <v>73998</v>
      </c>
      <c r="I47" s="14">
        <v>0.13800000000000001</v>
      </c>
      <c r="J47" s="13">
        <v>4872.2</v>
      </c>
      <c r="K47" s="14">
        <v>0.107</v>
      </c>
      <c r="L47" s="13">
        <v>11709.4</v>
      </c>
      <c r="M47" s="14">
        <v>0.158</v>
      </c>
      <c r="N47" s="13">
        <v>14135.6</v>
      </c>
      <c r="O47" s="14">
        <v>0.01</v>
      </c>
      <c r="P47" s="13">
        <v>5243.5</v>
      </c>
      <c r="Q47" s="14">
        <v>2.1000000000000001E-2</v>
      </c>
    </row>
    <row r="48" spans="1:17" x14ac:dyDescent="0.25">
      <c r="A48" s="12" t="s">
        <v>12</v>
      </c>
      <c r="B48" s="13">
        <v>236095.2</v>
      </c>
      <c r="C48" s="14">
        <v>0.47</v>
      </c>
      <c r="D48" s="13">
        <v>268090.8</v>
      </c>
      <c r="E48" s="14">
        <v>0.59699999999999998</v>
      </c>
      <c r="F48" s="13">
        <v>128299.5</v>
      </c>
      <c r="G48" s="14">
        <v>0.114</v>
      </c>
      <c r="H48" s="13">
        <v>73703.3</v>
      </c>
      <c r="I48" s="14">
        <v>0.16400000000000001</v>
      </c>
      <c r="J48" s="13">
        <v>4873.1000000000004</v>
      </c>
      <c r="K48" s="14">
        <v>0.127</v>
      </c>
      <c r="L48" s="13">
        <v>11709.4</v>
      </c>
      <c r="M48" s="14">
        <v>0.15</v>
      </c>
      <c r="N48" s="13">
        <v>14125.3</v>
      </c>
      <c r="O48" s="14">
        <v>1.0999999999999999E-2</v>
      </c>
      <c r="P48" s="13">
        <v>5243.5</v>
      </c>
      <c r="Q48" s="14">
        <v>2.3E-2</v>
      </c>
    </row>
    <row r="49" spans="1:17" x14ac:dyDescent="0.25">
      <c r="A49" s="12" t="s">
        <v>13</v>
      </c>
      <c r="B49" s="13">
        <v>235112.7</v>
      </c>
      <c r="C49" s="14">
        <v>0.58399999999999996</v>
      </c>
      <c r="D49" s="13">
        <v>268908.79999999999</v>
      </c>
      <c r="E49" s="14">
        <v>0.69799999999999995</v>
      </c>
      <c r="F49" s="13">
        <v>128644.2</v>
      </c>
      <c r="G49" s="14">
        <v>0.193</v>
      </c>
      <c r="H49" s="13">
        <v>73673.3</v>
      </c>
      <c r="I49" s="14">
        <v>0.247</v>
      </c>
      <c r="J49" s="13">
        <v>4895.1000000000004</v>
      </c>
      <c r="K49" s="14">
        <v>0.21199999999999999</v>
      </c>
      <c r="L49" s="13">
        <v>11709.4</v>
      </c>
      <c r="M49" s="14">
        <v>0.16700000000000001</v>
      </c>
      <c r="N49" s="13">
        <v>14125.3</v>
      </c>
      <c r="O49" s="14">
        <v>2.3E-2</v>
      </c>
      <c r="P49" s="13">
        <v>5247</v>
      </c>
      <c r="Q49" s="14">
        <v>0.03</v>
      </c>
    </row>
    <row r="50" spans="1:17" x14ac:dyDescent="0.25">
      <c r="A50" s="12" t="s">
        <v>14</v>
      </c>
      <c r="B50" s="13">
        <v>235112.7</v>
      </c>
      <c r="C50" s="14">
        <v>0.54600000000000004</v>
      </c>
      <c r="D50" s="13">
        <v>268908.79999999999</v>
      </c>
      <c r="E50" s="14">
        <v>0.70899999999999996</v>
      </c>
      <c r="F50" s="13">
        <v>128759.7</v>
      </c>
      <c r="G50" s="14">
        <v>0.188</v>
      </c>
      <c r="H50" s="13">
        <v>73673.3</v>
      </c>
      <c r="I50" s="14">
        <v>0.253</v>
      </c>
      <c r="J50" s="13">
        <v>4895.1000000000004</v>
      </c>
      <c r="K50" s="14">
        <v>0.221</v>
      </c>
      <c r="L50" s="13">
        <v>11709.4</v>
      </c>
      <c r="M50" s="14">
        <v>0.16400000000000001</v>
      </c>
      <c r="N50" s="13">
        <v>14119.6</v>
      </c>
      <c r="O50" s="14">
        <v>2.4E-2</v>
      </c>
      <c r="P50" s="13">
        <v>5236.8999999999996</v>
      </c>
      <c r="Q50" s="14">
        <v>3.2000000000000001E-2</v>
      </c>
    </row>
    <row r="51" spans="1:17" x14ac:dyDescent="0.25">
      <c r="A51" s="37" t="s">
        <v>60</v>
      </c>
      <c r="B51" s="37"/>
      <c r="C51" s="37"/>
      <c r="D51" s="37"/>
      <c r="E51" s="37"/>
      <c r="F51" s="37"/>
      <c r="G51" s="37"/>
      <c r="H51" s="37"/>
      <c r="I51" s="37"/>
      <c r="J51" s="37"/>
      <c r="K51" s="37"/>
      <c r="L51" s="37"/>
      <c r="M51" s="37"/>
      <c r="N51" s="37"/>
      <c r="O51" s="37"/>
      <c r="P51" s="37"/>
      <c r="Q51" s="37"/>
    </row>
  </sheetData>
  <mergeCells count="17">
    <mergeCell ref="A42:Q42"/>
    <mergeCell ref="A51:Q51"/>
    <mergeCell ref="L2:Q2"/>
    <mergeCell ref="B3:C3"/>
    <mergeCell ref="D3:E3"/>
    <mergeCell ref="F3:G3"/>
    <mergeCell ref="H3:I3"/>
    <mergeCell ref="J3:K3"/>
    <mergeCell ref="L3:M3"/>
    <mergeCell ref="N3:O3"/>
    <mergeCell ref="P3:Q3"/>
    <mergeCell ref="A29:Q29"/>
    <mergeCell ref="A1:I1"/>
    <mergeCell ref="B2:C2"/>
    <mergeCell ref="D2:K2"/>
    <mergeCell ref="A5:Q5"/>
    <mergeCell ref="A16:Q1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61A6F-C725-4927-8B21-7F96A6067580}">
  <dimension ref="A1:AU34"/>
  <sheetViews>
    <sheetView zoomScaleNormal="100" workbookViewId="0">
      <selection activeCell="M24" sqref="M24"/>
    </sheetView>
  </sheetViews>
  <sheetFormatPr defaultRowHeight="15" x14ac:dyDescent="0.25"/>
  <cols>
    <col min="1" max="1" width="9.140625" customWidth="1"/>
    <col min="12" max="12" width="20.85546875" bestFit="1" customWidth="1"/>
    <col min="13" max="13" width="16" bestFit="1" customWidth="1"/>
    <col min="14" max="15" width="7.28515625" bestFit="1" customWidth="1"/>
    <col min="16" max="16" width="8.28515625" bestFit="1" customWidth="1"/>
    <col min="19" max="19" width="8.28515625" bestFit="1" customWidth="1"/>
    <col min="20" max="21" width="6" bestFit="1" customWidth="1"/>
    <col min="23" max="23" width="10.7109375" customWidth="1"/>
  </cols>
  <sheetData>
    <row r="1" spans="1:47" ht="15.75" thickBot="1" x14ac:dyDescent="0.3">
      <c r="A1" s="17" t="s">
        <v>83</v>
      </c>
      <c r="B1" s="18"/>
      <c r="C1" s="19"/>
      <c r="L1" t="s">
        <v>123</v>
      </c>
      <c r="M1" t="s">
        <v>95</v>
      </c>
      <c r="N1" t="s">
        <v>97</v>
      </c>
      <c r="O1" s="6" t="s">
        <v>98</v>
      </c>
      <c r="Q1" s="38" t="s">
        <v>49</v>
      </c>
      <c r="R1" s="39"/>
      <c r="S1" s="40"/>
    </row>
    <row r="2" spans="1:47" x14ac:dyDescent="0.25">
      <c r="A2" t="s">
        <v>48</v>
      </c>
      <c r="B2" t="s">
        <v>81</v>
      </c>
      <c r="C2" t="s">
        <v>49</v>
      </c>
      <c r="M2" s="15">
        <v>2019</v>
      </c>
      <c r="N2">
        <v>2032</v>
      </c>
      <c r="O2">
        <v>2047</v>
      </c>
      <c r="Q2" s="29">
        <v>2019</v>
      </c>
      <c r="R2" s="21">
        <v>2032</v>
      </c>
      <c r="S2" s="22">
        <v>2047</v>
      </c>
    </row>
    <row r="3" spans="1:47" x14ac:dyDescent="0.25">
      <c r="A3">
        <v>2019</v>
      </c>
      <c r="B3">
        <f>Calculations!E4</f>
        <v>57.9</v>
      </c>
      <c r="C3">
        <f>B3/100</f>
        <v>0.57899999999999996</v>
      </c>
      <c r="D3" t="s">
        <v>82</v>
      </c>
      <c r="L3" t="s">
        <v>19</v>
      </c>
      <c r="M3">
        <v>64.599999999999994</v>
      </c>
      <c r="N3">
        <f>'IESS+others'!F4*100</f>
        <v>80</v>
      </c>
      <c r="O3">
        <f>'IESS+others'!I4*100</f>
        <v>80</v>
      </c>
      <c r="Q3" s="23">
        <f>M3/100</f>
        <v>0.64599999999999991</v>
      </c>
      <c r="R3" s="24">
        <f t="shared" ref="R3:S14" si="0">N3/100</f>
        <v>0.8</v>
      </c>
      <c r="S3" s="25">
        <f t="shared" si="0"/>
        <v>0.8</v>
      </c>
    </row>
    <row r="4" spans="1:47" x14ac:dyDescent="0.25">
      <c r="A4">
        <v>2020</v>
      </c>
      <c r="B4">
        <f>FORECAST(A4,Calculations!$E$4:$E$5,Calculations!$D$4:$D$5)</f>
        <v>57.43333333333328</v>
      </c>
      <c r="C4">
        <f t="shared" ref="C4:C34" si="1">B4/100</f>
        <v>0.57433333333333281</v>
      </c>
      <c r="D4">
        <v>2019</v>
      </c>
      <c r="E4">
        <f>M12</f>
        <v>57.9</v>
      </c>
      <c r="L4" t="s">
        <v>37</v>
      </c>
      <c r="M4">
        <v>40</v>
      </c>
      <c r="N4">
        <f>'IESS+others'!F5*100</f>
        <v>40</v>
      </c>
      <c r="O4">
        <f>'IESS+others'!I5*100</f>
        <v>40</v>
      </c>
      <c r="Q4" s="23">
        <f t="shared" ref="Q4:Q14" si="2">M4/100</f>
        <v>0.4</v>
      </c>
      <c r="R4" s="24">
        <f t="shared" si="0"/>
        <v>0.4</v>
      </c>
      <c r="S4" s="25">
        <f t="shared" si="0"/>
        <v>0.4</v>
      </c>
      <c r="T4">
        <f>P20</f>
        <v>0.39750000000000008</v>
      </c>
      <c r="U4">
        <f>AC20</f>
        <v>0.40450000000000003</v>
      </c>
      <c r="V4">
        <f>AR20</f>
        <v>0.40650000000000003</v>
      </c>
      <c r="W4" t="s">
        <v>130</v>
      </c>
    </row>
    <row r="5" spans="1:47" x14ac:dyDescent="0.25">
      <c r="A5">
        <f t="shared" ref="A5:A34" si="3">A4+1</f>
        <v>2021</v>
      </c>
      <c r="B5">
        <f>FORECAST(A5,Calculations!$E$4:$E$5,Calculations!$D$4:$D$5)</f>
        <v>56.966666666666697</v>
      </c>
      <c r="C5">
        <f t="shared" si="1"/>
        <v>0.56966666666666699</v>
      </c>
      <c r="D5">
        <v>2022</v>
      </c>
      <c r="E5">
        <v>56.5</v>
      </c>
      <c r="L5" t="s">
        <v>38</v>
      </c>
      <c r="M5">
        <f>AVERAGE(45,30)</f>
        <v>37.5</v>
      </c>
      <c r="N5">
        <f>'IESS+others'!F6*100</f>
        <v>44.5</v>
      </c>
      <c r="O5">
        <f>'IESS+others'!I6*100</f>
        <v>46.5</v>
      </c>
      <c r="Q5" s="23">
        <f t="shared" si="2"/>
        <v>0.375</v>
      </c>
      <c r="R5" s="24">
        <f t="shared" si="0"/>
        <v>0.44500000000000001</v>
      </c>
      <c r="S5" s="25">
        <f t="shared" si="0"/>
        <v>0.46500000000000002</v>
      </c>
      <c r="T5" s="6">
        <v>2019</v>
      </c>
      <c r="U5">
        <v>2047</v>
      </c>
      <c r="V5" t="s">
        <v>131</v>
      </c>
    </row>
    <row r="6" spans="1:47" x14ac:dyDescent="0.25">
      <c r="A6">
        <f t="shared" si="3"/>
        <v>2022</v>
      </c>
      <c r="B6">
        <f>Calculations!E5</f>
        <v>56.5</v>
      </c>
      <c r="C6">
        <f t="shared" si="1"/>
        <v>0.56499999999999995</v>
      </c>
      <c r="D6">
        <v>2027</v>
      </c>
      <c r="E6">
        <v>60.5</v>
      </c>
      <c r="L6" t="s">
        <v>33</v>
      </c>
      <c r="M6">
        <v>35.5</v>
      </c>
      <c r="N6">
        <f>'IESS+others'!F7*100</f>
        <v>27</v>
      </c>
      <c r="O6">
        <v>44</v>
      </c>
      <c r="Q6" s="23">
        <f t="shared" si="2"/>
        <v>0.35499999999999998</v>
      </c>
      <c r="R6" s="24"/>
      <c r="S6" s="25">
        <f t="shared" si="0"/>
        <v>0.44</v>
      </c>
      <c r="T6">
        <f>Q6</f>
        <v>0.35499999999999998</v>
      </c>
      <c r="U6">
        <f>S6</f>
        <v>0.44</v>
      </c>
    </row>
    <row r="7" spans="1:47" x14ac:dyDescent="0.25">
      <c r="A7">
        <f t="shared" si="3"/>
        <v>2023</v>
      </c>
      <c r="B7">
        <f>FORECAST(A7,Calculations!$E$5:$E$6,Calculations!$D$5:$D$6)</f>
        <v>57.299999999999955</v>
      </c>
      <c r="C7">
        <f t="shared" si="1"/>
        <v>0.57299999999999951</v>
      </c>
      <c r="D7">
        <v>2032</v>
      </c>
      <c r="E7">
        <v>75</v>
      </c>
      <c r="L7" t="s">
        <v>74</v>
      </c>
      <c r="M7">
        <v>19</v>
      </c>
      <c r="N7">
        <f>'IESS+others'!F8*100</f>
        <v>24</v>
      </c>
      <c r="O7">
        <f>'IESS+others'!I8*100</f>
        <v>24</v>
      </c>
      <c r="Q7" s="23">
        <f t="shared" si="2"/>
        <v>0.19</v>
      </c>
      <c r="R7" s="24">
        <f t="shared" si="0"/>
        <v>0.24</v>
      </c>
      <c r="S7" s="25">
        <f t="shared" si="0"/>
        <v>0.24</v>
      </c>
    </row>
    <row r="8" spans="1:47" x14ac:dyDescent="0.25">
      <c r="A8">
        <f t="shared" si="3"/>
        <v>2024</v>
      </c>
      <c r="B8">
        <f>FORECAST(A8,Calculations!$E$5:$E$6,Calculations!$D$5:$D$6)</f>
        <v>58.099999999999909</v>
      </c>
      <c r="C8">
        <f t="shared" si="1"/>
        <v>0.58099999999999907</v>
      </c>
      <c r="D8">
        <v>2037</v>
      </c>
      <c r="E8">
        <v>76</v>
      </c>
      <c r="L8" t="s">
        <v>22</v>
      </c>
      <c r="M8">
        <v>28.75</v>
      </c>
      <c r="N8">
        <f>'IESS+others'!F9*100</f>
        <v>46</v>
      </c>
      <c r="O8">
        <f>'IESS+others'!I9*100</f>
        <v>46</v>
      </c>
      <c r="Q8" s="23">
        <f t="shared" si="2"/>
        <v>0.28749999999999998</v>
      </c>
      <c r="R8" s="24">
        <f t="shared" si="0"/>
        <v>0.46</v>
      </c>
      <c r="S8" s="25">
        <f t="shared" si="0"/>
        <v>0.46</v>
      </c>
    </row>
    <row r="9" spans="1:47" x14ac:dyDescent="0.25">
      <c r="A9">
        <f t="shared" si="3"/>
        <v>2025</v>
      </c>
      <c r="B9">
        <f>FORECAST(A9,Calculations!$E$5:$E$6,Calculations!$D$5:$D$6)</f>
        <v>58.899999999999864</v>
      </c>
      <c r="C9">
        <f t="shared" si="1"/>
        <v>0.58899999999999864</v>
      </c>
      <c r="D9">
        <v>2042</v>
      </c>
      <c r="E9">
        <v>76</v>
      </c>
      <c r="L9" t="s">
        <v>23</v>
      </c>
      <c r="M9">
        <v>30</v>
      </c>
      <c r="N9">
        <f>'IESS+others'!F10*100</f>
        <v>30</v>
      </c>
      <c r="O9">
        <f>'IESS+others'!I10*100</f>
        <v>30</v>
      </c>
      <c r="Q9" s="23">
        <f t="shared" si="2"/>
        <v>0.3</v>
      </c>
      <c r="R9" s="24">
        <f t="shared" si="0"/>
        <v>0.3</v>
      </c>
      <c r="S9" s="25">
        <f t="shared" si="0"/>
        <v>0.3</v>
      </c>
    </row>
    <row r="10" spans="1:47" x14ac:dyDescent="0.25">
      <c r="A10">
        <f t="shared" si="3"/>
        <v>2026</v>
      </c>
      <c r="B10">
        <f>FORECAST(A10,Calculations!$E$5:$E$6,Calculations!$D$5:$D$6)</f>
        <v>59.700000000000045</v>
      </c>
      <c r="C10">
        <f t="shared" si="1"/>
        <v>0.59700000000000042</v>
      </c>
      <c r="D10">
        <v>2047</v>
      </c>
      <c r="E10">
        <v>76</v>
      </c>
      <c r="L10" t="s">
        <v>24</v>
      </c>
      <c r="M10">
        <f>'IESS+others'!C11*100</f>
        <v>83</v>
      </c>
      <c r="N10">
        <f>'IESS+others'!F11*100</f>
        <v>83</v>
      </c>
      <c r="O10">
        <f>'IESS+others'!I11*100</f>
        <v>83</v>
      </c>
      <c r="Q10" s="23">
        <f t="shared" si="2"/>
        <v>0.83</v>
      </c>
      <c r="R10" s="24">
        <f t="shared" si="0"/>
        <v>0.83</v>
      </c>
      <c r="S10" s="25">
        <f t="shared" si="0"/>
        <v>0.83</v>
      </c>
    </row>
    <row r="11" spans="1:47" x14ac:dyDescent="0.25">
      <c r="A11">
        <f t="shared" si="3"/>
        <v>2027</v>
      </c>
      <c r="B11">
        <f>Calculations!E6</f>
        <v>60.5</v>
      </c>
      <c r="C11">
        <f t="shared" si="1"/>
        <v>0.60499999999999998</v>
      </c>
      <c r="L11" t="s">
        <v>32</v>
      </c>
      <c r="M11">
        <f>AVERAGE(35.3, 38.1,37.9, 30, 37.6, 37.1)</f>
        <v>36</v>
      </c>
      <c r="N11">
        <f>'IESS+others'!F15*100</f>
        <v>36</v>
      </c>
      <c r="O11">
        <f>'IESS+others'!I15*100</f>
        <v>39</v>
      </c>
      <c r="Q11" s="23">
        <f t="shared" si="2"/>
        <v>0.36</v>
      </c>
      <c r="R11" s="24">
        <f t="shared" si="0"/>
        <v>0.36</v>
      </c>
      <c r="S11" s="25">
        <f t="shared" si="0"/>
        <v>0.39</v>
      </c>
    </row>
    <row r="12" spans="1:47" x14ac:dyDescent="0.25">
      <c r="A12">
        <f t="shared" si="3"/>
        <v>2028</v>
      </c>
      <c r="B12">
        <f>FORECAST(A12,Calculations!$E$6:$E$7,Calculations!$D$6:$D$7)</f>
        <v>63.399999999999636</v>
      </c>
      <c r="C12">
        <f t="shared" si="1"/>
        <v>0.63399999999999634</v>
      </c>
      <c r="L12" t="s">
        <v>34</v>
      </c>
      <c r="M12">
        <f>'IESS+others'!B2*100</f>
        <v>57.9</v>
      </c>
      <c r="N12">
        <f>'IESS+others'!F2*100</f>
        <v>75</v>
      </c>
      <c r="O12">
        <f>'IESS+others'!I2*100</f>
        <v>76</v>
      </c>
      <c r="Q12" s="23">
        <f t="shared" si="2"/>
        <v>0.57899999999999996</v>
      </c>
      <c r="R12" s="24">
        <f t="shared" si="0"/>
        <v>0.75</v>
      </c>
      <c r="S12" s="25">
        <f t="shared" si="0"/>
        <v>0.76</v>
      </c>
    </row>
    <row r="13" spans="1:47" x14ac:dyDescent="0.25">
      <c r="A13">
        <f t="shared" si="3"/>
        <v>2029</v>
      </c>
      <c r="B13">
        <f>FORECAST(A13,Calculations!$E$6:$E$7,Calculations!$D$6:$D$7)</f>
        <v>66.299999999999272</v>
      </c>
      <c r="C13">
        <f t="shared" si="1"/>
        <v>0.66299999999999271</v>
      </c>
      <c r="L13" t="s">
        <v>18</v>
      </c>
      <c r="M13">
        <f>'IESS+others'!B3*100</f>
        <v>23.31</v>
      </c>
      <c r="N13">
        <f>'IESS+others'!F3*100</f>
        <v>45</v>
      </c>
      <c r="O13">
        <f>'IESS+others'!I3*100</f>
        <v>45</v>
      </c>
      <c r="Q13" s="23">
        <f t="shared" si="2"/>
        <v>0.23309999999999997</v>
      </c>
      <c r="R13" s="24">
        <f t="shared" si="0"/>
        <v>0.45</v>
      </c>
      <c r="S13" s="25">
        <f t="shared" si="0"/>
        <v>0.45</v>
      </c>
    </row>
    <row r="14" spans="1:47" ht="15.75" thickBot="1" x14ac:dyDescent="0.3">
      <c r="A14">
        <f t="shared" si="3"/>
        <v>2030</v>
      </c>
      <c r="B14">
        <f>FORECAST(A14,Calculations!$E$6:$E$7,Calculations!$D$6:$D$7)</f>
        <v>69.199999999999818</v>
      </c>
      <c r="C14">
        <f t="shared" si="1"/>
        <v>0.69199999999999817</v>
      </c>
      <c r="L14" t="s">
        <v>31</v>
      </c>
      <c r="M14">
        <f>'IESS+others'!B14*100</f>
        <v>56.95</v>
      </c>
      <c r="N14">
        <f>'IESS+others'!F14*100</f>
        <v>75</v>
      </c>
      <c r="O14">
        <f>'IESS+others'!I14*100</f>
        <v>76</v>
      </c>
      <c r="Q14" s="26">
        <f t="shared" si="2"/>
        <v>0.56950000000000001</v>
      </c>
      <c r="R14" s="27">
        <f t="shared" si="0"/>
        <v>0.75</v>
      </c>
      <c r="S14" s="28">
        <f t="shared" si="0"/>
        <v>0.76</v>
      </c>
    </row>
    <row r="15" spans="1:47" ht="15.75" thickBot="1" x14ac:dyDescent="0.3">
      <c r="A15">
        <f t="shared" si="3"/>
        <v>2031</v>
      </c>
      <c r="B15">
        <f>FORECAST(A15,Calculations!$E$6:$E$7,Calculations!$D$6:$D$7)</f>
        <v>72.099999999999454</v>
      </c>
      <c r="C15">
        <f t="shared" si="1"/>
        <v>0.72099999999999453</v>
      </c>
    </row>
    <row r="16" spans="1:47" ht="30.75" thickBot="1" x14ac:dyDescent="0.3">
      <c r="A16">
        <f t="shared" si="3"/>
        <v>2032</v>
      </c>
      <c r="B16">
        <f>FORECAST(A16,Calculations!$E$6:$E$7,Calculations!$D$6:$D$7)</f>
        <v>75</v>
      </c>
      <c r="C16">
        <f t="shared" si="1"/>
        <v>0.75</v>
      </c>
      <c r="L16" s="30" t="s">
        <v>122</v>
      </c>
      <c r="M16">
        <v>2016</v>
      </c>
      <c r="N16" s="6">
        <v>2017</v>
      </c>
      <c r="O16" s="6">
        <v>2018</v>
      </c>
      <c r="P16">
        <v>2019</v>
      </c>
      <c r="Q16">
        <v>2020</v>
      </c>
      <c r="R16">
        <f t="shared" ref="R16:AU16" si="4">Q16+1</f>
        <v>2021</v>
      </c>
      <c r="S16">
        <f t="shared" si="4"/>
        <v>2022</v>
      </c>
      <c r="T16">
        <f t="shared" si="4"/>
        <v>2023</v>
      </c>
      <c r="U16">
        <f t="shared" si="4"/>
        <v>2024</v>
      </c>
      <c r="V16">
        <f t="shared" si="4"/>
        <v>2025</v>
      </c>
      <c r="W16">
        <f t="shared" si="4"/>
        <v>2026</v>
      </c>
      <c r="X16">
        <f t="shared" si="4"/>
        <v>2027</v>
      </c>
      <c r="Y16">
        <f t="shared" si="4"/>
        <v>2028</v>
      </c>
      <c r="Z16">
        <f t="shared" si="4"/>
        <v>2029</v>
      </c>
      <c r="AA16">
        <f t="shared" si="4"/>
        <v>2030</v>
      </c>
      <c r="AB16">
        <f t="shared" si="4"/>
        <v>2031</v>
      </c>
      <c r="AC16">
        <f t="shared" si="4"/>
        <v>2032</v>
      </c>
      <c r="AD16">
        <f t="shared" si="4"/>
        <v>2033</v>
      </c>
      <c r="AE16">
        <f t="shared" si="4"/>
        <v>2034</v>
      </c>
      <c r="AF16">
        <f t="shared" si="4"/>
        <v>2035</v>
      </c>
      <c r="AG16">
        <f t="shared" si="4"/>
        <v>2036</v>
      </c>
      <c r="AH16">
        <f t="shared" si="4"/>
        <v>2037</v>
      </c>
      <c r="AI16">
        <f t="shared" si="4"/>
        <v>2038</v>
      </c>
      <c r="AJ16">
        <f t="shared" si="4"/>
        <v>2039</v>
      </c>
      <c r="AK16">
        <f t="shared" si="4"/>
        <v>2040</v>
      </c>
      <c r="AL16">
        <f t="shared" si="4"/>
        <v>2041</v>
      </c>
      <c r="AM16">
        <f t="shared" si="4"/>
        <v>2042</v>
      </c>
      <c r="AN16">
        <f t="shared" si="4"/>
        <v>2043</v>
      </c>
      <c r="AO16">
        <f t="shared" si="4"/>
        <v>2044</v>
      </c>
      <c r="AP16">
        <f t="shared" si="4"/>
        <v>2045</v>
      </c>
      <c r="AQ16">
        <f t="shared" si="4"/>
        <v>2046</v>
      </c>
      <c r="AR16">
        <f t="shared" si="4"/>
        <v>2047</v>
      </c>
      <c r="AS16">
        <f t="shared" si="4"/>
        <v>2048</v>
      </c>
      <c r="AT16">
        <f t="shared" si="4"/>
        <v>2049</v>
      </c>
      <c r="AU16">
        <f t="shared" si="4"/>
        <v>2050</v>
      </c>
    </row>
    <row r="17" spans="1:47" x14ac:dyDescent="0.25">
      <c r="A17">
        <f t="shared" si="3"/>
        <v>2033</v>
      </c>
      <c r="B17">
        <f>FORECAST(A17,Calculations!$E$7:$E$8,Calculations!$D$7:$D$8)</f>
        <v>75.199999999999989</v>
      </c>
      <c r="C17">
        <f t="shared" si="1"/>
        <v>0.75199999999999989</v>
      </c>
      <c r="L17" t="s">
        <v>34</v>
      </c>
      <c r="M17">
        <f t="shared" ref="M17:M24" si="5">P17</f>
        <v>0.57899999999999996</v>
      </c>
      <c r="N17">
        <f>P17</f>
        <v>0.57899999999999996</v>
      </c>
      <c r="O17">
        <f>P17</f>
        <v>0.57899999999999996</v>
      </c>
      <c r="P17">
        <v>0.57899999999999996</v>
      </c>
      <c r="Q17">
        <v>0.57433333333333281</v>
      </c>
      <c r="R17">
        <v>0.56966666666666699</v>
      </c>
      <c r="S17">
        <v>0.56499999999999995</v>
      </c>
      <c r="T17">
        <v>0.57299999999999951</v>
      </c>
      <c r="U17">
        <v>0.58099999999999907</v>
      </c>
      <c r="V17">
        <v>0.58899999999999864</v>
      </c>
      <c r="W17">
        <v>0.59700000000000042</v>
      </c>
      <c r="X17">
        <v>0.60499999999999998</v>
      </c>
      <c r="Y17">
        <v>0.63399999999999634</v>
      </c>
      <c r="Z17">
        <v>0.66299999999999271</v>
      </c>
      <c r="AA17">
        <v>0.69199999999999817</v>
      </c>
      <c r="AB17">
        <v>0.72099999999999453</v>
      </c>
      <c r="AC17">
        <v>0.75</v>
      </c>
      <c r="AD17">
        <v>0.75199999999999989</v>
      </c>
      <c r="AE17">
        <v>0.75399999999999978</v>
      </c>
      <c r="AF17">
        <v>0.75599999999999967</v>
      </c>
      <c r="AG17">
        <v>0.75800000000000012</v>
      </c>
      <c r="AH17">
        <v>0.76</v>
      </c>
      <c r="AI17">
        <v>0.76</v>
      </c>
      <c r="AJ17">
        <v>0.76</v>
      </c>
      <c r="AK17">
        <v>0.76</v>
      </c>
      <c r="AL17">
        <v>0.76</v>
      </c>
      <c r="AM17">
        <v>0.76</v>
      </c>
      <c r="AN17">
        <v>0.76</v>
      </c>
      <c r="AO17">
        <v>0.76</v>
      </c>
      <c r="AP17">
        <v>0.76</v>
      </c>
      <c r="AQ17">
        <v>0.76</v>
      </c>
      <c r="AR17">
        <v>0.76</v>
      </c>
      <c r="AS17">
        <v>0.76</v>
      </c>
      <c r="AT17">
        <v>0.76</v>
      </c>
      <c r="AU17">
        <v>0.76</v>
      </c>
    </row>
    <row r="18" spans="1:47" x14ac:dyDescent="0.25">
      <c r="A18">
        <f t="shared" si="3"/>
        <v>2034</v>
      </c>
      <c r="B18">
        <f>FORECAST(A18,Calculations!$E$7:$E$8,Calculations!$D$7:$D$8)</f>
        <v>75.399999999999977</v>
      </c>
      <c r="C18">
        <f t="shared" si="1"/>
        <v>0.75399999999999978</v>
      </c>
      <c r="L18" t="s">
        <v>18</v>
      </c>
      <c r="M18">
        <f t="shared" si="5"/>
        <v>0.23309999999999997</v>
      </c>
      <c r="N18">
        <f>P18</f>
        <v>0.23309999999999997</v>
      </c>
      <c r="O18">
        <f>P18</f>
        <v>0.23309999999999997</v>
      </c>
      <c r="P18">
        <f>Q13</f>
        <v>0.23309999999999997</v>
      </c>
      <c r="Q18">
        <f>FORECAST(Q16,$Q$13:$R$13,$Q$2:$R$2)</f>
        <v>0.24978461538461261</v>
      </c>
      <c r="R18">
        <f t="shared" ref="R18:AB18" si="6">FORECAST(R16,$Q$13:$R$13,$Q$2:$R$2)</f>
        <v>0.26646923076922491</v>
      </c>
      <c r="S18">
        <f t="shared" si="6"/>
        <v>0.28315384615384431</v>
      </c>
      <c r="T18">
        <f t="shared" si="6"/>
        <v>0.29983846153845661</v>
      </c>
      <c r="U18">
        <f t="shared" si="6"/>
        <v>0.31652307692307602</v>
      </c>
      <c r="V18">
        <f t="shared" si="6"/>
        <v>0.33320769230768832</v>
      </c>
      <c r="W18">
        <f t="shared" si="6"/>
        <v>0.34989230769230062</v>
      </c>
      <c r="X18">
        <f t="shared" si="6"/>
        <v>0.36657692307692002</v>
      </c>
      <c r="Y18">
        <f t="shared" si="6"/>
        <v>0.38326153846153233</v>
      </c>
      <c r="Z18">
        <f t="shared" si="6"/>
        <v>0.39994615384615173</v>
      </c>
      <c r="AA18">
        <f t="shared" si="6"/>
        <v>0.41663076923076403</v>
      </c>
      <c r="AB18">
        <f t="shared" si="6"/>
        <v>0.43331538461538344</v>
      </c>
      <c r="AC18">
        <f>R13</f>
        <v>0.45</v>
      </c>
      <c r="AD18">
        <f>AC18</f>
        <v>0.45</v>
      </c>
      <c r="AE18">
        <f t="shared" ref="AE18:AU18" si="7">AD18</f>
        <v>0.45</v>
      </c>
      <c r="AF18">
        <f t="shared" si="7"/>
        <v>0.45</v>
      </c>
      <c r="AG18">
        <f t="shared" si="7"/>
        <v>0.45</v>
      </c>
      <c r="AH18">
        <f t="shared" si="7"/>
        <v>0.45</v>
      </c>
      <c r="AI18">
        <f t="shared" si="7"/>
        <v>0.45</v>
      </c>
      <c r="AJ18">
        <f t="shared" si="7"/>
        <v>0.45</v>
      </c>
      <c r="AK18">
        <f t="shared" si="7"/>
        <v>0.45</v>
      </c>
      <c r="AL18">
        <f t="shared" si="7"/>
        <v>0.45</v>
      </c>
      <c r="AM18">
        <f t="shared" si="7"/>
        <v>0.45</v>
      </c>
      <c r="AN18">
        <f t="shared" si="7"/>
        <v>0.45</v>
      </c>
      <c r="AO18">
        <f t="shared" si="7"/>
        <v>0.45</v>
      </c>
      <c r="AP18">
        <f t="shared" si="7"/>
        <v>0.45</v>
      </c>
      <c r="AQ18">
        <f t="shared" si="7"/>
        <v>0.45</v>
      </c>
      <c r="AR18">
        <f>S13</f>
        <v>0.45</v>
      </c>
      <c r="AS18">
        <f t="shared" si="7"/>
        <v>0.45</v>
      </c>
      <c r="AT18">
        <f t="shared" si="7"/>
        <v>0.45</v>
      </c>
      <c r="AU18">
        <f t="shared" si="7"/>
        <v>0.45</v>
      </c>
    </row>
    <row r="19" spans="1:47" x14ac:dyDescent="0.25">
      <c r="A19">
        <f t="shared" si="3"/>
        <v>2035</v>
      </c>
      <c r="B19">
        <f>FORECAST(A19,Calculations!$E$7:$E$8,Calculations!$D$7:$D$8)</f>
        <v>75.599999999999966</v>
      </c>
      <c r="C19">
        <f t="shared" si="1"/>
        <v>0.75599999999999967</v>
      </c>
      <c r="L19" t="s">
        <v>19</v>
      </c>
      <c r="M19">
        <f t="shared" si="5"/>
        <v>0.64599999999999991</v>
      </c>
      <c r="N19">
        <f>M19</f>
        <v>0.64599999999999991</v>
      </c>
      <c r="O19">
        <f>M19</f>
        <v>0.64599999999999991</v>
      </c>
      <c r="P19">
        <f>Q3</f>
        <v>0.64599999999999991</v>
      </c>
      <c r="Q19">
        <f>FORECAST(Q16,$Q$3:$R$3,$Q$2:$R$2)</f>
        <v>0.65784615384615464</v>
      </c>
      <c r="R19">
        <f t="shared" ref="R19:AB19" si="8">FORECAST(R16,$Q$3:$R$3,$Q$2:$R$2)</f>
        <v>0.66969230769230847</v>
      </c>
      <c r="S19">
        <f t="shared" si="8"/>
        <v>0.68153846153846231</v>
      </c>
      <c r="T19">
        <f t="shared" si="8"/>
        <v>0.69338461538461615</v>
      </c>
      <c r="U19">
        <f t="shared" si="8"/>
        <v>0.70523076923076999</v>
      </c>
      <c r="V19">
        <f t="shared" si="8"/>
        <v>0.71707692307692383</v>
      </c>
      <c r="W19">
        <f t="shared" si="8"/>
        <v>0.72892307692307767</v>
      </c>
      <c r="X19">
        <f t="shared" si="8"/>
        <v>0.74076923076923151</v>
      </c>
      <c r="Y19">
        <f t="shared" si="8"/>
        <v>0.75261538461538535</v>
      </c>
      <c r="Z19">
        <f t="shared" si="8"/>
        <v>0.76446153846153919</v>
      </c>
      <c r="AA19">
        <f t="shared" si="8"/>
        <v>0.77630769230769303</v>
      </c>
      <c r="AB19">
        <f t="shared" si="8"/>
        <v>0.78815384615384687</v>
      </c>
      <c r="AC19">
        <f>R3</f>
        <v>0.8</v>
      </c>
      <c r="AD19">
        <f>AC19</f>
        <v>0.8</v>
      </c>
      <c r="AE19">
        <f t="shared" ref="AE19:AQ19" si="9">AD19</f>
        <v>0.8</v>
      </c>
      <c r="AF19">
        <f t="shared" si="9"/>
        <v>0.8</v>
      </c>
      <c r="AG19">
        <f t="shared" si="9"/>
        <v>0.8</v>
      </c>
      <c r="AH19">
        <f t="shared" si="9"/>
        <v>0.8</v>
      </c>
      <c r="AI19">
        <f t="shared" si="9"/>
        <v>0.8</v>
      </c>
      <c r="AJ19">
        <f t="shared" si="9"/>
        <v>0.8</v>
      </c>
      <c r="AK19">
        <f t="shared" si="9"/>
        <v>0.8</v>
      </c>
      <c r="AL19">
        <f t="shared" si="9"/>
        <v>0.8</v>
      </c>
      <c r="AM19">
        <f t="shared" si="9"/>
        <v>0.8</v>
      </c>
      <c r="AN19">
        <f t="shared" si="9"/>
        <v>0.8</v>
      </c>
      <c r="AO19">
        <f t="shared" si="9"/>
        <v>0.8</v>
      </c>
      <c r="AP19">
        <f t="shared" si="9"/>
        <v>0.8</v>
      </c>
      <c r="AQ19">
        <f t="shared" si="9"/>
        <v>0.8</v>
      </c>
      <c r="AR19">
        <f>S3</f>
        <v>0.8</v>
      </c>
      <c r="AS19">
        <f>AR19</f>
        <v>0.8</v>
      </c>
      <c r="AT19">
        <f t="shared" ref="AT19:AU19" si="10">AS19</f>
        <v>0.8</v>
      </c>
      <c r="AU19">
        <f t="shared" si="10"/>
        <v>0.8</v>
      </c>
    </row>
    <row r="20" spans="1:47" x14ac:dyDescent="0.25">
      <c r="A20">
        <f t="shared" si="3"/>
        <v>2036</v>
      </c>
      <c r="B20">
        <f>FORECAST(A20,Calculations!$E$7:$E$8,Calculations!$D$7:$D$8)</f>
        <v>75.800000000000011</v>
      </c>
      <c r="C20">
        <f t="shared" si="1"/>
        <v>0.75800000000000012</v>
      </c>
      <c r="L20" t="s">
        <v>20</v>
      </c>
      <c r="M20">
        <f t="shared" si="5"/>
        <v>0.39750000000000008</v>
      </c>
      <c r="N20">
        <f>M20</f>
        <v>0.39750000000000008</v>
      </c>
      <c r="O20">
        <f>N20</f>
        <v>0.39750000000000008</v>
      </c>
      <c r="P20">
        <f>0.9*Q4+0.1*Q5</f>
        <v>0.39750000000000008</v>
      </c>
      <c r="Q20">
        <f>FORECAST(Q16,$T$4:$U$4,$Q$2:$R$2)</f>
        <v>0.39803846153846156</v>
      </c>
      <c r="R20">
        <f t="shared" ref="R20:AB20" si="11">FORECAST(R16,$T$4:$U$4,$Q$2:$R$2)</f>
        <v>0.39857692307692316</v>
      </c>
      <c r="S20">
        <f t="shared" si="11"/>
        <v>0.39911538461538476</v>
      </c>
      <c r="T20">
        <f t="shared" si="11"/>
        <v>0.39965384615384614</v>
      </c>
      <c r="U20">
        <f t="shared" si="11"/>
        <v>0.40019230769230774</v>
      </c>
      <c r="V20">
        <f t="shared" si="11"/>
        <v>0.40073076923076933</v>
      </c>
      <c r="W20">
        <f t="shared" si="11"/>
        <v>0.40126923076923071</v>
      </c>
      <c r="X20">
        <f t="shared" si="11"/>
        <v>0.40180769230769231</v>
      </c>
      <c r="Y20">
        <f t="shared" si="11"/>
        <v>0.40234615384615391</v>
      </c>
      <c r="Z20">
        <f t="shared" si="11"/>
        <v>0.40288461538461529</v>
      </c>
      <c r="AA20">
        <f t="shared" si="11"/>
        <v>0.40342307692307688</v>
      </c>
      <c r="AB20">
        <f t="shared" si="11"/>
        <v>0.40396153846153848</v>
      </c>
      <c r="AC20">
        <f>0.9*R4+0.1*R5</f>
        <v>0.40450000000000003</v>
      </c>
      <c r="AD20">
        <f>FORECAST(AD16,$U$4:$V$4,$R$2:$S$2)</f>
        <v>0.40463333333333334</v>
      </c>
      <c r="AE20">
        <f t="shared" ref="AE20:AQ20" si="12">FORECAST(AE16,$U$4:$V$4,$R$2:$S$2)</f>
        <v>0.40476666666666666</v>
      </c>
      <c r="AF20">
        <f t="shared" si="12"/>
        <v>0.40490000000000004</v>
      </c>
      <c r="AG20">
        <f t="shared" si="12"/>
        <v>0.40503333333333336</v>
      </c>
      <c r="AH20">
        <f t="shared" si="12"/>
        <v>0.40516666666666667</v>
      </c>
      <c r="AI20">
        <f t="shared" si="12"/>
        <v>0.40529999999999999</v>
      </c>
      <c r="AJ20">
        <f t="shared" si="12"/>
        <v>0.40543333333333337</v>
      </c>
      <c r="AK20">
        <f t="shared" si="12"/>
        <v>0.40556666666666669</v>
      </c>
      <c r="AL20">
        <f t="shared" si="12"/>
        <v>0.40570000000000001</v>
      </c>
      <c r="AM20">
        <f t="shared" si="12"/>
        <v>0.40583333333333332</v>
      </c>
      <c r="AN20">
        <f t="shared" si="12"/>
        <v>0.4059666666666667</v>
      </c>
      <c r="AO20">
        <f t="shared" si="12"/>
        <v>0.40610000000000002</v>
      </c>
      <c r="AP20">
        <f t="shared" si="12"/>
        <v>0.40623333333333334</v>
      </c>
      <c r="AQ20">
        <f t="shared" si="12"/>
        <v>0.40636666666666665</v>
      </c>
      <c r="AR20">
        <f>0.9*S4+0.1*S5</f>
        <v>0.40650000000000003</v>
      </c>
      <c r="AS20">
        <f>AR20</f>
        <v>0.40650000000000003</v>
      </c>
      <c r="AT20">
        <f t="shared" ref="AT20:AU20" si="13">AS20</f>
        <v>0.40650000000000003</v>
      </c>
      <c r="AU20">
        <f t="shared" si="13"/>
        <v>0.40650000000000003</v>
      </c>
    </row>
    <row r="21" spans="1:47" x14ac:dyDescent="0.25">
      <c r="A21">
        <f t="shared" si="3"/>
        <v>2037</v>
      </c>
      <c r="B21">
        <f>FORECAST(A21,Calculations!$E$7:$E$8,Calculations!$D$7:$D$8)</f>
        <v>76</v>
      </c>
      <c r="C21">
        <f t="shared" si="1"/>
        <v>0.76</v>
      </c>
      <c r="L21" t="s">
        <v>33</v>
      </c>
      <c r="M21">
        <f t="shared" si="5"/>
        <v>0.35499999999999998</v>
      </c>
      <c r="N21">
        <f>P21</f>
        <v>0.35499999999999998</v>
      </c>
      <c r="O21">
        <f>P21</f>
        <v>0.35499999999999998</v>
      </c>
      <c r="P21">
        <f>T6</f>
        <v>0.35499999999999998</v>
      </c>
      <c r="Q21">
        <f>FORECAST(Q16,$T$6:$U$6,$T$5:$U$5)</f>
        <v>0.35803571428571423</v>
      </c>
      <c r="R21">
        <f t="shared" ref="R21:AQ21" si="14">FORECAST(R16,$T$6:$U$6,$T$5:$U$5)</f>
        <v>0.36107142857142804</v>
      </c>
      <c r="S21">
        <f t="shared" si="14"/>
        <v>0.36410714285714274</v>
      </c>
      <c r="T21">
        <f t="shared" si="14"/>
        <v>0.36714285714285744</v>
      </c>
      <c r="U21">
        <f t="shared" si="14"/>
        <v>0.37017857142857125</v>
      </c>
      <c r="V21">
        <f t="shared" si="14"/>
        <v>0.37321428571428594</v>
      </c>
      <c r="W21">
        <f t="shared" si="14"/>
        <v>0.37624999999999975</v>
      </c>
      <c r="X21">
        <f t="shared" si="14"/>
        <v>0.37928571428571445</v>
      </c>
      <c r="Y21">
        <f t="shared" si="14"/>
        <v>0.38232142857142826</v>
      </c>
      <c r="Z21">
        <f t="shared" si="14"/>
        <v>0.38535714285714295</v>
      </c>
      <c r="AA21">
        <f t="shared" si="14"/>
        <v>0.38839285714285676</v>
      </c>
      <c r="AB21">
        <f t="shared" si="14"/>
        <v>0.39142857142857146</v>
      </c>
      <c r="AC21">
        <f t="shared" si="14"/>
        <v>0.39446428571428527</v>
      </c>
      <c r="AD21">
        <f t="shared" si="14"/>
        <v>0.39749999999999996</v>
      </c>
      <c r="AE21">
        <f t="shared" si="14"/>
        <v>0.40053571428571377</v>
      </c>
      <c r="AF21">
        <f t="shared" si="14"/>
        <v>0.40357142857142847</v>
      </c>
      <c r="AG21">
        <f t="shared" si="14"/>
        <v>0.40660714285714317</v>
      </c>
      <c r="AH21">
        <f t="shared" si="14"/>
        <v>0.40964285714285698</v>
      </c>
      <c r="AI21">
        <f t="shared" si="14"/>
        <v>0.41267857142857167</v>
      </c>
      <c r="AJ21">
        <f t="shared" si="14"/>
        <v>0.41571428571428548</v>
      </c>
      <c r="AK21">
        <f t="shared" si="14"/>
        <v>0.41875000000000018</v>
      </c>
      <c r="AL21">
        <f t="shared" si="14"/>
        <v>0.42178571428571399</v>
      </c>
      <c r="AM21">
        <f t="shared" si="14"/>
        <v>0.42482142857142868</v>
      </c>
      <c r="AN21">
        <f t="shared" si="14"/>
        <v>0.42785714285714249</v>
      </c>
      <c r="AO21">
        <f t="shared" si="14"/>
        <v>0.43089285714285719</v>
      </c>
      <c r="AP21">
        <f t="shared" si="14"/>
        <v>0.433928571428571</v>
      </c>
      <c r="AQ21">
        <f t="shared" si="14"/>
        <v>0.43696428571428569</v>
      </c>
      <c r="AR21">
        <f>U6</f>
        <v>0.44</v>
      </c>
      <c r="AS21">
        <f>AR21</f>
        <v>0.44</v>
      </c>
      <c r="AT21">
        <f t="shared" ref="AT21:AU23" si="15">AS21</f>
        <v>0.44</v>
      </c>
      <c r="AU21">
        <f t="shared" si="15"/>
        <v>0.44</v>
      </c>
    </row>
    <row r="22" spans="1:47" x14ac:dyDescent="0.25">
      <c r="A22">
        <f t="shared" si="3"/>
        <v>2038</v>
      </c>
      <c r="B22">
        <f t="shared" ref="B22:B34" si="16">$B$21</f>
        <v>76</v>
      </c>
      <c r="C22">
        <f t="shared" si="1"/>
        <v>0.76</v>
      </c>
      <c r="L22" t="s">
        <v>21</v>
      </c>
      <c r="M22">
        <f t="shared" si="5"/>
        <v>0.19</v>
      </c>
      <c r="N22">
        <f>P22</f>
        <v>0.19</v>
      </c>
      <c r="O22">
        <f>P22</f>
        <v>0.19</v>
      </c>
      <c r="P22">
        <f>Q7</f>
        <v>0.19</v>
      </c>
      <c r="Q22">
        <f>FORECAST(Q16,$Q$7:$R$7,$Q$2:$R$2)</f>
        <v>0.19384615384615422</v>
      </c>
      <c r="R22">
        <f t="shared" ref="R22:AB22" si="17">FORECAST(R16,$Q$7:$R$7,$Q$2:$R$2)</f>
        <v>0.19769230769230806</v>
      </c>
      <c r="S22">
        <f t="shared" si="17"/>
        <v>0.20153846153846189</v>
      </c>
      <c r="T22">
        <f t="shared" si="17"/>
        <v>0.20538461538461572</v>
      </c>
      <c r="U22">
        <f t="shared" si="17"/>
        <v>0.20923076923076955</v>
      </c>
      <c r="V22">
        <f t="shared" si="17"/>
        <v>0.21307692307692339</v>
      </c>
      <c r="W22">
        <f t="shared" si="17"/>
        <v>0.21692307692307722</v>
      </c>
      <c r="X22">
        <f t="shared" si="17"/>
        <v>0.22076923076923105</v>
      </c>
      <c r="Y22">
        <f t="shared" si="17"/>
        <v>0.22461538461538488</v>
      </c>
      <c r="Z22">
        <f t="shared" si="17"/>
        <v>0.22846153846153872</v>
      </c>
      <c r="AA22">
        <f t="shared" si="17"/>
        <v>0.23230769230769255</v>
      </c>
      <c r="AB22">
        <f t="shared" si="17"/>
        <v>0.23615384615384638</v>
      </c>
      <c r="AC22">
        <f>R7</f>
        <v>0.24</v>
      </c>
      <c r="AD22">
        <f>AC22</f>
        <v>0.24</v>
      </c>
      <c r="AE22">
        <f t="shared" ref="AE22:AQ22" si="18">AD22</f>
        <v>0.24</v>
      </c>
      <c r="AF22">
        <f t="shared" si="18"/>
        <v>0.24</v>
      </c>
      <c r="AG22">
        <f t="shared" si="18"/>
        <v>0.24</v>
      </c>
      <c r="AH22">
        <f t="shared" si="18"/>
        <v>0.24</v>
      </c>
      <c r="AI22">
        <f t="shared" si="18"/>
        <v>0.24</v>
      </c>
      <c r="AJ22">
        <f t="shared" si="18"/>
        <v>0.24</v>
      </c>
      <c r="AK22">
        <f t="shared" si="18"/>
        <v>0.24</v>
      </c>
      <c r="AL22">
        <f t="shared" si="18"/>
        <v>0.24</v>
      </c>
      <c r="AM22">
        <f t="shared" si="18"/>
        <v>0.24</v>
      </c>
      <c r="AN22">
        <f t="shared" si="18"/>
        <v>0.24</v>
      </c>
      <c r="AO22">
        <f t="shared" si="18"/>
        <v>0.24</v>
      </c>
      <c r="AP22">
        <f t="shared" si="18"/>
        <v>0.24</v>
      </c>
      <c r="AQ22">
        <f t="shared" si="18"/>
        <v>0.24</v>
      </c>
      <c r="AR22">
        <f>S7</f>
        <v>0.24</v>
      </c>
      <c r="AS22">
        <f>AR22</f>
        <v>0.24</v>
      </c>
      <c r="AT22">
        <f t="shared" si="15"/>
        <v>0.24</v>
      </c>
      <c r="AU22">
        <f t="shared" si="15"/>
        <v>0.24</v>
      </c>
    </row>
    <row r="23" spans="1:47" x14ac:dyDescent="0.25">
      <c r="A23">
        <f t="shared" si="3"/>
        <v>2039</v>
      </c>
      <c r="B23">
        <f t="shared" si="16"/>
        <v>76</v>
      </c>
      <c r="C23">
        <f t="shared" si="1"/>
        <v>0.76</v>
      </c>
      <c r="L23" t="s">
        <v>22</v>
      </c>
      <c r="M23">
        <f t="shared" si="5"/>
        <v>0.28749999999999998</v>
      </c>
      <c r="N23">
        <f>P23</f>
        <v>0.28749999999999998</v>
      </c>
      <c r="O23">
        <f>P23</f>
        <v>0.28749999999999998</v>
      </c>
      <c r="P23">
        <f>Q8</f>
        <v>0.28749999999999998</v>
      </c>
      <c r="Q23">
        <f>FORECAST(Q16,$Q$8:$R$8,$Q$2:$R$2)</f>
        <v>0.30076923076923379</v>
      </c>
      <c r="R23">
        <f t="shared" ref="R23:AB23" si="19">FORECAST(R16,$Q$8:$R$8,$Q$2:$R$2)</f>
        <v>0.3140384615384626</v>
      </c>
      <c r="S23">
        <f t="shared" si="19"/>
        <v>0.32730769230769496</v>
      </c>
      <c r="T23">
        <f t="shared" si="19"/>
        <v>0.34057692307692378</v>
      </c>
      <c r="U23">
        <f t="shared" si="19"/>
        <v>0.35384615384615614</v>
      </c>
      <c r="V23">
        <f t="shared" si="19"/>
        <v>0.36711538461538495</v>
      </c>
      <c r="W23">
        <f t="shared" si="19"/>
        <v>0.38038461538461732</v>
      </c>
      <c r="X23">
        <f t="shared" si="19"/>
        <v>0.39365384615384613</v>
      </c>
      <c r="Y23">
        <f t="shared" si="19"/>
        <v>0.4069230769230785</v>
      </c>
      <c r="Z23">
        <f t="shared" si="19"/>
        <v>0.42019230769231086</v>
      </c>
      <c r="AA23">
        <f t="shared" si="19"/>
        <v>0.43346153846153967</v>
      </c>
      <c r="AB23">
        <f t="shared" si="19"/>
        <v>0.44673076923077204</v>
      </c>
      <c r="AC23">
        <f>R8</f>
        <v>0.46</v>
      </c>
      <c r="AD23">
        <f>AC23</f>
        <v>0.46</v>
      </c>
      <c r="AE23">
        <f t="shared" ref="AE23:AQ23" si="20">AD23</f>
        <v>0.46</v>
      </c>
      <c r="AF23">
        <f t="shared" si="20"/>
        <v>0.46</v>
      </c>
      <c r="AG23">
        <f t="shared" si="20"/>
        <v>0.46</v>
      </c>
      <c r="AH23">
        <f t="shared" si="20"/>
        <v>0.46</v>
      </c>
      <c r="AI23">
        <f t="shared" si="20"/>
        <v>0.46</v>
      </c>
      <c r="AJ23">
        <f t="shared" si="20"/>
        <v>0.46</v>
      </c>
      <c r="AK23">
        <f t="shared" si="20"/>
        <v>0.46</v>
      </c>
      <c r="AL23">
        <f t="shared" si="20"/>
        <v>0.46</v>
      </c>
      <c r="AM23">
        <f t="shared" si="20"/>
        <v>0.46</v>
      </c>
      <c r="AN23">
        <f t="shared" si="20"/>
        <v>0.46</v>
      </c>
      <c r="AO23">
        <f t="shared" si="20"/>
        <v>0.46</v>
      </c>
      <c r="AP23">
        <f t="shared" si="20"/>
        <v>0.46</v>
      </c>
      <c r="AQ23">
        <f t="shared" si="20"/>
        <v>0.46</v>
      </c>
      <c r="AR23">
        <f>S8</f>
        <v>0.46</v>
      </c>
      <c r="AS23">
        <f>AR23</f>
        <v>0.46</v>
      </c>
      <c r="AT23">
        <f t="shared" si="15"/>
        <v>0.46</v>
      </c>
      <c r="AU23">
        <f t="shared" si="15"/>
        <v>0.46</v>
      </c>
    </row>
    <row r="24" spans="1:47" x14ac:dyDescent="0.25">
      <c r="A24">
        <f t="shared" si="3"/>
        <v>2040</v>
      </c>
      <c r="B24">
        <f t="shared" si="16"/>
        <v>76</v>
      </c>
      <c r="C24">
        <f t="shared" si="1"/>
        <v>0.76</v>
      </c>
      <c r="L24" t="s">
        <v>23</v>
      </c>
      <c r="M24">
        <f t="shared" si="5"/>
        <v>0.3</v>
      </c>
      <c r="N24">
        <f>P24</f>
        <v>0.3</v>
      </c>
      <c r="O24">
        <f>P24</f>
        <v>0.3</v>
      </c>
      <c r="P24">
        <f>Q9</f>
        <v>0.3</v>
      </c>
      <c r="Q24">
        <f>P24</f>
        <v>0.3</v>
      </c>
      <c r="R24">
        <f t="shared" ref="R24:AU24" si="21">Q24</f>
        <v>0.3</v>
      </c>
      <c r="S24">
        <f t="shared" si="21"/>
        <v>0.3</v>
      </c>
      <c r="T24">
        <f t="shared" si="21"/>
        <v>0.3</v>
      </c>
      <c r="U24">
        <f t="shared" si="21"/>
        <v>0.3</v>
      </c>
      <c r="V24">
        <f t="shared" si="21"/>
        <v>0.3</v>
      </c>
      <c r="W24">
        <f t="shared" si="21"/>
        <v>0.3</v>
      </c>
      <c r="X24">
        <f t="shared" si="21"/>
        <v>0.3</v>
      </c>
      <c r="Y24">
        <f t="shared" si="21"/>
        <v>0.3</v>
      </c>
      <c r="Z24">
        <f t="shared" si="21"/>
        <v>0.3</v>
      </c>
      <c r="AA24">
        <f t="shared" si="21"/>
        <v>0.3</v>
      </c>
      <c r="AB24">
        <f t="shared" si="21"/>
        <v>0.3</v>
      </c>
      <c r="AC24">
        <f t="shared" si="21"/>
        <v>0.3</v>
      </c>
      <c r="AD24">
        <f t="shared" si="21"/>
        <v>0.3</v>
      </c>
      <c r="AE24">
        <f t="shared" si="21"/>
        <v>0.3</v>
      </c>
      <c r="AF24">
        <f t="shared" si="21"/>
        <v>0.3</v>
      </c>
      <c r="AG24">
        <f t="shared" si="21"/>
        <v>0.3</v>
      </c>
      <c r="AH24">
        <f t="shared" si="21"/>
        <v>0.3</v>
      </c>
      <c r="AI24">
        <f t="shared" si="21"/>
        <v>0.3</v>
      </c>
      <c r="AJ24">
        <f t="shared" si="21"/>
        <v>0.3</v>
      </c>
      <c r="AK24">
        <f t="shared" si="21"/>
        <v>0.3</v>
      </c>
      <c r="AL24">
        <f t="shared" si="21"/>
        <v>0.3</v>
      </c>
      <c r="AM24">
        <f t="shared" si="21"/>
        <v>0.3</v>
      </c>
      <c r="AN24">
        <f t="shared" si="21"/>
        <v>0.3</v>
      </c>
      <c r="AO24">
        <f t="shared" si="21"/>
        <v>0.3</v>
      </c>
      <c r="AP24">
        <f t="shared" si="21"/>
        <v>0.3</v>
      </c>
      <c r="AQ24">
        <f t="shared" si="21"/>
        <v>0.3</v>
      </c>
      <c r="AR24">
        <f t="shared" si="21"/>
        <v>0.3</v>
      </c>
      <c r="AS24">
        <f t="shared" si="21"/>
        <v>0.3</v>
      </c>
      <c r="AT24">
        <f t="shared" si="21"/>
        <v>0.3</v>
      </c>
      <c r="AU24">
        <f t="shared" si="21"/>
        <v>0.3</v>
      </c>
    </row>
    <row r="25" spans="1:47" x14ac:dyDescent="0.25">
      <c r="A25">
        <f t="shared" si="3"/>
        <v>2041</v>
      </c>
      <c r="B25">
        <f t="shared" si="16"/>
        <v>76</v>
      </c>
      <c r="C25">
        <f t="shared" si="1"/>
        <v>0.76</v>
      </c>
      <c r="L25" t="s">
        <v>24</v>
      </c>
      <c r="M25">
        <f>Q10</f>
        <v>0.83</v>
      </c>
      <c r="N25">
        <f>M25</f>
        <v>0.83</v>
      </c>
      <c r="O25">
        <f t="shared" ref="O25:AU26" si="22">N25</f>
        <v>0.83</v>
      </c>
      <c r="P25">
        <f t="shared" si="22"/>
        <v>0.83</v>
      </c>
      <c r="Q25">
        <f t="shared" si="22"/>
        <v>0.83</v>
      </c>
      <c r="R25">
        <f t="shared" si="22"/>
        <v>0.83</v>
      </c>
      <c r="S25">
        <f t="shared" si="22"/>
        <v>0.83</v>
      </c>
      <c r="T25">
        <f t="shared" si="22"/>
        <v>0.83</v>
      </c>
      <c r="U25">
        <f t="shared" si="22"/>
        <v>0.83</v>
      </c>
      <c r="V25">
        <f t="shared" si="22"/>
        <v>0.83</v>
      </c>
      <c r="W25">
        <f t="shared" si="22"/>
        <v>0.83</v>
      </c>
      <c r="X25">
        <f t="shared" si="22"/>
        <v>0.83</v>
      </c>
      <c r="Y25">
        <f t="shared" si="22"/>
        <v>0.83</v>
      </c>
      <c r="Z25">
        <f t="shared" si="22"/>
        <v>0.83</v>
      </c>
      <c r="AA25">
        <f t="shared" si="22"/>
        <v>0.83</v>
      </c>
      <c r="AB25">
        <f t="shared" si="22"/>
        <v>0.83</v>
      </c>
      <c r="AC25">
        <f t="shared" si="22"/>
        <v>0.83</v>
      </c>
      <c r="AD25">
        <f t="shared" si="22"/>
        <v>0.83</v>
      </c>
      <c r="AE25">
        <f t="shared" si="22"/>
        <v>0.83</v>
      </c>
      <c r="AF25">
        <f t="shared" si="22"/>
        <v>0.83</v>
      </c>
      <c r="AG25">
        <f t="shared" si="22"/>
        <v>0.83</v>
      </c>
      <c r="AH25">
        <f t="shared" si="22"/>
        <v>0.83</v>
      </c>
      <c r="AI25">
        <f t="shared" si="22"/>
        <v>0.83</v>
      </c>
      <c r="AJ25">
        <f t="shared" si="22"/>
        <v>0.83</v>
      </c>
      <c r="AK25">
        <f t="shared" si="22"/>
        <v>0.83</v>
      </c>
      <c r="AL25">
        <f t="shared" si="22"/>
        <v>0.83</v>
      </c>
      <c r="AM25">
        <f t="shared" si="22"/>
        <v>0.83</v>
      </c>
      <c r="AN25">
        <f t="shared" si="22"/>
        <v>0.83</v>
      </c>
      <c r="AO25">
        <f t="shared" si="22"/>
        <v>0.83</v>
      </c>
      <c r="AP25">
        <f t="shared" si="22"/>
        <v>0.83</v>
      </c>
      <c r="AQ25">
        <f t="shared" si="22"/>
        <v>0.83</v>
      </c>
      <c r="AR25">
        <f t="shared" si="22"/>
        <v>0.83</v>
      </c>
      <c r="AS25">
        <f t="shared" si="22"/>
        <v>0.83</v>
      </c>
      <c r="AT25">
        <f t="shared" si="22"/>
        <v>0.83</v>
      </c>
      <c r="AU25">
        <f t="shared" si="22"/>
        <v>0.83</v>
      </c>
    </row>
    <row r="26" spans="1:47" x14ac:dyDescent="0.25">
      <c r="A26">
        <f t="shared" si="3"/>
        <v>2042</v>
      </c>
      <c r="B26">
        <f t="shared" si="16"/>
        <v>76</v>
      </c>
      <c r="C26">
        <f t="shared" si="1"/>
        <v>0.76</v>
      </c>
      <c r="L26" t="s">
        <v>25</v>
      </c>
      <c r="M26">
        <f>'BECF-pre-ret'!B11</f>
        <v>0.14120000000000002</v>
      </c>
      <c r="N26">
        <f>M26</f>
        <v>0.14120000000000002</v>
      </c>
      <c r="O26">
        <f t="shared" si="22"/>
        <v>0.14120000000000002</v>
      </c>
      <c r="P26">
        <f t="shared" si="22"/>
        <v>0.14120000000000002</v>
      </c>
      <c r="Q26">
        <f t="shared" si="22"/>
        <v>0.14120000000000002</v>
      </c>
      <c r="R26">
        <f t="shared" si="22"/>
        <v>0.14120000000000002</v>
      </c>
      <c r="S26">
        <f t="shared" si="22"/>
        <v>0.14120000000000002</v>
      </c>
      <c r="T26">
        <f t="shared" si="22"/>
        <v>0.14120000000000002</v>
      </c>
      <c r="U26">
        <f t="shared" si="22"/>
        <v>0.14120000000000002</v>
      </c>
      <c r="V26">
        <f t="shared" si="22"/>
        <v>0.14120000000000002</v>
      </c>
      <c r="W26">
        <f t="shared" si="22"/>
        <v>0.14120000000000002</v>
      </c>
      <c r="X26">
        <f t="shared" si="22"/>
        <v>0.14120000000000002</v>
      </c>
      <c r="Y26">
        <f t="shared" si="22"/>
        <v>0.14120000000000002</v>
      </c>
      <c r="Z26">
        <f t="shared" si="22"/>
        <v>0.14120000000000002</v>
      </c>
      <c r="AA26">
        <f t="shared" si="22"/>
        <v>0.14120000000000002</v>
      </c>
      <c r="AB26">
        <f t="shared" si="22"/>
        <v>0.14120000000000002</v>
      </c>
      <c r="AC26">
        <f t="shared" si="22"/>
        <v>0.14120000000000002</v>
      </c>
      <c r="AD26">
        <f t="shared" si="22"/>
        <v>0.14120000000000002</v>
      </c>
      <c r="AE26">
        <f t="shared" si="22"/>
        <v>0.14120000000000002</v>
      </c>
      <c r="AF26">
        <f t="shared" si="22"/>
        <v>0.14120000000000002</v>
      </c>
      <c r="AG26">
        <f t="shared" si="22"/>
        <v>0.14120000000000002</v>
      </c>
      <c r="AH26">
        <f t="shared" si="22"/>
        <v>0.14120000000000002</v>
      </c>
      <c r="AI26">
        <f t="shared" si="22"/>
        <v>0.14120000000000002</v>
      </c>
      <c r="AJ26">
        <f t="shared" si="22"/>
        <v>0.14120000000000002</v>
      </c>
      <c r="AK26">
        <f t="shared" si="22"/>
        <v>0.14120000000000002</v>
      </c>
      <c r="AL26">
        <f t="shared" si="22"/>
        <v>0.14120000000000002</v>
      </c>
      <c r="AM26">
        <f t="shared" si="22"/>
        <v>0.14120000000000002</v>
      </c>
      <c r="AN26">
        <f t="shared" si="22"/>
        <v>0.14120000000000002</v>
      </c>
      <c r="AO26">
        <f t="shared" si="22"/>
        <v>0.14120000000000002</v>
      </c>
      <c r="AP26">
        <f t="shared" si="22"/>
        <v>0.14120000000000002</v>
      </c>
      <c r="AQ26">
        <f t="shared" si="22"/>
        <v>0.14120000000000002</v>
      </c>
      <c r="AR26">
        <f t="shared" si="22"/>
        <v>0.14120000000000002</v>
      </c>
      <c r="AS26">
        <f t="shared" si="22"/>
        <v>0.14120000000000002</v>
      </c>
      <c r="AT26">
        <f t="shared" si="22"/>
        <v>0.14120000000000002</v>
      </c>
      <c r="AU26">
        <f t="shared" si="22"/>
        <v>0.14120000000000002</v>
      </c>
    </row>
    <row r="27" spans="1:47" x14ac:dyDescent="0.25">
      <c r="A27">
        <f t="shared" si="3"/>
        <v>2043</v>
      </c>
      <c r="B27">
        <f t="shared" si="16"/>
        <v>76</v>
      </c>
      <c r="C27">
        <f t="shared" si="1"/>
        <v>0.76</v>
      </c>
      <c r="L27" t="s">
        <v>26</v>
      </c>
      <c r="M27">
        <f>'BECF-pre-ret'!B12</f>
        <v>0.11790000000000003</v>
      </c>
      <c r="N27">
        <f>M27</f>
        <v>0.11790000000000003</v>
      </c>
      <c r="O27">
        <f t="shared" ref="O27:AU27" si="23">N27</f>
        <v>0.11790000000000003</v>
      </c>
      <c r="P27">
        <f t="shared" si="23"/>
        <v>0.11790000000000003</v>
      </c>
      <c r="Q27">
        <f t="shared" si="23"/>
        <v>0.11790000000000003</v>
      </c>
      <c r="R27">
        <f t="shared" si="23"/>
        <v>0.11790000000000003</v>
      </c>
      <c r="S27">
        <f t="shared" si="23"/>
        <v>0.11790000000000003</v>
      </c>
      <c r="T27">
        <f t="shared" si="23"/>
        <v>0.11790000000000003</v>
      </c>
      <c r="U27">
        <f t="shared" si="23"/>
        <v>0.11790000000000003</v>
      </c>
      <c r="V27">
        <f t="shared" si="23"/>
        <v>0.11790000000000003</v>
      </c>
      <c r="W27">
        <f t="shared" si="23"/>
        <v>0.11790000000000003</v>
      </c>
      <c r="X27">
        <f t="shared" si="23"/>
        <v>0.11790000000000003</v>
      </c>
      <c r="Y27">
        <f t="shared" si="23"/>
        <v>0.11790000000000003</v>
      </c>
      <c r="Z27">
        <f t="shared" si="23"/>
        <v>0.11790000000000003</v>
      </c>
      <c r="AA27">
        <f t="shared" si="23"/>
        <v>0.11790000000000003</v>
      </c>
      <c r="AB27">
        <f t="shared" si="23"/>
        <v>0.11790000000000003</v>
      </c>
      <c r="AC27">
        <f t="shared" si="23"/>
        <v>0.11790000000000003</v>
      </c>
      <c r="AD27">
        <f t="shared" si="23"/>
        <v>0.11790000000000003</v>
      </c>
      <c r="AE27">
        <f t="shared" si="23"/>
        <v>0.11790000000000003</v>
      </c>
      <c r="AF27">
        <f t="shared" si="23"/>
        <v>0.11790000000000003</v>
      </c>
      <c r="AG27">
        <f t="shared" si="23"/>
        <v>0.11790000000000003</v>
      </c>
      <c r="AH27">
        <f t="shared" si="23"/>
        <v>0.11790000000000003</v>
      </c>
      <c r="AI27">
        <f t="shared" si="23"/>
        <v>0.11790000000000003</v>
      </c>
      <c r="AJ27">
        <f t="shared" si="23"/>
        <v>0.11790000000000003</v>
      </c>
      <c r="AK27">
        <f t="shared" si="23"/>
        <v>0.11790000000000003</v>
      </c>
      <c r="AL27">
        <f t="shared" si="23"/>
        <v>0.11790000000000003</v>
      </c>
      <c r="AM27">
        <f t="shared" si="23"/>
        <v>0.11790000000000003</v>
      </c>
      <c r="AN27">
        <f t="shared" si="23"/>
        <v>0.11790000000000003</v>
      </c>
      <c r="AO27">
        <f t="shared" si="23"/>
        <v>0.11790000000000003</v>
      </c>
      <c r="AP27">
        <f t="shared" si="23"/>
        <v>0.11790000000000003</v>
      </c>
      <c r="AQ27">
        <f t="shared" si="23"/>
        <v>0.11790000000000003</v>
      </c>
      <c r="AR27">
        <f t="shared" si="23"/>
        <v>0.11790000000000003</v>
      </c>
      <c r="AS27">
        <f t="shared" si="23"/>
        <v>0.11790000000000003</v>
      </c>
      <c r="AT27">
        <f t="shared" si="23"/>
        <v>0.11790000000000003</v>
      </c>
      <c r="AU27">
        <f t="shared" si="23"/>
        <v>0.11790000000000003</v>
      </c>
    </row>
    <row r="28" spans="1:47" x14ac:dyDescent="0.25">
      <c r="A28">
        <f t="shared" si="3"/>
        <v>2044</v>
      </c>
      <c r="B28">
        <f t="shared" si="16"/>
        <v>76</v>
      </c>
      <c r="C28">
        <f t="shared" si="1"/>
        <v>0.76</v>
      </c>
      <c r="L28" t="s">
        <v>31</v>
      </c>
      <c r="M28">
        <f>P28</f>
        <v>0.56950000000000001</v>
      </c>
      <c r="N28">
        <f>P28</f>
        <v>0.56950000000000001</v>
      </c>
      <c r="O28">
        <f>P28</f>
        <v>0.56950000000000001</v>
      </c>
      <c r="P28">
        <f>Q14</f>
        <v>0.56950000000000001</v>
      </c>
      <c r="Q28">
        <f>FORECAST(Q16,$Q$14:$R$14,$Q$2:$R$2)</f>
        <v>0.58338461538461317</v>
      </c>
      <c r="R28">
        <f t="shared" ref="R28:AB28" si="24">FORECAST(R16,$Q$14:$R$14,$Q$2:$R$2)</f>
        <v>0.59726923076922844</v>
      </c>
      <c r="S28">
        <f t="shared" si="24"/>
        <v>0.61115384615384372</v>
      </c>
      <c r="T28">
        <f t="shared" si="24"/>
        <v>0.62503846153845899</v>
      </c>
      <c r="U28">
        <f t="shared" si="24"/>
        <v>0.63892307692307426</v>
      </c>
      <c r="V28">
        <f t="shared" si="24"/>
        <v>0.65280769230768954</v>
      </c>
      <c r="W28">
        <f t="shared" si="24"/>
        <v>0.66669230769230481</v>
      </c>
      <c r="X28">
        <f t="shared" si="24"/>
        <v>0.68057692307692008</v>
      </c>
      <c r="Y28">
        <f t="shared" si="24"/>
        <v>0.69446153846153535</v>
      </c>
      <c r="Z28">
        <f t="shared" si="24"/>
        <v>0.70834615384615063</v>
      </c>
      <c r="AA28">
        <f t="shared" si="24"/>
        <v>0.7222307692307659</v>
      </c>
      <c r="AB28">
        <f t="shared" si="24"/>
        <v>0.73611538461538117</v>
      </c>
      <c r="AC28">
        <f>R14</f>
        <v>0.75</v>
      </c>
      <c r="AD28">
        <f>FORECAST(AD16,$R$14:$S$14,$R$2:$S$2)</f>
        <v>0.7506666666666667</v>
      </c>
      <c r="AE28">
        <f t="shared" ref="AE28:AQ28" si="25">FORECAST(AE16,$R$14:$S$14,$R$2:$S$2)</f>
        <v>0.7513333333333333</v>
      </c>
      <c r="AF28">
        <f t="shared" si="25"/>
        <v>0.75200000000000011</v>
      </c>
      <c r="AG28">
        <f t="shared" si="25"/>
        <v>0.75266666666666671</v>
      </c>
      <c r="AH28">
        <f t="shared" si="25"/>
        <v>0.7533333333333333</v>
      </c>
      <c r="AI28">
        <f t="shared" si="25"/>
        <v>0.75400000000000011</v>
      </c>
      <c r="AJ28">
        <f t="shared" si="25"/>
        <v>0.75466666666666671</v>
      </c>
      <c r="AK28">
        <f t="shared" si="25"/>
        <v>0.7553333333333333</v>
      </c>
      <c r="AL28">
        <f t="shared" si="25"/>
        <v>0.75600000000000012</v>
      </c>
      <c r="AM28">
        <f t="shared" si="25"/>
        <v>0.75666666666666671</v>
      </c>
      <c r="AN28">
        <f t="shared" si="25"/>
        <v>0.7573333333333333</v>
      </c>
      <c r="AO28">
        <f t="shared" si="25"/>
        <v>0.75800000000000012</v>
      </c>
      <c r="AP28">
        <f t="shared" si="25"/>
        <v>0.75866666666666671</v>
      </c>
      <c r="AQ28">
        <f t="shared" si="25"/>
        <v>0.7593333333333333</v>
      </c>
      <c r="AR28">
        <f>S14</f>
        <v>0.76</v>
      </c>
      <c r="AS28">
        <f>AR28</f>
        <v>0.76</v>
      </c>
      <c r="AT28">
        <f t="shared" ref="AT28:AU28" si="26">AS28</f>
        <v>0.76</v>
      </c>
      <c r="AU28">
        <f t="shared" si="26"/>
        <v>0.76</v>
      </c>
    </row>
    <row r="29" spans="1:47" x14ac:dyDescent="0.25">
      <c r="A29">
        <f t="shared" si="3"/>
        <v>2045</v>
      </c>
      <c r="B29">
        <f t="shared" si="16"/>
        <v>76</v>
      </c>
      <c r="C29">
        <f t="shared" si="1"/>
        <v>0.76</v>
      </c>
      <c r="L29" t="s">
        <v>32</v>
      </c>
      <c r="M29">
        <f>P29</f>
        <v>0.36</v>
      </c>
      <c r="N29">
        <f>P29</f>
        <v>0.36</v>
      </c>
      <c r="O29">
        <f>P29</f>
        <v>0.36</v>
      </c>
      <c r="P29">
        <f>Q11</f>
        <v>0.36</v>
      </c>
      <c r="Q29">
        <f>P29</f>
        <v>0.36</v>
      </c>
      <c r="R29">
        <f t="shared" ref="R29:AB29" si="27">Q29</f>
        <v>0.36</v>
      </c>
      <c r="S29">
        <f t="shared" si="27"/>
        <v>0.36</v>
      </c>
      <c r="T29">
        <f t="shared" si="27"/>
        <v>0.36</v>
      </c>
      <c r="U29">
        <f t="shared" si="27"/>
        <v>0.36</v>
      </c>
      <c r="V29">
        <f t="shared" si="27"/>
        <v>0.36</v>
      </c>
      <c r="W29">
        <f t="shared" si="27"/>
        <v>0.36</v>
      </c>
      <c r="X29">
        <f t="shared" si="27"/>
        <v>0.36</v>
      </c>
      <c r="Y29">
        <f t="shared" si="27"/>
        <v>0.36</v>
      </c>
      <c r="Z29">
        <f t="shared" si="27"/>
        <v>0.36</v>
      </c>
      <c r="AA29">
        <f t="shared" si="27"/>
        <v>0.36</v>
      </c>
      <c r="AB29">
        <f t="shared" si="27"/>
        <v>0.36</v>
      </c>
      <c r="AC29">
        <f>R11</f>
        <v>0.36</v>
      </c>
      <c r="AD29">
        <f>FORECAST(AD16,$R$11:$S$11,$R$2:$S$2)</f>
        <v>0.3620000000000001</v>
      </c>
      <c r="AE29">
        <f t="shared" ref="AE29:AQ29" si="28">FORECAST(AE16,$R$11:$S$11,$R$2:$S$2)</f>
        <v>0.36399999999999988</v>
      </c>
      <c r="AF29">
        <f t="shared" si="28"/>
        <v>0.36600000000000055</v>
      </c>
      <c r="AG29">
        <f t="shared" si="28"/>
        <v>0.36800000000000033</v>
      </c>
      <c r="AH29">
        <f t="shared" si="28"/>
        <v>0.37000000000000011</v>
      </c>
      <c r="AI29">
        <f t="shared" si="28"/>
        <v>0.37200000000000077</v>
      </c>
      <c r="AJ29">
        <f t="shared" si="28"/>
        <v>0.37400000000000055</v>
      </c>
      <c r="AK29">
        <f t="shared" si="28"/>
        <v>0.37600000000000033</v>
      </c>
      <c r="AL29">
        <f t="shared" si="28"/>
        <v>0.37800000000000011</v>
      </c>
      <c r="AM29">
        <f t="shared" si="28"/>
        <v>0.37999999999999989</v>
      </c>
      <c r="AN29">
        <f t="shared" si="28"/>
        <v>0.38200000000000056</v>
      </c>
      <c r="AO29">
        <f t="shared" si="28"/>
        <v>0.38400000000000034</v>
      </c>
      <c r="AP29">
        <f t="shared" si="28"/>
        <v>0.38600000000000012</v>
      </c>
      <c r="AQ29">
        <f t="shared" si="28"/>
        <v>0.38800000000000079</v>
      </c>
      <c r="AR29">
        <f>S11</f>
        <v>0.39</v>
      </c>
      <c r="AS29">
        <f>AR29</f>
        <v>0.39</v>
      </c>
      <c r="AT29">
        <f t="shared" ref="AT29:AU29" si="29">AS29</f>
        <v>0.39</v>
      </c>
      <c r="AU29">
        <f t="shared" si="29"/>
        <v>0.39</v>
      </c>
    </row>
    <row r="30" spans="1:47" x14ac:dyDescent="0.25">
      <c r="A30">
        <f t="shared" si="3"/>
        <v>2046</v>
      </c>
      <c r="B30">
        <f t="shared" si="16"/>
        <v>76</v>
      </c>
      <c r="C30">
        <f t="shared" si="1"/>
        <v>0.76</v>
      </c>
    </row>
    <row r="31" spans="1:47" x14ac:dyDescent="0.25">
      <c r="A31">
        <f t="shared" si="3"/>
        <v>2047</v>
      </c>
      <c r="B31">
        <f t="shared" si="16"/>
        <v>76</v>
      </c>
      <c r="C31">
        <f t="shared" si="1"/>
        <v>0.76</v>
      </c>
      <c r="AS31" s="1"/>
    </row>
    <row r="32" spans="1:47" x14ac:dyDescent="0.25">
      <c r="A32">
        <f t="shared" si="3"/>
        <v>2048</v>
      </c>
      <c r="B32">
        <f t="shared" si="16"/>
        <v>76</v>
      </c>
      <c r="C32">
        <f t="shared" si="1"/>
        <v>0.76</v>
      </c>
    </row>
    <row r="33" spans="1:3" x14ac:dyDescent="0.25">
      <c r="A33">
        <f t="shared" si="3"/>
        <v>2049</v>
      </c>
      <c r="B33">
        <f t="shared" si="16"/>
        <v>76</v>
      </c>
      <c r="C33">
        <f t="shared" si="1"/>
        <v>0.76</v>
      </c>
    </row>
    <row r="34" spans="1:3" x14ac:dyDescent="0.25">
      <c r="A34">
        <f t="shared" si="3"/>
        <v>2050</v>
      </c>
      <c r="B34">
        <f t="shared" si="16"/>
        <v>76</v>
      </c>
      <c r="C34">
        <f t="shared" si="1"/>
        <v>0.76</v>
      </c>
    </row>
  </sheetData>
  <mergeCells count="1">
    <mergeCell ref="Q1:S1"/>
  </mergeCells>
  <pageMargins left="0.7" right="0.7" top="0.75" bottom="0.75" header="0.3" footer="0.3"/>
  <pageSetup orientation="portrait" horizontalDpi="300" verticalDpi="300"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tint="-0.499984740745262"/>
  </sheetPr>
  <dimension ref="A1:AJ17"/>
  <sheetViews>
    <sheetView workbookViewId="0">
      <selection activeCell="B1" sqref="B1"/>
    </sheetView>
  </sheetViews>
  <sheetFormatPr defaultRowHeight="15" x14ac:dyDescent="0.25"/>
  <cols>
    <col min="1" max="1" width="23.140625" customWidth="1"/>
    <col min="2" max="4" width="9.140625" customWidth="1"/>
  </cols>
  <sheetData>
    <row r="1" spans="1:36" ht="45" x14ac:dyDescent="0.25">
      <c r="A1" s="31" t="s">
        <v>143</v>
      </c>
      <c r="B1">
        <v>2016</v>
      </c>
      <c r="C1" s="6">
        <v>2017</v>
      </c>
      <c r="D1">
        <v>2018</v>
      </c>
      <c r="E1" s="6">
        <v>2019</v>
      </c>
      <c r="F1">
        <v>2020</v>
      </c>
      <c r="G1" s="6">
        <v>2021</v>
      </c>
      <c r="H1">
        <v>2022</v>
      </c>
      <c r="I1" s="6">
        <v>2023</v>
      </c>
      <c r="J1">
        <v>2024</v>
      </c>
      <c r="K1" s="6">
        <v>2025</v>
      </c>
      <c r="L1">
        <v>2026</v>
      </c>
      <c r="M1" s="6">
        <v>2027</v>
      </c>
      <c r="N1">
        <v>2028</v>
      </c>
      <c r="O1" s="6">
        <v>2029</v>
      </c>
      <c r="P1">
        <v>2030</v>
      </c>
      <c r="Q1" s="6">
        <v>2031</v>
      </c>
      <c r="R1">
        <v>2032</v>
      </c>
      <c r="S1" s="6">
        <v>2033</v>
      </c>
      <c r="T1">
        <v>2034</v>
      </c>
      <c r="U1" s="6">
        <v>2035</v>
      </c>
      <c r="V1">
        <v>2036</v>
      </c>
      <c r="W1" s="6">
        <v>2037</v>
      </c>
      <c r="X1">
        <v>2038</v>
      </c>
      <c r="Y1" s="6">
        <v>2039</v>
      </c>
      <c r="Z1">
        <v>2040</v>
      </c>
      <c r="AA1" s="6">
        <v>2041</v>
      </c>
      <c r="AB1">
        <v>2042</v>
      </c>
      <c r="AC1" s="6">
        <v>2043</v>
      </c>
      <c r="AD1">
        <v>2044</v>
      </c>
      <c r="AE1" s="6">
        <v>2045</v>
      </c>
      <c r="AF1">
        <v>2046</v>
      </c>
      <c r="AG1" s="6">
        <v>2047</v>
      </c>
      <c r="AH1">
        <v>2048</v>
      </c>
      <c r="AI1" s="6">
        <v>2049</v>
      </c>
      <c r="AJ1">
        <v>2050</v>
      </c>
    </row>
    <row r="2" spans="1:36" x14ac:dyDescent="0.25">
      <c r="A2" t="s">
        <v>34</v>
      </c>
      <c r="B2" s="7">
        <f>E2</f>
        <v>0.57899999999999996</v>
      </c>
      <c r="C2" s="7">
        <f t="shared" ref="C2:D2" si="0">F2</f>
        <v>0.57899999999999996</v>
      </c>
      <c r="D2" s="7">
        <f t="shared" si="0"/>
        <v>0.57899999999999996</v>
      </c>
      <c r="E2" s="7">
        <f>'IESS+others'!B2</f>
        <v>0.57899999999999996</v>
      </c>
      <c r="F2" s="7">
        <f t="shared" ref="F2:F14" si="1">E2</f>
        <v>0.57899999999999996</v>
      </c>
      <c r="G2" s="7">
        <f t="shared" ref="G2:AJ2" si="2">F2</f>
        <v>0.57899999999999996</v>
      </c>
      <c r="H2" s="7">
        <f t="shared" si="2"/>
        <v>0.57899999999999996</v>
      </c>
      <c r="I2" s="7">
        <f t="shared" si="2"/>
        <v>0.57899999999999996</v>
      </c>
      <c r="J2" s="7">
        <f t="shared" si="2"/>
        <v>0.57899999999999996</v>
      </c>
      <c r="K2" s="7">
        <f t="shared" si="2"/>
        <v>0.57899999999999996</v>
      </c>
      <c r="L2" s="7">
        <f t="shared" si="2"/>
        <v>0.57899999999999996</v>
      </c>
      <c r="M2" s="7">
        <f t="shared" si="2"/>
        <v>0.57899999999999996</v>
      </c>
      <c r="N2" s="7">
        <f t="shared" si="2"/>
        <v>0.57899999999999996</v>
      </c>
      <c r="O2" s="7">
        <f t="shared" si="2"/>
        <v>0.57899999999999996</v>
      </c>
      <c r="P2" s="7">
        <f t="shared" si="2"/>
        <v>0.57899999999999996</v>
      </c>
      <c r="Q2" s="7">
        <f t="shared" si="2"/>
        <v>0.57899999999999996</v>
      </c>
      <c r="R2" s="7">
        <f t="shared" si="2"/>
        <v>0.57899999999999996</v>
      </c>
      <c r="S2" s="7">
        <f t="shared" si="2"/>
        <v>0.57899999999999996</v>
      </c>
      <c r="T2" s="7">
        <f t="shared" si="2"/>
        <v>0.57899999999999996</v>
      </c>
      <c r="U2" s="7">
        <f t="shared" si="2"/>
        <v>0.57899999999999996</v>
      </c>
      <c r="V2" s="7">
        <f t="shared" si="2"/>
        <v>0.57899999999999996</v>
      </c>
      <c r="W2" s="7">
        <f t="shared" si="2"/>
        <v>0.57899999999999996</v>
      </c>
      <c r="X2" s="7">
        <f t="shared" si="2"/>
        <v>0.57899999999999996</v>
      </c>
      <c r="Y2" s="7">
        <f t="shared" si="2"/>
        <v>0.57899999999999996</v>
      </c>
      <c r="Z2" s="7">
        <f t="shared" si="2"/>
        <v>0.57899999999999996</v>
      </c>
      <c r="AA2" s="7">
        <f t="shared" si="2"/>
        <v>0.57899999999999996</v>
      </c>
      <c r="AB2" s="7">
        <f t="shared" si="2"/>
        <v>0.57899999999999996</v>
      </c>
      <c r="AC2" s="7">
        <f t="shared" si="2"/>
        <v>0.57899999999999996</v>
      </c>
      <c r="AD2" s="7">
        <f t="shared" si="2"/>
        <v>0.57899999999999996</v>
      </c>
      <c r="AE2" s="7">
        <f t="shared" si="2"/>
        <v>0.57899999999999996</v>
      </c>
      <c r="AF2" s="7">
        <f t="shared" si="2"/>
        <v>0.57899999999999996</v>
      </c>
      <c r="AG2" s="7">
        <f t="shared" si="2"/>
        <v>0.57899999999999996</v>
      </c>
      <c r="AH2" s="7">
        <f t="shared" si="2"/>
        <v>0.57899999999999996</v>
      </c>
      <c r="AI2" s="7">
        <f t="shared" si="2"/>
        <v>0.57899999999999996</v>
      </c>
      <c r="AJ2" s="7">
        <f t="shared" si="2"/>
        <v>0.57899999999999996</v>
      </c>
    </row>
    <row r="3" spans="1:36" x14ac:dyDescent="0.25">
      <c r="A3" t="s">
        <v>18</v>
      </c>
      <c r="B3" s="7">
        <f>E3</f>
        <v>0.23309999999999997</v>
      </c>
      <c r="C3" s="7">
        <f t="shared" ref="C3:D6" si="3">B3</f>
        <v>0.23309999999999997</v>
      </c>
      <c r="D3" s="7">
        <f t="shared" si="3"/>
        <v>0.23309999999999997</v>
      </c>
      <c r="E3" s="7">
        <f>'IESS+others'!B3</f>
        <v>0.23309999999999997</v>
      </c>
      <c r="F3" s="7">
        <f t="shared" si="1"/>
        <v>0.23309999999999997</v>
      </c>
      <c r="G3" s="7">
        <f t="shared" ref="G3:AJ3" si="4">F3</f>
        <v>0.23309999999999997</v>
      </c>
      <c r="H3" s="7">
        <f t="shared" si="4"/>
        <v>0.23309999999999997</v>
      </c>
      <c r="I3" s="7">
        <f t="shared" si="4"/>
        <v>0.23309999999999997</v>
      </c>
      <c r="J3" s="7">
        <f t="shared" si="4"/>
        <v>0.23309999999999997</v>
      </c>
      <c r="K3" s="7">
        <f t="shared" si="4"/>
        <v>0.23309999999999997</v>
      </c>
      <c r="L3" s="7">
        <f t="shared" si="4"/>
        <v>0.23309999999999997</v>
      </c>
      <c r="M3" s="7">
        <f t="shared" si="4"/>
        <v>0.23309999999999997</v>
      </c>
      <c r="N3" s="7">
        <f t="shared" si="4"/>
        <v>0.23309999999999997</v>
      </c>
      <c r="O3" s="7">
        <f t="shared" si="4"/>
        <v>0.23309999999999997</v>
      </c>
      <c r="P3" s="7">
        <f t="shared" si="4"/>
        <v>0.23309999999999997</v>
      </c>
      <c r="Q3" s="7">
        <f t="shared" si="4"/>
        <v>0.23309999999999997</v>
      </c>
      <c r="R3" s="7">
        <f t="shared" si="4"/>
        <v>0.23309999999999997</v>
      </c>
      <c r="S3" s="7">
        <f t="shared" si="4"/>
        <v>0.23309999999999997</v>
      </c>
      <c r="T3" s="7">
        <f t="shared" si="4"/>
        <v>0.23309999999999997</v>
      </c>
      <c r="U3" s="7">
        <f t="shared" si="4"/>
        <v>0.23309999999999997</v>
      </c>
      <c r="V3" s="7">
        <f t="shared" si="4"/>
        <v>0.23309999999999997</v>
      </c>
      <c r="W3" s="7">
        <f t="shared" si="4"/>
        <v>0.23309999999999997</v>
      </c>
      <c r="X3" s="7">
        <f t="shared" si="4"/>
        <v>0.23309999999999997</v>
      </c>
      <c r="Y3" s="7">
        <f t="shared" si="4"/>
        <v>0.23309999999999997</v>
      </c>
      <c r="Z3" s="7">
        <f t="shared" si="4"/>
        <v>0.23309999999999997</v>
      </c>
      <c r="AA3" s="7">
        <f t="shared" si="4"/>
        <v>0.23309999999999997</v>
      </c>
      <c r="AB3" s="7">
        <f t="shared" si="4"/>
        <v>0.23309999999999997</v>
      </c>
      <c r="AC3" s="7">
        <f t="shared" si="4"/>
        <v>0.23309999999999997</v>
      </c>
      <c r="AD3" s="7">
        <f t="shared" si="4"/>
        <v>0.23309999999999997</v>
      </c>
      <c r="AE3" s="7">
        <f t="shared" si="4"/>
        <v>0.23309999999999997</v>
      </c>
      <c r="AF3" s="7">
        <f t="shared" si="4"/>
        <v>0.23309999999999997</v>
      </c>
      <c r="AG3" s="7">
        <f t="shared" si="4"/>
        <v>0.23309999999999997</v>
      </c>
      <c r="AH3" s="7">
        <f t="shared" si="4"/>
        <v>0.23309999999999997</v>
      </c>
      <c r="AI3" s="7">
        <f t="shared" si="4"/>
        <v>0.23309999999999997</v>
      </c>
      <c r="AJ3" s="7">
        <f t="shared" si="4"/>
        <v>0.23309999999999997</v>
      </c>
    </row>
    <row r="4" spans="1:36" x14ac:dyDescent="0.25">
      <c r="A4" t="s">
        <v>19</v>
      </c>
      <c r="B4" s="7">
        <f t="shared" ref="B4:B14" si="5">E4</f>
        <v>0.64599999999999991</v>
      </c>
      <c r="C4" s="7">
        <f t="shared" si="3"/>
        <v>0.64599999999999991</v>
      </c>
      <c r="D4" s="7">
        <f t="shared" si="3"/>
        <v>0.64599999999999991</v>
      </c>
      <c r="E4" s="7">
        <f>'IESS+others'!B4</f>
        <v>0.64599999999999991</v>
      </c>
      <c r="F4" s="7">
        <f t="shared" si="1"/>
        <v>0.64599999999999991</v>
      </c>
      <c r="G4" s="7">
        <f t="shared" ref="G4:AJ4" si="6">F4</f>
        <v>0.64599999999999991</v>
      </c>
      <c r="H4" s="7">
        <f t="shared" si="6"/>
        <v>0.64599999999999991</v>
      </c>
      <c r="I4" s="7">
        <f t="shared" si="6"/>
        <v>0.64599999999999991</v>
      </c>
      <c r="J4" s="7">
        <f t="shared" si="6"/>
        <v>0.64599999999999991</v>
      </c>
      <c r="K4" s="7">
        <f t="shared" si="6"/>
        <v>0.64599999999999991</v>
      </c>
      <c r="L4" s="7">
        <f t="shared" si="6"/>
        <v>0.64599999999999991</v>
      </c>
      <c r="M4" s="7">
        <f t="shared" si="6"/>
        <v>0.64599999999999991</v>
      </c>
      <c r="N4" s="7">
        <f t="shared" si="6"/>
        <v>0.64599999999999991</v>
      </c>
      <c r="O4" s="7">
        <f t="shared" si="6"/>
        <v>0.64599999999999991</v>
      </c>
      <c r="P4" s="7">
        <f t="shared" si="6"/>
        <v>0.64599999999999991</v>
      </c>
      <c r="Q4" s="7">
        <f t="shared" si="6"/>
        <v>0.64599999999999991</v>
      </c>
      <c r="R4" s="7">
        <f t="shared" si="6"/>
        <v>0.64599999999999991</v>
      </c>
      <c r="S4" s="7">
        <f t="shared" si="6"/>
        <v>0.64599999999999991</v>
      </c>
      <c r="T4" s="7">
        <f t="shared" si="6"/>
        <v>0.64599999999999991</v>
      </c>
      <c r="U4" s="7">
        <f t="shared" si="6"/>
        <v>0.64599999999999991</v>
      </c>
      <c r="V4" s="7">
        <f t="shared" si="6"/>
        <v>0.64599999999999991</v>
      </c>
      <c r="W4" s="7">
        <f t="shared" si="6"/>
        <v>0.64599999999999991</v>
      </c>
      <c r="X4" s="7">
        <f t="shared" si="6"/>
        <v>0.64599999999999991</v>
      </c>
      <c r="Y4" s="7">
        <f t="shared" si="6"/>
        <v>0.64599999999999991</v>
      </c>
      <c r="Z4" s="7">
        <f t="shared" si="6"/>
        <v>0.64599999999999991</v>
      </c>
      <c r="AA4" s="7">
        <f t="shared" si="6"/>
        <v>0.64599999999999991</v>
      </c>
      <c r="AB4" s="7">
        <f t="shared" si="6"/>
        <v>0.64599999999999991</v>
      </c>
      <c r="AC4" s="7">
        <f t="shared" si="6"/>
        <v>0.64599999999999991</v>
      </c>
      <c r="AD4" s="7">
        <f t="shared" si="6"/>
        <v>0.64599999999999991</v>
      </c>
      <c r="AE4" s="7">
        <f t="shared" si="6"/>
        <v>0.64599999999999991</v>
      </c>
      <c r="AF4" s="7">
        <f t="shared" si="6"/>
        <v>0.64599999999999991</v>
      </c>
      <c r="AG4" s="7">
        <f t="shared" si="6"/>
        <v>0.64599999999999991</v>
      </c>
      <c r="AH4" s="7">
        <f t="shared" si="6"/>
        <v>0.64599999999999991</v>
      </c>
      <c r="AI4" s="7">
        <f t="shared" si="6"/>
        <v>0.64599999999999991</v>
      </c>
      <c r="AJ4" s="7">
        <f t="shared" si="6"/>
        <v>0.64599999999999991</v>
      </c>
    </row>
    <row r="5" spans="1:36" x14ac:dyDescent="0.25">
      <c r="A5" t="s">
        <v>20</v>
      </c>
      <c r="B5" s="7">
        <f t="shared" si="5"/>
        <v>0.39750000000000008</v>
      </c>
      <c r="C5" s="7">
        <f t="shared" si="3"/>
        <v>0.39750000000000008</v>
      </c>
      <c r="D5" s="7">
        <f t="shared" si="3"/>
        <v>0.39750000000000008</v>
      </c>
      <c r="E5" s="7">
        <f>0.9*'IESS+others'!B5+0.1*'IESS+others'!B6</f>
        <v>0.39750000000000008</v>
      </c>
      <c r="F5" s="7">
        <f t="shared" si="1"/>
        <v>0.39750000000000008</v>
      </c>
      <c r="G5" s="7">
        <f t="shared" ref="G5:AJ12" si="7">F5</f>
        <v>0.39750000000000008</v>
      </c>
      <c r="H5" s="7">
        <f t="shared" si="7"/>
        <v>0.39750000000000008</v>
      </c>
      <c r="I5" s="7">
        <f t="shared" si="7"/>
        <v>0.39750000000000008</v>
      </c>
      <c r="J5" s="7">
        <f t="shared" si="7"/>
        <v>0.39750000000000008</v>
      </c>
      <c r="K5" s="7">
        <f t="shared" si="7"/>
        <v>0.39750000000000008</v>
      </c>
      <c r="L5" s="7">
        <f t="shared" si="7"/>
        <v>0.39750000000000008</v>
      </c>
      <c r="M5" s="7">
        <f t="shared" si="7"/>
        <v>0.39750000000000008</v>
      </c>
      <c r="N5" s="7">
        <f t="shared" si="7"/>
        <v>0.39750000000000008</v>
      </c>
      <c r="O5" s="7">
        <f t="shared" si="7"/>
        <v>0.39750000000000008</v>
      </c>
      <c r="P5" s="7">
        <f t="shared" si="7"/>
        <v>0.39750000000000008</v>
      </c>
      <c r="Q5" s="7">
        <f t="shared" si="7"/>
        <v>0.39750000000000008</v>
      </c>
      <c r="R5" s="7">
        <f t="shared" si="7"/>
        <v>0.39750000000000008</v>
      </c>
      <c r="S5" s="7">
        <f t="shared" si="7"/>
        <v>0.39750000000000008</v>
      </c>
      <c r="T5" s="7">
        <f t="shared" si="7"/>
        <v>0.39750000000000008</v>
      </c>
      <c r="U5" s="7">
        <f t="shared" si="7"/>
        <v>0.39750000000000008</v>
      </c>
      <c r="V5" s="7">
        <f t="shared" si="7"/>
        <v>0.39750000000000008</v>
      </c>
      <c r="W5" s="7">
        <f t="shared" si="7"/>
        <v>0.39750000000000008</v>
      </c>
      <c r="X5" s="7">
        <f t="shared" si="7"/>
        <v>0.39750000000000008</v>
      </c>
      <c r="Y5" s="7">
        <f t="shared" si="7"/>
        <v>0.39750000000000008</v>
      </c>
      <c r="Z5" s="7">
        <f t="shared" si="7"/>
        <v>0.39750000000000008</v>
      </c>
      <c r="AA5" s="7">
        <f t="shared" si="7"/>
        <v>0.39750000000000008</v>
      </c>
      <c r="AB5" s="7">
        <f t="shared" si="7"/>
        <v>0.39750000000000008</v>
      </c>
      <c r="AC5" s="7">
        <f t="shared" si="7"/>
        <v>0.39750000000000008</v>
      </c>
      <c r="AD5" s="7">
        <f t="shared" si="7"/>
        <v>0.39750000000000008</v>
      </c>
      <c r="AE5" s="7">
        <f t="shared" si="7"/>
        <v>0.39750000000000008</v>
      </c>
      <c r="AF5" s="7">
        <f t="shared" si="7"/>
        <v>0.39750000000000008</v>
      </c>
      <c r="AG5" s="7">
        <f t="shared" si="7"/>
        <v>0.39750000000000008</v>
      </c>
      <c r="AH5" s="7">
        <f t="shared" si="7"/>
        <v>0.39750000000000008</v>
      </c>
      <c r="AI5" s="7">
        <f t="shared" si="7"/>
        <v>0.39750000000000008</v>
      </c>
      <c r="AJ5" s="7">
        <f t="shared" si="7"/>
        <v>0.39750000000000008</v>
      </c>
    </row>
    <row r="6" spans="1:36" x14ac:dyDescent="0.25">
      <c r="A6" t="s">
        <v>33</v>
      </c>
      <c r="B6" s="7">
        <f t="shared" si="5"/>
        <v>0.35499999999999998</v>
      </c>
      <c r="C6" s="7">
        <f t="shared" si="3"/>
        <v>0.35499999999999998</v>
      </c>
      <c r="D6" s="7">
        <f t="shared" si="3"/>
        <v>0.35499999999999998</v>
      </c>
      <c r="E6" s="7">
        <f>'IESS+others'!B7</f>
        <v>0.35499999999999998</v>
      </c>
      <c r="F6" s="7">
        <f t="shared" si="1"/>
        <v>0.35499999999999998</v>
      </c>
      <c r="G6" s="7">
        <f t="shared" si="7"/>
        <v>0.35499999999999998</v>
      </c>
      <c r="H6" s="7">
        <f t="shared" si="7"/>
        <v>0.35499999999999998</v>
      </c>
      <c r="I6" s="7">
        <f t="shared" si="7"/>
        <v>0.35499999999999998</v>
      </c>
      <c r="J6" s="7">
        <f t="shared" si="7"/>
        <v>0.35499999999999998</v>
      </c>
      <c r="K6" s="7">
        <f t="shared" si="7"/>
        <v>0.35499999999999998</v>
      </c>
      <c r="L6" s="7">
        <f t="shared" si="7"/>
        <v>0.35499999999999998</v>
      </c>
      <c r="M6" s="7">
        <f t="shared" si="7"/>
        <v>0.35499999999999998</v>
      </c>
      <c r="N6" s="7">
        <f t="shared" si="7"/>
        <v>0.35499999999999998</v>
      </c>
      <c r="O6" s="7">
        <f t="shared" si="7"/>
        <v>0.35499999999999998</v>
      </c>
      <c r="P6" s="7">
        <f t="shared" si="7"/>
        <v>0.35499999999999998</v>
      </c>
      <c r="Q6" s="7">
        <f t="shared" si="7"/>
        <v>0.35499999999999998</v>
      </c>
      <c r="R6" s="7">
        <f t="shared" si="7"/>
        <v>0.35499999999999998</v>
      </c>
      <c r="S6" s="7">
        <f t="shared" si="7"/>
        <v>0.35499999999999998</v>
      </c>
      <c r="T6" s="7">
        <f t="shared" si="7"/>
        <v>0.35499999999999998</v>
      </c>
      <c r="U6" s="7">
        <f t="shared" si="7"/>
        <v>0.35499999999999998</v>
      </c>
      <c r="V6" s="7">
        <f t="shared" si="7"/>
        <v>0.35499999999999998</v>
      </c>
      <c r="W6" s="7">
        <f t="shared" si="7"/>
        <v>0.35499999999999998</v>
      </c>
      <c r="X6" s="7">
        <f t="shared" si="7"/>
        <v>0.35499999999999998</v>
      </c>
      <c r="Y6" s="7">
        <f t="shared" si="7"/>
        <v>0.35499999999999998</v>
      </c>
      <c r="Z6" s="7">
        <f t="shared" si="7"/>
        <v>0.35499999999999998</v>
      </c>
      <c r="AA6" s="7">
        <f t="shared" si="7"/>
        <v>0.35499999999999998</v>
      </c>
      <c r="AB6" s="7">
        <f t="shared" si="7"/>
        <v>0.35499999999999998</v>
      </c>
      <c r="AC6" s="7">
        <f t="shared" si="7"/>
        <v>0.35499999999999998</v>
      </c>
      <c r="AD6" s="7">
        <f t="shared" si="7"/>
        <v>0.35499999999999998</v>
      </c>
      <c r="AE6" s="7">
        <f t="shared" si="7"/>
        <v>0.35499999999999998</v>
      </c>
      <c r="AF6" s="7">
        <f t="shared" si="7"/>
        <v>0.35499999999999998</v>
      </c>
      <c r="AG6" s="7">
        <f t="shared" si="7"/>
        <v>0.35499999999999998</v>
      </c>
      <c r="AH6" s="7">
        <f t="shared" si="7"/>
        <v>0.35499999999999998</v>
      </c>
      <c r="AI6" s="7">
        <f t="shared" si="7"/>
        <v>0.35499999999999998</v>
      </c>
      <c r="AJ6" s="7">
        <f t="shared" si="7"/>
        <v>0.35499999999999998</v>
      </c>
    </row>
    <row r="7" spans="1:36" x14ac:dyDescent="0.25">
      <c r="A7" t="s">
        <v>21</v>
      </c>
      <c r="B7" s="7">
        <f t="shared" si="5"/>
        <v>0.19</v>
      </c>
      <c r="C7" s="7">
        <f t="shared" ref="C7:D14" si="8">B7</f>
        <v>0.19</v>
      </c>
      <c r="D7" s="7">
        <f t="shared" si="8"/>
        <v>0.19</v>
      </c>
      <c r="E7" s="7">
        <f>'IESS+others'!B8</f>
        <v>0.19</v>
      </c>
      <c r="F7" s="7">
        <f t="shared" si="1"/>
        <v>0.19</v>
      </c>
      <c r="G7" s="7">
        <f t="shared" si="7"/>
        <v>0.19</v>
      </c>
      <c r="H7" s="7">
        <f t="shared" si="7"/>
        <v>0.19</v>
      </c>
      <c r="I7" s="7">
        <f t="shared" si="7"/>
        <v>0.19</v>
      </c>
      <c r="J7" s="7">
        <f t="shared" si="7"/>
        <v>0.19</v>
      </c>
      <c r="K7" s="7">
        <f t="shared" si="7"/>
        <v>0.19</v>
      </c>
      <c r="L7" s="7">
        <f t="shared" si="7"/>
        <v>0.19</v>
      </c>
      <c r="M7" s="7">
        <f t="shared" si="7"/>
        <v>0.19</v>
      </c>
      <c r="N7" s="7">
        <f t="shared" si="7"/>
        <v>0.19</v>
      </c>
      <c r="O7" s="7">
        <f t="shared" si="7"/>
        <v>0.19</v>
      </c>
      <c r="P7" s="7">
        <f t="shared" si="7"/>
        <v>0.19</v>
      </c>
      <c r="Q7" s="7">
        <f t="shared" si="7"/>
        <v>0.19</v>
      </c>
      <c r="R7" s="7">
        <f t="shared" si="7"/>
        <v>0.19</v>
      </c>
      <c r="S7" s="7">
        <f t="shared" si="7"/>
        <v>0.19</v>
      </c>
      <c r="T7" s="7">
        <f t="shared" si="7"/>
        <v>0.19</v>
      </c>
      <c r="U7" s="7">
        <f t="shared" si="7"/>
        <v>0.19</v>
      </c>
      <c r="V7" s="7">
        <f t="shared" si="7"/>
        <v>0.19</v>
      </c>
      <c r="W7" s="7">
        <f t="shared" si="7"/>
        <v>0.19</v>
      </c>
      <c r="X7" s="7">
        <f t="shared" si="7"/>
        <v>0.19</v>
      </c>
      <c r="Y7" s="7">
        <f t="shared" si="7"/>
        <v>0.19</v>
      </c>
      <c r="Z7" s="7">
        <f t="shared" si="7"/>
        <v>0.19</v>
      </c>
      <c r="AA7" s="7">
        <f t="shared" si="7"/>
        <v>0.19</v>
      </c>
      <c r="AB7" s="7">
        <f t="shared" si="7"/>
        <v>0.19</v>
      </c>
      <c r="AC7" s="7">
        <f t="shared" si="7"/>
        <v>0.19</v>
      </c>
      <c r="AD7" s="7">
        <f t="shared" si="7"/>
        <v>0.19</v>
      </c>
      <c r="AE7" s="7">
        <f t="shared" si="7"/>
        <v>0.19</v>
      </c>
      <c r="AF7" s="7">
        <f t="shared" si="7"/>
        <v>0.19</v>
      </c>
      <c r="AG7" s="7">
        <f t="shared" si="7"/>
        <v>0.19</v>
      </c>
      <c r="AH7" s="7">
        <f t="shared" si="7"/>
        <v>0.19</v>
      </c>
      <c r="AI7" s="7">
        <f t="shared" si="7"/>
        <v>0.19</v>
      </c>
      <c r="AJ7" s="7">
        <f t="shared" si="7"/>
        <v>0.19</v>
      </c>
    </row>
    <row r="8" spans="1:36" x14ac:dyDescent="0.25">
      <c r="A8" t="s">
        <v>22</v>
      </c>
      <c r="B8" s="7">
        <f t="shared" si="5"/>
        <v>0.28749999999999998</v>
      </c>
      <c r="C8" s="7">
        <f t="shared" si="8"/>
        <v>0.28749999999999998</v>
      </c>
      <c r="D8" s="7">
        <f t="shared" si="8"/>
        <v>0.28749999999999998</v>
      </c>
      <c r="E8" s="7">
        <f>'IESS+others'!B9</f>
        <v>0.28749999999999998</v>
      </c>
      <c r="F8" s="7">
        <f t="shared" si="1"/>
        <v>0.28749999999999998</v>
      </c>
      <c r="G8" s="7">
        <f t="shared" si="7"/>
        <v>0.28749999999999998</v>
      </c>
      <c r="H8" s="7">
        <f t="shared" si="7"/>
        <v>0.28749999999999998</v>
      </c>
      <c r="I8" s="7">
        <f t="shared" si="7"/>
        <v>0.28749999999999998</v>
      </c>
      <c r="J8" s="7">
        <f t="shared" si="7"/>
        <v>0.28749999999999998</v>
      </c>
      <c r="K8" s="7">
        <f t="shared" si="7"/>
        <v>0.28749999999999998</v>
      </c>
      <c r="L8" s="7">
        <f t="shared" si="7"/>
        <v>0.28749999999999998</v>
      </c>
      <c r="M8" s="7">
        <f t="shared" si="7"/>
        <v>0.28749999999999998</v>
      </c>
      <c r="N8" s="7">
        <f t="shared" si="7"/>
        <v>0.28749999999999998</v>
      </c>
      <c r="O8" s="7">
        <f t="shared" si="7"/>
        <v>0.28749999999999998</v>
      </c>
      <c r="P8" s="7">
        <f t="shared" si="7"/>
        <v>0.28749999999999998</v>
      </c>
      <c r="Q8" s="7">
        <f t="shared" si="7"/>
        <v>0.28749999999999998</v>
      </c>
      <c r="R8" s="7">
        <f t="shared" si="7"/>
        <v>0.28749999999999998</v>
      </c>
      <c r="S8" s="7">
        <f t="shared" si="7"/>
        <v>0.28749999999999998</v>
      </c>
      <c r="T8" s="7">
        <f t="shared" si="7"/>
        <v>0.28749999999999998</v>
      </c>
      <c r="U8" s="7">
        <f t="shared" si="7"/>
        <v>0.28749999999999998</v>
      </c>
      <c r="V8" s="7">
        <f t="shared" si="7"/>
        <v>0.28749999999999998</v>
      </c>
      <c r="W8" s="7">
        <f t="shared" si="7"/>
        <v>0.28749999999999998</v>
      </c>
      <c r="X8" s="7">
        <f t="shared" si="7"/>
        <v>0.28749999999999998</v>
      </c>
      <c r="Y8" s="7">
        <f t="shared" si="7"/>
        <v>0.28749999999999998</v>
      </c>
      <c r="Z8" s="7">
        <f t="shared" si="7"/>
        <v>0.28749999999999998</v>
      </c>
      <c r="AA8" s="7">
        <f t="shared" si="7"/>
        <v>0.28749999999999998</v>
      </c>
      <c r="AB8" s="7">
        <f t="shared" si="7"/>
        <v>0.28749999999999998</v>
      </c>
      <c r="AC8" s="7">
        <f t="shared" si="7"/>
        <v>0.28749999999999998</v>
      </c>
      <c r="AD8" s="7">
        <f t="shared" si="7"/>
        <v>0.28749999999999998</v>
      </c>
      <c r="AE8" s="7">
        <f t="shared" si="7"/>
        <v>0.28749999999999998</v>
      </c>
      <c r="AF8" s="7">
        <f t="shared" si="7"/>
        <v>0.28749999999999998</v>
      </c>
      <c r="AG8" s="7">
        <f t="shared" si="7"/>
        <v>0.28749999999999998</v>
      </c>
      <c r="AH8" s="7">
        <f t="shared" si="7"/>
        <v>0.28749999999999998</v>
      </c>
      <c r="AI8" s="7">
        <f t="shared" si="7"/>
        <v>0.28749999999999998</v>
      </c>
      <c r="AJ8" s="7">
        <f t="shared" si="7"/>
        <v>0.28749999999999998</v>
      </c>
    </row>
    <row r="9" spans="1:36" x14ac:dyDescent="0.25">
      <c r="A9" t="s">
        <v>23</v>
      </c>
      <c r="B9" s="7">
        <f t="shared" si="5"/>
        <v>0.3</v>
      </c>
      <c r="C9" s="7">
        <f t="shared" si="8"/>
        <v>0.3</v>
      </c>
      <c r="D9" s="7">
        <f t="shared" si="8"/>
        <v>0.3</v>
      </c>
      <c r="E9" s="7">
        <f>'IESS+others'!B10</f>
        <v>0.3</v>
      </c>
      <c r="F9" s="7">
        <f t="shared" si="1"/>
        <v>0.3</v>
      </c>
      <c r="G9" s="7">
        <f t="shared" si="7"/>
        <v>0.3</v>
      </c>
      <c r="H9" s="7">
        <f t="shared" si="7"/>
        <v>0.3</v>
      </c>
      <c r="I9" s="7">
        <f t="shared" si="7"/>
        <v>0.3</v>
      </c>
      <c r="J9" s="7">
        <f t="shared" si="7"/>
        <v>0.3</v>
      </c>
      <c r="K9" s="7">
        <f t="shared" si="7"/>
        <v>0.3</v>
      </c>
      <c r="L9" s="7">
        <f t="shared" si="7"/>
        <v>0.3</v>
      </c>
      <c r="M9" s="7">
        <f t="shared" si="7"/>
        <v>0.3</v>
      </c>
      <c r="N9" s="7">
        <f t="shared" si="7"/>
        <v>0.3</v>
      </c>
      <c r="O9" s="7">
        <f t="shared" si="7"/>
        <v>0.3</v>
      </c>
      <c r="P9" s="7">
        <f t="shared" si="7"/>
        <v>0.3</v>
      </c>
      <c r="Q9" s="7">
        <f t="shared" si="7"/>
        <v>0.3</v>
      </c>
      <c r="R9" s="7">
        <f t="shared" si="7"/>
        <v>0.3</v>
      </c>
      <c r="S9" s="7">
        <f t="shared" si="7"/>
        <v>0.3</v>
      </c>
      <c r="T9" s="7">
        <f t="shared" si="7"/>
        <v>0.3</v>
      </c>
      <c r="U9" s="7">
        <f t="shared" si="7"/>
        <v>0.3</v>
      </c>
      <c r="V9" s="7">
        <f t="shared" si="7"/>
        <v>0.3</v>
      </c>
      <c r="W9" s="7">
        <f t="shared" si="7"/>
        <v>0.3</v>
      </c>
      <c r="X9" s="7">
        <f t="shared" si="7"/>
        <v>0.3</v>
      </c>
      <c r="Y9" s="7">
        <f t="shared" si="7"/>
        <v>0.3</v>
      </c>
      <c r="Z9" s="7">
        <f t="shared" si="7"/>
        <v>0.3</v>
      </c>
      <c r="AA9" s="7">
        <f t="shared" si="7"/>
        <v>0.3</v>
      </c>
      <c r="AB9" s="7">
        <f t="shared" si="7"/>
        <v>0.3</v>
      </c>
      <c r="AC9" s="7">
        <f t="shared" si="7"/>
        <v>0.3</v>
      </c>
      <c r="AD9" s="7">
        <f t="shared" si="7"/>
        <v>0.3</v>
      </c>
      <c r="AE9" s="7">
        <f t="shared" si="7"/>
        <v>0.3</v>
      </c>
      <c r="AF9" s="7">
        <f t="shared" si="7"/>
        <v>0.3</v>
      </c>
      <c r="AG9" s="7">
        <f t="shared" si="7"/>
        <v>0.3</v>
      </c>
      <c r="AH9" s="7">
        <f t="shared" si="7"/>
        <v>0.3</v>
      </c>
      <c r="AI9" s="7">
        <f t="shared" si="7"/>
        <v>0.3</v>
      </c>
      <c r="AJ9" s="7">
        <f t="shared" si="7"/>
        <v>0.3</v>
      </c>
    </row>
    <row r="10" spans="1:36" x14ac:dyDescent="0.25">
      <c r="A10" t="s">
        <v>24</v>
      </c>
      <c r="B10" s="7">
        <f t="shared" si="5"/>
        <v>0.83</v>
      </c>
      <c r="C10" s="7">
        <f t="shared" si="8"/>
        <v>0.83</v>
      </c>
      <c r="D10" s="7">
        <f t="shared" si="8"/>
        <v>0.83</v>
      </c>
      <c r="E10" s="7">
        <f>'IESS+others'!B11</f>
        <v>0.83</v>
      </c>
      <c r="F10" s="7">
        <f t="shared" si="1"/>
        <v>0.83</v>
      </c>
      <c r="G10" s="7">
        <f t="shared" si="7"/>
        <v>0.83</v>
      </c>
      <c r="H10" s="7">
        <f t="shared" si="7"/>
        <v>0.83</v>
      </c>
      <c r="I10" s="7">
        <f t="shared" si="7"/>
        <v>0.83</v>
      </c>
      <c r="J10" s="7">
        <f t="shared" si="7"/>
        <v>0.83</v>
      </c>
      <c r="K10" s="7">
        <f t="shared" si="7"/>
        <v>0.83</v>
      </c>
      <c r="L10" s="7">
        <f t="shared" si="7"/>
        <v>0.83</v>
      </c>
      <c r="M10" s="7">
        <f t="shared" si="7"/>
        <v>0.83</v>
      </c>
      <c r="N10" s="7">
        <f t="shared" si="7"/>
        <v>0.83</v>
      </c>
      <c r="O10" s="7">
        <f t="shared" si="7"/>
        <v>0.83</v>
      </c>
      <c r="P10" s="7">
        <f t="shared" si="7"/>
        <v>0.83</v>
      </c>
      <c r="Q10" s="7">
        <f t="shared" si="7"/>
        <v>0.83</v>
      </c>
      <c r="R10" s="7">
        <f t="shared" si="7"/>
        <v>0.83</v>
      </c>
      <c r="S10" s="7">
        <f t="shared" si="7"/>
        <v>0.83</v>
      </c>
      <c r="T10" s="7">
        <f t="shared" si="7"/>
        <v>0.83</v>
      </c>
      <c r="U10" s="7">
        <f t="shared" si="7"/>
        <v>0.83</v>
      </c>
      <c r="V10" s="7">
        <f t="shared" si="7"/>
        <v>0.83</v>
      </c>
      <c r="W10" s="7">
        <f t="shared" si="7"/>
        <v>0.83</v>
      </c>
      <c r="X10" s="7">
        <f t="shared" si="7"/>
        <v>0.83</v>
      </c>
      <c r="Y10" s="7">
        <f t="shared" si="7"/>
        <v>0.83</v>
      </c>
      <c r="Z10" s="7">
        <f t="shared" si="7"/>
        <v>0.83</v>
      </c>
      <c r="AA10" s="7">
        <f t="shared" si="7"/>
        <v>0.83</v>
      </c>
      <c r="AB10" s="7">
        <f t="shared" si="7"/>
        <v>0.83</v>
      </c>
      <c r="AC10" s="7">
        <f t="shared" si="7"/>
        <v>0.83</v>
      </c>
      <c r="AD10" s="7">
        <f t="shared" si="7"/>
        <v>0.83</v>
      </c>
      <c r="AE10" s="7">
        <f t="shared" si="7"/>
        <v>0.83</v>
      </c>
      <c r="AF10" s="7">
        <f t="shared" si="7"/>
        <v>0.83</v>
      </c>
      <c r="AG10" s="7">
        <f t="shared" si="7"/>
        <v>0.83</v>
      </c>
      <c r="AH10" s="7">
        <f t="shared" si="7"/>
        <v>0.83</v>
      </c>
      <c r="AI10" s="7">
        <f t="shared" si="7"/>
        <v>0.83</v>
      </c>
      <c r="AJ10" s="7">
        <f t="shared" si="7"/>
        <v>0.83</v>
      </c>
    </row>
    <row r="11" spans="1:36" x14ac:dyDescent="0.25">
      <c r="A11" t="s">
        <v>25</v>
      </c>
      <c r="B11" s="7">
        <f>E11</f>
        <v>0.14120000000000002</v>
      </c>
      <c r="C11" s="7">
        <f t="shared" si="8"/>
        <v>0.14120000000000002</v>
      </c>
      <c r="D11" s="7">
        <f t="shared" si="8"/>
        <v>0.14120000000000002</v>
      </c>
      <c r="E11" s="7">
        <f>AVERAGE('Table 6.7.A'!M30:M41,'Table 6.7.A'!M43:M50)</f>
        <v>0.14120000000000002</v>
      </c>
      <c r="F11" s="7">
        <f t="shared" si="1"/>
        <v>0.14120000000000002</v>
      </c>
      <c r="G11" s="7">
        <f t="shared" si="7"/>
        <v>0.14120000000000002</v>
      </c>
      <c r="H11" s="7">
        <f t="shared" si="7"/>
        <v>0.14120000000000002</v>
      </c>
      <c r="I11" s="7">
        <f t="shared" si="7"/>
        <v>0.14120000000000002</v>
      </c>
      <c r="J11" s="7">
        <f t="shared" si="7"/>
        <v>0.14120000000000002</v>
      </c>
      <c r="K11" s="7">
        <f t="shared" si="7"/>
        <v>0.14120000000000002</v>
      </c>
      <c r="L11" s="7">
        <f t="shared" si="7"/>
        <v>0.14120000000000002</v>
      </c>
      <c r="M11" s="7">
        <f t="shared" si="7"/>
        <v>0.14120000000000002</v>
      </c>
      <c r="N11" s="7">
        <f t="shared" si="7"/>
        <v>0.14120000000000002</v>
      </c>
      <c r="O11" s="7">
        <f t="shared" si="7"/>
        <v>0.14120000000000002</v>
      </c>
      <c r="P11" s="7">
        <f t="shared" si="7"/>
        <v>0.14120000000000002</v>
      </c>
      <c r="Q11" s="7">
        <f t="shared" si="7"/>
        <v>0.14120000000000002</v>
      </c>
      <c r="R11" s="7">
        <f t="shared" si="7"/>
        <v>0.14120000000000002</v>
      </c>
      <c r="S11" s="7">
        <f t="shared" si="7"/>
        <v>0.14120000000000002</v>
      </c>
      <c r="T11" s="7">
        <f t="shared" si="7"/>
        <v>0.14120000000000002</v>
      </c>
      <c r="U11" s="7">
        <f t="shared" si="7"/>
        <v>0.14120000000000002</v>
      </c>
      <c r="V11" s="7">
        <f t="shared" si="7"/>
        <v>0.14120000000000002</v>
      </c>
      <c r="W11" s="7">
        <f t="shared" si="7"/>
        <v>0.14120000000000002</v>
      </c>
      <c r="X11" s="7">
        <f t="shared" si="7"/>
        <v>0.14120000000000002</v>
      </c>
      <c r="Y11" s="7">
        <f t="shared" si="7"/>
        <v>0.14120000000000002</v>
      </c>
      <c r="Z11" s="7">
        <f t="shared" si="7"/>
        <v>0.14120000000000002</v>
      </c>
      <c r="AA11" s="7">
        <f t="shared" si="7"/>
        <v>0.14120000000000002</v>
      </c>
      <c r="AB11" s="7">
        <f t="shared" si="7"/>
        <v>0.14120000000000002</v>
      </c>
      <c r="AC11" s="7">
        <f t="shared" si="7"/>
        <v>0.14120000000000002</v>
      </c>
      <c r="AD11" s="7">
        <f t="shared" si="7"/>
        <v>0.14120000000000002</v>
      </c>
      <c r="AE11" s="7">
        <f t="shared" si="7"/>
        <v>0.14120000000000002</v>
      </c>
      <c r="AF11" s="7">
        <f t="shared" si="7"/>
        <v>0.14120000000000002</v>
      </c>
      <c r="AG11" s="7">
        <f t="shared" si="7"/>
        <v>0.14120000000000002</v>
      </c>
      <c r="AH11" s="7">
        <f t="shared" si="7"/>
        <v>0.14120000000000002</v>
      </c>
      <c r="AI11" s="7">
        <f t="shared" si="7"/>
        <v>0.14120000000000002</v>
      </c>
      <c r="AJ11" s="7">
        <f t="shared" si="7"/>
        <v>0.14120000000000002</v>
      </c>
    </row>
    <row r="12" spans="1:36" x14ac:dyDescent="0.25">
      <c r="A12" t="s">
        <v>26</v>
      </c>
      <c r="B12" s="7">
        <f>E12</f>
        <v>0.11790000000000003</v>
      </c>
      <c r="C12" s="7">
        <f t="shared" si="8"/>
        <v>0.11790000000000003</v>
      </c>
      <c r="D12" s="7">
        <f t="shared" si="8"/>
        <v>0.11790000000000003</v>
      </c>
      <c r="E12" s="7">
        <f>AVERAGE('Table 6.7.A'!G30:G41,'Table 6.7.A'!G43:G50)</f>
        <v>0.11790000000000003</v>
      </c>
      <c r="F12" s="7">
        <f t="shared" si="1"/>
        <v>0.11790000000000003</v>
      </c>
      <c r="G12" s="7">
        <f t="shared" si="7"/>
        <v>0.11790000000000003</v>
      </c>
      <c r="H12" s="7">
        <f t="shared" si="7"/>
        <v>0.11790000000000003</v>
      </c>
      <c r="I12" s="7">
        <f t="shared" si="7"/>
        <v>0.11790000000000003</v>
      </c>
      <c r="J12" s="7">
        <f t="shared" si="7"/>
        <v>0.11790000000000003</v>
      </c>
      <c r="K12" s="7">
        <f t="shared" si="7"/>
        <v>0.11790000000000003</v>
      </c>
      <c r="L12" s="7">
        <f t="shared" si="7"/>
        <v>0.11790000000000003</v>
      </c>
      <c r="M12" s="7">
        <f t="shared" si="7"/>
        <v>0.11790000000000003</v>
      </c>
      <c r="N12" s="7">
        <f t="shared" si="7"/>
        <v>0.11790000000000003</v>
      </c>
      <c r="O12" s="7">
        <f t="shared" si="7"/>
        <v>0.11790000000000003</v>
      </c>
      <c r="P12" s="7">
        <f t="shared" si="7"/>
        <v>0.11790000000000003</v>
      </c>
      <c r="Q12" s="7">
        <f t="shared" si="7"/>
        <v>0.11790000000000003</v>
      </c>
      <c r="R12" s="7">
        <f t="shared" si="7"/>
        <v>0.11790000000000003</v>
      </c>
      <c r="S12" s="7">
        <f t="shared" si="7"/>
        <v>0.11790000000000003</v>
      </c>
      <c r="T12" s="7">
        <f t="shared" si="7"/>
        <v>0.11790000000000003</v>
      </c>
      <c r="U12" s="7">
        <f t="shared" si="7"/>
        <v>0.11790000000000003</v>
      </c>
      <c r="V12" s="7">
        <f t="shared" si="7"/>
        <v>0.11790000000000003</v>
      </c>
      <c r="W12" s="7">
        <f t="shared" si="7"/>
        <v>0.11790000000000003</v>
      </c>
      <c r="X12" s="7">
        <f t="shared" si="7"/>
        <v>0.11790000000000003</v>
      </c>
      <c r="Y12" s="7">
        <f t="shared" si="7"/>
        <v>0.11790000000000003</v>
      </c>
      <c r="Z12" s="7">
        <f t="shared" si="7"/>
        <v>0.11790000000000003</v>
      </c>
      <c r="AA12" s="7">
        <f t="shared" si="7"/>
        <v>0.11790000000000003</v>
      </c>
      <c r="AB12" s="7">
        <f t="shared" si="7"/>
        <v>0.11790000000000003</v>
      </c>
      <c r="AC12" s="7">
        <f t="shared" si="7"/>
        <v>0.11790000000000003</v>
      </c>
      <c r="AD12" s="7">
        <f t="shared" si="7"/>
        <v>0.11790000000000003</v>
      </c>
      <c r="AE12" s="7">
        <f t="shared" si="7"/>
        <v>0.11790000000000003</v>
      </c>
      <c r="AF12" s="7">
        <f t="shared" si="7"/>
        <v>0.11790000000000003</v>
      </c>
      <c r="AG12" s="7">
        <f t="shared" si="7"/>
        <v>0.11790000000000003</v>
      </c>
      <c r="AH12" s="7">
        <f t="shared" si="7"/>
        <v>0.11790000000000003</v>
      </c>
      <c r="AI12" s="7">
        <f t="shared" si="7"/>
        <v>0.11790000000000003</v>
      </c>
      <c r="AJ12" s="7">
        <f t="shared" si="7"/>
        <v>0.11790000000000003</v>
      </c>
    </row>
    <row r="13" spans="1:36" x14ac:dyDescent="0.25">
      <c r="A13" t="s">
        <v>31</v>
      </c>
      <c r="B13" s="7">
        <f t="shared" si="5"/>
        <v>0.56950000000000001</v>
      </c>
      <c r="C13" s="7">
        <f t="shared" si="8"/>
        <v>0.56950000000000001</v>
      </c>
      <c r="D13" s="7">
        <f t="shared" ref="D13:D14" si="9">C13</f>
        <v>0.56950000000000001</v>
      </c>
      <c r="E13" s="7">
        <f>'IESS+others'!B14</f>
        <v>0.56950000000000001</v>
      </c>
      <c r="F13" s="7">
        <f t="shared" si="1"/>
        <v>0.56950000000000001</v>
      </c>
      <c r="G13" s="7">
        <f t="shared" ref="G13:AJ13" si="10">F13</f>
        <v>0.56950000000000001</v>
      </c>
      <c r="H13" s="7">
        <f t="shared" si="10"/>
        <v>0.56950000000000001</v>
      </c>
      <c r="I13" s="7">
        <f t="shared" si="10"/>
        <v>0.56950000000000001</v>
      </c>
      <c r="J13" s="7">
        <f t="shared" si="10"/>
        <v>0.56950000000000001</v>
      </c>
      <c r="K13" s="7">
        <f t="shared" si="10"/>
        <v>0.56950000000000001</v>
      </c>
      <c r="L13" s="7">
        <f t="shared" si="10"/>
        <v>0.56950000000000001</v>
      </c>
      <c r="M13" s="7">
        <f t="shared" si="10"/>
        <v>0.56950000000000001</v>
      </c>
      <c r="N13" s="7">
        <f t="shared" si="10"/>
        <v>0.56950000000000001</v>
      </c>
      <c r="O13" s="7">
        <f t="shared" si="10"/>
        <v>0.56950000000000001</v>
      </c>
      <c r="P13" s="7">
        <f t="shared" si="10"/>
        <v>0.56950000000000001</v>
      </c>
      <c r="Q13" s="7">
        <f t="shared" si="10"/>
        <v>0.56950000000000001</v>
      </c>
      <c r="R13" s="7">
        <f t="shared" si="10"/>
        <v>0.56950000000000001</v>
      </c>
      <c r="S13" s="7">
        <f t="shared" si="10"/>
        <v>0.56950000000000001</v>
      </c>
      <c r="T13" s="7">
        <f t="shared" si="10"/>
        <v>0.56950000000000001</v>
      </c>
      <c r="U13" s="7">
        <f t="shared" si="10"/>
        <v>0.56950000000000001</v>
      </c>
      <c r="V13" s="7">
        <f t="shared" si="10"/>
        <v>0.56950000000000001</v>
      </c>
      <c r="W13" s="7">
        <f t="shared" si="10"/>
        <v>0.56950000000000001</v>
      </c>
      <c r="X13" s="7">
        <f t="shared" si="10"/>
        <v>0.56950000000000001</v>
      </c>
      <c r="Y13" s="7">
        <f t="shared" si="10"/>
        <v>0.56950000000000001</v>
      </c>
      <c r="Z13" s="7">
        <f t="shared" si="10"/>
        <v>0.56950000000000001</v>
      </c>
      <c r="AA13" s="7">
        <f t="shared" si="10"/>
        <v>0.56950000000000001</v>
      </c>
      <c r="AB13" s="7">
        <f t="shared" si="10"/>
        <v>0.56950000000000001</v>
      </c>
      <c r="AC13" s="7">
        <f t="shared" si="10"/>
        <v>0.56950000000000001</v>
      </c>
      <c r="AD13" s="7">
        <f t="shared" si="10"/>
        <v>0.56950000000000001</v>
      </c>
      <c r="AE13" s="7">
        <f t="shared" si="10"/>
        <v>0.56950000000000001</v>
      </c>
      <c r="AF13" s="7">
        <f t="shared" si="10"/>
        <v>0.56950000000000001</v>
      </c>
      <c r="AG13" s="7">
        <f t="shared" si="10"/>
        <v>0.56950000000000001</v>
      </c>
      <c r="AH13" s="7">
        <f t="shared" si="10"/>
        <v>0.56950000000000001</v>
      </c>
      <c r="AI13" s="7">
        <f t="shared" si="10"/>
        <v>0.56950000000000001</v>
      </c>
      <c r="AJ13" s="7">
        <f t="shared" si="10"/>
        <v>0.56950000000000001</v>
      </c>
    </row>
    <row r="14" spans="1:36" x14ac:dyDescent="0.25">
      <c r="A14" t="s">
        <v>32</v>
      </c>
      <c r="B14" s="7">
        <f t="shared" si="5"/>
        <v>0.36</v>
      </c>
      <c r="C14" s="7">
        <f t="shared" si="8"/>
        <v>0.36</v>
      </c>
      <c r="D14" s="7">
        <f t="shared" si="9"/>
        <v>0.36</v>
      </c>
      <c r="E14" s="7">
        <f>'IESS+others'!B15</f>
        <v>0.36</v>
      </c>
      <c r="F14" s="7">
        <f t="shared" si="1"/>
        <v>0.36</v>
      </c>
      <c r="G14" s="7">
        <f t="shared" ref="G14:AJ14" si="11">F14</f>
        <v>0.36</v>
      </c>
      <c r="H14" s="7">
        <f t="shared" si="11"/>
        <v>0.36</v>
      </c>
      <c r="I14" s="7">
        <f t="shared" si="11"/>
        <v>0.36</v>
      </c>
      <c r="J14" s="7">
        <f t="shared" si="11"/>
        <v>0.36</v>
      </c>
      <c r="K14" s="7">
        <f t="shared" si="11"/>
        <v>0.36</v>
      </c>
      <c r="L14" s="7">
        <f t="shared" si="11"/>
        <v>0.36</v>
      </c>
      <c r="M14" s="7">
        <f t="shared" si="11"/>
        <v>0.36</v>
      </c>
      <c r="N14" s="7">
        <f t="shared" si="11"/>
        <v>0.36</v>
      </c>
      <c r="O14" s="7">
        <f t="shared" si="11"/>
        <v>0.36</v>
      </c>
      <c r="P14" s="7">
        <f t="shared" si="11"/>
        <v>0.36</v>
      </c>
      <c r="Q14" s="7">
        <f t="shared" si="11"/>
        <v>0.36</v>
      </c>
      <c r="R14" s="7">
        <f t="shared" si="11"/>
        <v>0.36</v>
      </c>
      <c r="S14" s="7">
        <f t="shared" si="11"/>
        <v>0.36</v>
      </c>
      <c r="T14" s="7">
        <f t="shared" si="11"/>
        <v>0.36</v>
      </c>
      <c r="U14" s="7">
        <f t="shared" si="11"/>
        <v>0.36</v>
      </c>
      <c r="V14" s="7">
        <f t="shared" si="11"/>
        <v>0.36</v>
      </c>
      <c r="W14" s="7">
        <f t="shared" si="11"/>
        <v>0.36</v>
      </c>
      <c r="X14" s="7">
        <f t="shared" si="11"/>
        <v>0.36</v>
      </c>
      <c r="Y14" s="7">
        <f t="shared" si="11"/>
        <v>0.36</v>
      </c>
      <c r="Z14" s="7">
        <f t="shared" si="11"/>
        <v>0.36</v>
      </c>
      <c r="AA14" s="7">
        <f t="shared" si="11"/>
        <v>0.36</v>
      </c>
      <c r="AB14" s="7">
        <f t="shared" si="11"/>
        <v>0.36</v>
      </c>
      <c r="AC14" s="7">
        <f t="shared" si="11"/>
        <v>0.36</v>
      </c>
      <c r="AD14" s="7">
        <f t="shared" si="11"/>
        <v>0.36</v>
      </c>
      <c r="AE14" s="7">
        <f t="shared" si="11"/>
        <v>0.36</v>
      </c>
      <c r="AF14" s="7">
        <f t="shared" si="11"/>
        <v>0.36</v>
      </c>
      <c r="AG14" s="7">
        <f t="shared" si="11"/>
        <v>0.36</v>
      </c>
      <c r="AH14" s="7">
        <f t="shared" si="11"/>
        <v>0.36</v>
      </c>
      <c r="AI14" s="7">
        <f t="shared" si="11"/>
        <v>0.36</v>
      </c>
      <c r="AJ14" s="7">
        <f t="shared" si="11"/>
        <v>0.36</v>
      </c>
    </row>
    <row r="15" spans="1:36" x14ac:dyDescent="0.25">
      <c r="A15" t="s">
        <v>144</v>
      </c>
      <c r="B15" s="7">
        <f>B11</f>
        <v>0.14120000000000002</v>
      </c>
      <c r="C15" s="7">
        <f t="shared" ref="C15:AJ15" si="12">C11</f>
        <v>0.14120000000000002</v>
      </c>
      <c r="D15" s="7">
        <f t="shared" si="12"/>
        <v>0.14120000000000002</v>
      </c>
      <c r="E15" s="7">
        <f t="shared" si="12"/>
        <v>0.14120000000000002</v>
      </c>
      <c r="F15" s="7">
        <f t="shared" si="12"/>
        <v>0.14120000000000002</v>
      </c>
      <c r="G15" s="7">
        <f t="shared" si="12"/>
        <v>0.14120000000000002</v>
      </c>
      <c r="H15" s="7">
        <f t="shared" si="12"/>
        <v>0.14120000000000002</v>
      </c>
      <c r="I15" s="7">
        <f t="shared" si="12"/>
        <v>0.14120000000000002</v>
      </c>
      <c r="J15" s="7">
        <f t="shared" si="12"/>
        <v>0.14120000000000002</v>
      </c>
      <c r="K15" s="7">
        <f t="shared" si="12"/>
        <v>0.14120000000000002</v>
      </c>
      <c r="L15" s="7">
        <f t="shared" si="12"/>
        <v>0.14120000000000002</v>
      </c>
      <c r="M15" s="7">
        <f t="shared" si="12"/>
        <v>0.14120000000000002</v>
      </c>
      <c r="N15" s="7">
        <f t="shared" si="12"/>
        <v>0.14120000000000002</v>
      </c>
      <c r="O15" s="7">
        <f t="shared" si="12"/>
        <v>0.14120000000000002</v>
      </c>
      <c r="P15" s="7">
        <f t="shared" si="12"/>
        <v>0.14120000000000002</v>
      </c>
      <c r="Q15" s="7">
        <f t="shared" si="12"/>
        <v>0.14120000000000002</v>
      </c>
      <c r="R15" s="7">
        <f t="shared" si="12"/>
        <v>0.14120000000000002</v>
      </c>
      <c r="S15" s="7">
        <f t="shared" si="12"/>
        <v>0.14120000000000002</v>
      </c>
      <c r="T15" s="7">
        <f t="shared" si="12"/>
        <v>0.14120000000000002</v>
      </c>
      <c r="U15" s="7">
        <f t="shared" si="12"/>
        <v>0.14120000000000002</v>
      </c>
      <c r="V15" s="7">
        <f t="shared" si="12"/>
        <v>0.14120000000000002</v>
      </c>
      <c r="W15" s="7">
        <f t="shared" si="12"/>
        <v>0.14120000000000002</v>
      </c>
      <c r="X15" s="7">
        <f t="shared" si="12"/>
        <v>0.14120000000000002</v>
      </c>
      <c r="Y15" s="7">
        <f t="shared" si="12"/>
        <v>0.14120000000000002</v>
      </c>
      <c r="Z15" s="7">
        <f t="shared" si="12"/>
        <v>0.14120000000000002</v>
      </c>
      <c r="AA15" s="7">
        <f t="shared" si="12"/>
        <v>0.14120000000000002</v>
      </c>
      <c r="AB15" s="7">
        <f t="shared" si="12"/>
        <v>0.14120000000000002</v>
      </c>
      <c r="AC15" s="7">
        <f t="shared" si="12"/>
        <v>0.14120000000000002</v>
      </c>
      <c r="AD15" s="7">
        <f t="shared" si="12"/>
        <v>0.14120000000000002</v>
      </c>
      <c r="AE15" s="7">
        <f t="shared" si="12"/>
        <v>0.14120000000000002</v>
      </c>
      <c r="AF15" s="7">
        <f t="shared" si="12"/>
        <v>0.14120000000000002</v>
      </c>
      <c r="AG15" s="7">
        <f t="shared" si="12"/>
        <v>0.14120000000000002</v>
      </c>
      <c r="AH15" s="7">
        <f t="shared" si="12"/>
        <v>0.14120000000000002</v>
      </c>
      <c r="AI15" s="7">
        <f t="shared" si="12"/>
        <v>0.14120000000000002</v>
      </c>
      <c r="AJ15" s="7">
        <f t="shared" si="12"/>
        <v>0.14120000000000002</v>
      </c>
    </row>
    <row r="16" spans="1:36" x14ac:dyDescent="0.25">
      <c r="A16" t="s">
        <v>145</v>
      </c>
      <c r="B16" s="7">
        <f>B11</f>
        <v>0.14120000000000002</v>
      </c>
      <c r="C16" s="7">
        <f t="shared" ref="C16:AJ16" si="13">C11</f>
        <v>0.14120000000000002</v>
      </c>
      <c r="D16" s="7">
        <f t="shared" si="13"/>
        <v>0.14120000000000002</v>
      </c>
      <c r="E16" s="7">
        <f t="shared" si="13"/>
        <v>0.14120000000000002</v>
      </c>
      <c r="F16" s="7">
        <f t="shared" si="13"/>
        <v>0.14120000000000002</v>
      </c>
      <c r="G16" s="7">
        <f t="shared" si="13"/>
        <v>0.14120000000000002</v>
      </c>
      <c r="H16" s="7">
        <f t="shared" si="13"/>
        <v>0.14120000000000002</v>
      </c>
      <c r="I16" s="7">
        <f t="shared" si="13"/>
        <v>0.14120000000000002</v>
      </c>
      <c r="J16" s="7">
        <f t="shared" si="13"/>
        <v>0.14120000000000002</v>
      </c>
      <c r="K16" s="7">
        <f t="shared" si="13"/>
        <v>0.14120000000000002</v>
      </c>
      <c r="L16" s="7">
        <f t="shared" si="13"/>
        <v>0.14120000000000002</v>
      </c>
      <c r="M16" s="7">
        <f t="shared" si="13"/>
        <v>0.14120000000000002</v>
      </c>
      <c r="N16" s="7">
        <f t="shared" si="13"/>
        <v>0.14120000000000002</v>
      </c>
      <c r="O16" s="7">
        <f t="shared" si="13"/>
        <v>0.14120000000000002</v>
      </c>
      <c r="P16" s="7">
        <f t="shared" si="13"/>
        <v>0.14120000000000002</v>
      </c>
      <c r="Q16" s="7">
        <f t="shared" si="13"/>
        <v>0.14120000000000002</v>
      </c>
      <c r="R16" s="7">
        <f t="shared" si="13"/>
        <v>0.14120000000000002</v>
      </c>
      <c r="S16" s="7">
        <f t="shared" si="13"/>
        <v>0.14120000000000002</v>
      </c>
      <c r="T16" s="7">
        <f t="shared" si="13"/>
        <v>0.14120000000000002</v>
      </c>
      <c r="U16" s="7">
        <f t="shared" si="13"/>
        <v>0.14120000000000002</v>
      </c>
      <c r="V16" s="7">
        <f t="shared" si="13"/>
        <v>0.14120000000000002</v>
      </c>
      <c r="W16" s="7">
        <f t="shared" si="13"/>
        <v>0.14120000000000002</v>
      </c>
      <c r="X16" s="7">
        <f t="shared" si="13"/>
        <v>0.14120000000000002</v>
      </c>
      <c r="Y16" s="7">
        <f t="shared" si="13"/>
        <v>0.14120000000000002</v>
      </c>
      <c r="Z16" s="7">
        <f t="shared" si="13"/>
        <v>0.14120000000000002</v>
      </c>
      <c r="AA16" s="7">
        <f t="shared" si="13"/>
        <v>0.14120000000000002</v>
      </c>
      <c r="AB16" s="7">
        <f t="shared" si="13"/>
        <v>0.14120000000000002</v>
      </c>
      <c r="AC16" s="7">
        <f t="shared" si="13"/>
        <v>0.14120000000000002</v>
      </c>
      <c r="AD16" s="7">
        <f t="shared" si="13"/>
        <v>0.14120000000000002</v>
      </c>
      <c r="AE16" s="7">
        <f t="shared" si="13"/>
        <v>0.14120000000000002</v>
      </c>
      <c r="AF16" s="7">
        <f t="shared" si="13"/>
        <v>0.14120000000000002</v>
      </c>
      <c r="AG16" s="7">
        <f t="shared" si="13"/>
        <v>0.14120000000000002</v>
      </c>
      <c r="AH16" s="7">
        <f t="shared" si="13"/>
        <v>0.14120000000000002</v>
      </c>
      <c r="AI16" s="7">
        <f t="shared" si="13"/>
        <v>0.14120000000000002</v>
      </c>
      <c r="AJ16" s="7">
        <f t="shared" si="13"/>
        <v>0.14120000000000002</v>
      </c>
    </row>
    <row r="17" spans="1:36" x14ac:dyDescent="0.25">
      <c r="A17" t="s">
        <v>146</v>
      </c>
      <c r="B17" s="7">
        <f>B9</f>
        <v>0.3</v>
      </c>
      <c r="C17" s="7">
        <f t="shared" ref="C17:AJ17" si="14">C9</f>
        <v>0.3</v>
      </c>
      <c r="D17" s="7">
        <f t="shared" si="14"/>
        <v>0.3</v>
      </c>
      <c r="E17" s="7">
        <f t="shared" si="14"/>
        <v>0.3</v>
      </c>
      <c r="F17" s="7">
        <f t="shared" si="14"/>
        <v>0.3</v>
      </c>
      <c r="G17" s="7">
        <f t="shared" si="14"/>
        <v>0.3</v>
      </c>
      <c r="H17" s="7">
        <f t="shared" si="14"/>
        <v>0.3</v>
      </c>
      <c r="I17" s="7">
        <f t="shared" si="14"/>
        <v>0.3</v>
      </c>
      <c r="J17" s="7">
        <f t="shared" si="14"/>
        <v>0.3</v>
      </c>
      <c r="K17" s="7">
        <f t="shared" si="14"/>
        <v>0.3</v>
      </c>
      <c r="L17" s="7">
        <f t="shared" si="14"/>
        <v>0.3</v>
      </c>
      <c r="M17" s="7">
        <f t="shared" si="14"/>
        <v>0.3</v>
      </c>
      <c r="N17" s="7">
        <f t="shared" si="14"/>
        <v>0.3</v>
      </c>
      <c r="O17" s="7">
        <f t="shared" si="14"/>
        <v>0.3</v>
      </c>
      <c r="P17" s="7">
        <f t="shared" si="14"/>
        <v>0.3</v>
      </c>
      <c r="Q17" s="7">
        <f t="shared" si="14"/>
        <v>0.3</v>
      </c>
      <c r="R17" s="7">
        <f t="shared" si="14"/>
        <v>0.3</v>
      </c>
      <c r="S17" s="7">
        <f t="shared" si="14"/>
        <v>0.3</v>
      </c>
      <c r="T17" s="7">
        <f t="shared" si="14"/>
        <v>0.3</v>
      </c>
      <c r="U17" s="7">
        <f t="shared" si="14"/>
        <v>0.3</v>
      </c>
      <c r="V17" s="7">
        <f t="shared" si="14"/>
        <v>0.3</v>
      </c>
      <c r="W17" s="7">
        <f t="shared" si="14"/>
        <v>0.3</v>
      </c>
      <c r="X17" s="7">
        <f t="shared" si="14"/>
        <v>0.3</v>
      </c>
      <c r="Y17" s="7">
        <f t="shared" si="14"/>
        <v>0.3</v>
      </c>
      <c r="Z17" s="7">
        <f t="shared" si="14"/>
        <v>0.3</v>
      </c>
      <c r="AA17" s="7">
        <f t="shared" si="14"/>
        <v>0.3</v>
      </c>
      <c r="AB17" s="7">
        <f t="shared" si="14"/>
        <v>0.3</v>
      </c>
      <c r="AC17" s="7">
        <f t="shared" si="14"/>
        <v>0.3</v>
      </c>
      <c r="AD17" s="7">
        <f t="shared" si="14"/>
        <v>0.3</v>
      </c>
      <c r="AE17" s="7">
        <f t="shared" si="14"/>
        <v>0.3</v>
      </c>
      <c r="AF17" s="7">
        <f t="shared" si="14"/>
        <v>0.3</v>
      </c>
      <c r="AG17" s="7">
        <f t="shared" si="14"/>
        <v>0.3</v>
      </c>
      <c r="AH17" s="7">
        <f t="shared" si="14"/>
        <v>0.3</v>
      </c>
      <c r="AI17" s="7">
        <f t="shared" si="14"/>
        <v>0.3</v>
      </c>
      <c r="AJ17" s="7">
        <f t="shared" si="14"/>
        <v>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499984740745262"/>
  </sheetPr>
  <dimension ref="A1:AJ17"/>
  <sheetViews>
    <sheetView workbookViewId="0">
      <selection activeCell="A15" sqref="A15:AJ17"/>
    </sheetView>
  </sheetViews>
  <sheetFormatPr defaultRowHeight="15" x14ac:dyDescent="0.25"/>
  <cols>
    <col min="1" max="1" width="20.85546875" bestFit="1" customWidth="1"/>
    <col min="2" max="4" width="9.140625" customWidth="1"/>
  </cols>
  <sheetData>
    <row r="1" spans="1:36" ht="45" x14ac:dyDescent="0.25">
      <c r="A1" s="31" t="s">
        <v>143</v>
      </c>
      <c r="B1">
        <v>2016</v>
      </c>
      <c r="C1" s="6">
        <v>2017</v>
      </c>
      <c r="D1">
        <v>2018</v>
      </c>
      <c r="E1" s="6">
        <v>2019</v>
      </c>
      <c r="F1">
        <v>2020</v>
      </c>
      <c r="G1" s="6">
        <v>2021</v>
      </c>
      <c r="H1">
        <v>2022</v>
      </c>
      <c r="I1" s="6">
        <v>2023</v>
      </c>
      <c r="J1">
        <v>2024</v>
      </c>
      <c r="K1" s="6">
        <v>2025</v>
      </c>
      <c r="L1">
        <v>2026</v>
      </c>
      <c r="M1" s="6">
        <v>2027</v>
      </c>
      <c r="N1">
        <v>2028</v>
      </c>
      <c r="O1" s="6">
        <v>2029</v>
      </c>
      <c r="P1">
        <v>2030</v>
      </c>
      <c r="Q1" s="6">
        <v>2031</v>
      </c>
      <c r="R1">
        <v>2032</v>
      </c>
      <c r="S1" s="6">
        <v>2033</v>
      </c>
      <c r="T1">
        <v>2034</v>
      </c>
      <c r="U1" s="6">
        <v>2035</v>
      </c>
      <c r="V1">
        <v>2036</v>
      </c>
      <c r="W1" s="6">
        <v>2037</v>
      </c>
      <c r="X1">
        <v>2038</v>
      </c>
      <c r="Y1" s="6">
        <v>2039</v>
      </c>
      <c r="Z1">
        <v>2040</v>
      </c>
      <c r="AA1" s="6">
        <v>2041</v>
      </c>
      <c r="AB1">
        <v>2042</v>
      </c>
      <c r="AC1" s="6">
        <v>2043</v>
      </c>
      <c r="AD1">
        <v>2044</v>
      </c>
      <c r="AE1" s="6">
        <v>2045</v>
      </c>
      <c r="AF1">
        <v>2046</v>
      </c>
      <c r="AG1" s="6">
        <v>2047</v>
      </c>
      <c r="AH1">
        <v>2048</v>
      </c>
      <c r="AI1" s="6">
        <v>2049</v>
      </c>
      <c r="AJ1">
        <v>2050</v>
      </c>
    </row>
    <row r="2" spans="1:36" x14ac:dyDescent="0.25">
      <c r="A2" t="s">
        <v>34</v>
      </c>
      <c r="B2">
        <v>0</v>
      </c>
      <c r="C2">
        <f>$B2</f>
        <v>0</v>
      </c>
      <c r="D2">
        <f t="shared" ref="D2:AJ10" si="0">$B2</f>
        <v>0</v>
      </c>
      <c r="E2">
        <f t="shared" si="0"/>
        <v>0</v>
      </c>
      <c r="F2">
        <f t="shared" si="0"/>
        <v>0</v>
      </c>
      <c r="G2">
        <f t="shared" si="0"/>
        <v>0</v>
      </c>
      <c r="H2">
        <f t="shared" si="0"/>
        <v>0</v>
      </c>
      <c r="I2">
        <f t="shared" si="0"/>
        <v>0</v>
      </c>
      <c r="J2">
        <f t="shared" si="0"/>
        <v>0</v>
      </c>
      <c r="K2">
        <f t="shared" si="0"/>
        <v>0</v>
      </c>
      <c r="L2">
        <f t="shared" si="0"/>
        <v>0</v>
      </c>
      <c r="M2">
        <f t="shared" si="0"/>
        <v>0</v>
      </c>
      <c r="N2">
        <f t="shared" si="0"/>
        <v>0</v>
      </c>
      <c r="O2">
        <f t="shared" si="0"/>
        <v>0</v>
      </c>
      <c r="P2">
        <f t="shared" si="0"/>
        <v>0</v>
      </c>
      <c r="Q2">
        <f t="shared" si="0"/>
        <v>0</v>
      </c>
      <c r="R2">
        <f t="shared" si="0"/>
        <v>0</v>
      </c>
      <c r="S2">
        <f t="shared" si="0"/>
        <v>0</v>
      </c>
      <c r="T2">
        <f t="shared" si="0"/>
        <v>0</v>
      </c>
      <c r="U2">
        <f t="shared" si="0"/>
        <v>0</v>
      </c>
      <c r="V2">
        <f t="shared" si="0"/>
        <v>0</v>
      </c>
      <c r="W2">
        <f t="shared" si="0"/>
        <v>0</v>
      </c>
      <c r="X2">
        <f t="shared" si="0"/>
        <v>0</v>
      </c>
      <c r="Y2">
        <f t="shared" si="0"/>
        <v>0</v>
      </c>
      <c r="Z2">
        <f t="shared" si="0"/>
        <v>0</v>
      </c>
      <c r="AA2">
        <f t="shared" si="0"/>
        <v>0</v>
      </c>
      <c r="AB2">
        <f t="shared" si="0"/>
        <v>0</v>
      </c>
      <c r="AC2">
        <f t="shared" si="0"/>
        <v>0</v>
      </c>
      <c r="AD2">
        <f t="shared" si="0"/>
        <v>0</v>
      </c>
      <c r="AE2">
        <f t="shared" si="0"/>
        <v>0</v>
      </c>
      <c r="AF2">
        <f t="shared" si="0"/>
        <v>0</v>
      </c>
      <c r="AG2">
        <f t="shared" si="0"/>
        <v>0</v>
      </c>
      <c r="AH2">
        <f t="shared" si="0"/>
        <v>0</v>
      </c>
      <c r="AI2">
        <f t="shared" si="0"/>
        <v>0</v>
      </c>
      <c r="AJ2">
        <f t="shared" si="0"/>
        <v>0</v>
      </c>
    </row>
    <row r="3" spans="1:36" x14ac:dyDescent="0.25">
      <c r="A3" t="s">
        <v>18</v>
      </c>
      <c r="B3">
        <v>0</v>
      </c>
      <c r="C3">
        <f t="shared" ref="C3:R17" si="1">$B3</f>
        <v>0</v>
      </c>
      <c r="D3">
        <f t="shared" si="1"/>
        <v>0</v>
      </c>
      <c r="E3">
        <f t="shared" si="1"/>
        <v>0</v>
      </c>
      <c r="F3">
        <f t="shared" si="1"/>
        <v>0</v>
      </c>
      <c r="G3">
        <f t="shared" si="1"/>
        <v>0</v>
      </c>
      <c r="H3">
        <f t="shared" si="1"/>
        <v>0</v>
      </c>
      <c r="I3">
        <f t="shared" si="1"/>
        <v>0</v>
      </c>
      <c r="J3">
        <f t="shared" si="1"/>
        <v>0</v>
      </c>
      <c r="K3">
        <f t="shared" si="1"/>
        <v>0</v>
      </c>
      <c r="L3">
        <f t="shared" si="1"/>
        <v>0</v>
      </c>
      <c r="M3">
        <f t="shared" si="1"/>
        <v>0</v>
      </c>
      <c r="N3">
        <f t="shared" si="1"/>
        <v>0</v>
      </c>
      <c r="O3">
        <f t="shared" si="1"/>
        <v>0</v>
      </c>
      <c r="P3">
        <f t="shared" si="1"/>
        <v>0</v>
      </c>
      <c r="Q3">
        <f t="shared" si="1"/>
        <v>0</v>
      </c>
      <c r="R3">
        <f t="shared" si="1"/>
        <v>0</v>
      </c>
      <c r="S3">
        <f t="shared" si="0"/>
        <v>0</v>
      </c>
      <c r="T3">
        <f t="shared" si="0"/>
        <v>0</v>
      </c>
      <c r="U3">
        <f t="shared" si="0"/>
        <v>0</v>
      </c>
      <c r="V3">
        <f t="shared" si="0"/>
        <v>0</v>
      </c>
      <c r="W3">
        <f t="shared" si="0"/>
        <v>0</v>
      </c>
      <c r="X3">
        <f t="shared" si="0"/>
        <v>0</v>
      </c>
      <c r="Y3">
        <f t="shared" si="0"/>
        <v>0</v>
      </c>
      <c r="Z3">
        <f t="shared" si="0"/>
        <v>0</v>
      </c>
      <c r="AA3">
        <f t="shared" si="0"/>
        <v>0</v>
      </c>
      <c r="AB3">
        <f t="shared" si="0"/>
        <v>0</v>
      </c>
      <c r="AC3">
        <f t="shared" si="0"/>
        <v>0</v>
      </c>
      <c r="AD3">
        <f t="shared" si="0"/>
        <v>0</v>
      </c>
      <c r="AE3">
        <f t="shared" si="0"/>
        <v>0</v>
      </c>
      <c r="AF3">
        <f t="shared" si="0"/>
        <v>0</v>
      </c>
      <c r="AG3">
        <f t="shared" si="0"/>
        <v>0</v>
      </c>
      <c r="AH3">
        <f t="shared" si="0"/>
        <v>0</v>
      </c>
      <c r="AI3">
        <f t="shared" si="0"/>
        <v>0</v>
      </c>
      <c r="AJ3">
        <f t="shared" si="0"/>
        <v>0</v>
      </c>
    </row>
    <row r="4" spans="1:36" x14ac:dyDescent="0.25">
      <c r="A4" t="s">
        <v>19</v>
      </c>
      <c r="B4">
        <v>0</v>
      </c>
      <c r="C4">
        <f t="shared" si="1"/>
        <v>0</v>
      </c>
      <c r="D4">
        <f t="shared" si="0"/>
        <v>0</v>
      </c>
      <c r="E4">
        <f t="shared" si="0"/>
        <v>0</v>
      </c>
      <c r="F4">
        <f t="shared" si="0"/>
        <v>0</v>
      </c>
      <c r="G4">
        <f t="shared" si="0"/>
        <v>0</v>
      </c>
      <c r="H4">
        <f t="shared" si="0"/>
        <v>0</v>
      </c>
      <c r="I4">
        <f t="shared" si="0"/>
        <v>0</v>
      </c>
      <c r="J4">
        <f t="shared" si="0"/>
        <v>0</v>
      </c>
      <c r="K4">
        <f t="shared" si="0"/>
        <v>0</v>
      </c>
      <c r="L4">
        <f t="shared" si="0"/>
        <v>0</v>
      </c>
      <c r="M4">
        <f t="shared" si="0"/>
        <v>0</v>
      </c>
      <c r="N4">
        <f t="shared" si="0"/>
        <v>0</v>
      </c>
      <c r="O4">
        <f t="shared" si="0"/>
        <v>0</v>
      </c>
      <c r="P4">
        <f t="shared" si="0"/>
        <v>0</v>
      </c>
      <c r="Q4">
        <f t="shared" si="0"/>
        <v>0</v>
      </c>
      <c r="R4">
        <f t="shared" si="0"/>
        <v>0</v>
      </c>
      <c r="S4">
        <f t="shared" si="0"/>
        <v>0</v>
      </c>
      <c r="T4">
        <f t="shared" si="0"/>
        <v>0</v>
      </c>
      <c r="U4">
        <f t="shared" si="0"/>
        <v>0</v>
      </c>
      <c r="V4">
        <f t="shared" si="0"/>
        <v>0</v>
      </c>
      <c r="W4">
        <f t="shared" si="0"/>
        <v>0</v>
      </c>
      <c r="X4">
        <f t="shared" si="0"/>
        <v>0</v>
      </c>
      <c r="Y4">
        <f t="shared" si="0"/>
        <v>0</v>
      </c>
      <c r="Z4">
        <f t="shared" si="0"/>
        <v>0</v>
      </c>
      <c r="AA4">
        <f t="shared" si="0"/>
        <v>0</v>
      </c>
      <c r="AB4">
        <f t="shared" si="0"/>
        <v>0</v>
      </c>
      <c r="AC4">
        <f t="shared" si="0"/>
        <v>0</v>
      </c>
      <c r="AD4">
        <f t="shared" si="0"/>
        <v>0</v>
      </c>
      <c r="AE4">
        <f t="shared" si="0"/>
        <v>0</v>
      </c>
      <c r="AF4">
        <f t="shared" si="0"/>
        <v>0</v>
      </c>
      <c r="AG4">
        <f t="shared" si="0"/>
        <v>0</v>
      </c>
      <c r="AH4">
        <f t="shared" si="0"/>
        <v>0</v>
      </c>
      <c r="AI4">
        <f t="shared" si="0"/>
        <v>0</v>
      </c>
      <c r="AJ4">
        <f t="shared" si="0"/>
        <v>0</v>
      </c>
    </row>
    <row r="5" spans="1:36" x14ac:dyDescent="0.25">
      <c r="A5" t="s">
        <v>20</v>
      </c>
      <c r="B5">
        <v>0</v>
      </c>
      <c r="C5">
        <f t="shared" si="1"/>
        <v>0</v>
      </c>
      <c r="D5">
        <f t="shared" si="0"/>
        <v>0</v>
      </c>
      <c r="E5">
        <f t="shared" si="0"/>
        <v>0</v>
      </c>
      <c r="F5">
        <f t="shared" si="0"/>
        <v>0</v>
      </c>
      <c r="G5">
        <f t="shared" si="0"/>
        <v>0</v>
      </c>
      <c r="H5">
        <f t="shared" si="0"/>
        <v>0</v>
      </c>
      <c r="I5">
        <f t="shared" si="0"/>
        <v>0</v>
      </c>
      <c r="J5">
        <f t="shared" si="0"/>
        <v>0</v>
      </c>
      <c r="K5">
        <f t="shared" si="0"/>
        <v>0</v>
      </c>
      <c r="L5">
        <f t="shared" si="0"/>
        <v>0</v>
      </c>
      <c r="M5">
        <f t="shared" si="0"/>
        <v>0</v>
      </c>
      <c r="N5">
        <f t="shared" si="0"/>
        <v>0</v>
      </c>
      <c r="O5">
        <f t="shared" si="0"/>
        <v>0</v>
      </c>
      <c r="P5">
        <f t="shared" si="0"/>
        <v>0</v>
      </c>
      <c r="Q5">
        <f t="shared" si="0"/>
        <v>0</v>
      </c>
      <c r="R5">
        <f t="shared" si="0"/>
        <v>0</v>
      </c>
      <c r="S5">
        <f t="shared" si="0"/>
        <v>0</v>
      </c>
      <c r="T5">
        <f t="shared" si="0"/>
        <v>0</v>
      </c>
      <c r="U5">
        <f t="shared" si="0"/>
        <v>0</v>
      </c>
      <c r="V5">
        <f t="shared" si="0"/>
        <v>0</v>
      </c>
      <c r="W5">
        <f t="shared" si="0"/>
        <v>0</v>
      </c>
      <c r="X5">
        <f t="shared" si="0"/>
        <v>0</v>
      </c>
      <c r="Y5">
        <f t="shared" si="0"/>
        <v>0</v>
      </c>
      <c r="Z5">
        <f t="shared" si="0"/>
        <v>0</v>
      </c>
      <c r="AA5">
        <f t="shared" si="0"/>
        <v>0</v>
      </c>
      <c r="AB5">
        <f t="shared" si="0"/>
        <v>0</v>
      </c>
      <c r="AC5">
        <f t="shared" si="0"/>
        <v>0</v>
      </c>
      <c r="AD5">
        <f t="shared" si="0"/>
        <v>0</v>
      </c>
      <c r="AE5">
        <f t="shared" si="0"/>
        <v>0</v>
      </c>
      <c r="AF5">
        <f t="shared" si="0"/>
        <v>0</v>
      </c>
      <c r="AG5">
        <f t="shared" si="0"/>
        <v>0</v>
      </c>
      <c r="AH5">
        <f t="shared" si="0"/>
        <v>0</v>
      </c>
      <c r="AI5">
        <f t="shared" si="0"/>
        <v>0</v>
      </c>
      <c r="AJ5">
        <f t="shared" si="0"/>
        <v>0</v>
      </c>
    </row>
    <row r="6" spans="1:36" x14ac:dyDescent="0.25">
      <c r="A6" t="s">
        <v>33</v>
      </c>
      <c r="B6">
        <v>0</v>
      </c>
      <c r="C6">
        <f t="shared" si="1"/>
        <v>0</v>
      </c>
      <c r="D6">
        <f t="shared" si="0"/>
        <v>0</v>
      </c>
      <c r="E6">
        <f t="shared" si="0"/>
        <v>0</v>
      </c>
      <c r="F6">
        <f t="shared" si="0"/>
        <v>0</v>
      </c>
      <c r="G6">
        <f t="shared" si="0"/>
        <v>0</v>
      </c>
      <c r="H6">
        <f t="shared" si="0"/>
        <v>0</v>
      </c>
      <c r="I6">
        <f t="shared" si="0"/>
        <v>0</v>
      </c>
      <c r="J6">
        <f t="shared" si="0"/>
        <v>0</v>
      </c>
      <c r="K6">
        <f t="shared" si="0"/>
        <v>0</v>
      </c>
      <c r="L6">
        <f t="shared" si="0"/>
        <v>0</v>
      </c>
      <c r="M6">
        <f t="shared" si="0"/>
        <v>0</v>
      </c>
      <c r="N6">
        <f t="shared" si="0"/>
        <v>0</v>
      </c>
      <c r="O6">
        <f t="shared" si="0"/>
        <v>0</v>
      </c>
      <c r="P6">
        <f t="shared" si="0"/>
        <v>0</v>
      </c>
      <c r="Q6">
        <f t="shared" si="0"/>
        <v>0</v>
      </c>
      <c r="R6">
        <f t="shared" si="0"/>
        <v>0</v>
      </c>
      <c r="S6">
        <f t="shared" si="0"/>
        <v>0</v>
      </c>
      <c r="T6">
        <f t="shared" si="0"/>
        <v>0</v>
      </c>
      <c r="U6">
        <f t="shared" si="0"/>
        <v>0</v>
      </c>
      <c r="V6">
        <f t="shared" si="0"/>
        <v>0</v>
      </c>
      <c r="W6">
        <f t="shared" si="0"/>
        <v>0</v>
      </c>
      <c r="X6">
        <f t="shared" si="0"/>
        <v>0</v>
      </c>
      <c r="Y6">
        <f t="shared" si="0"/>
        <v>0</v>
      </c>
      <c r="Z6">
        <f t="shared" si="0"/>
        <v>0</v>
      </c>
      <c r="AA6">
        <f t="shared" si="0"/>
        <v>0</v>
      </c>
      <c r="AB6">
        <f t="shared" si="0"/>
        <v>0</v>
      </c>
      <c r="AC6">
        <f t="shared" si="0"/>
        <v>0</v>
      </c>
      <c r="AD6">
        <f t="shared" si="0"/>
        <v>0</v>
      </c>
      <c r="AE6">
        <f t="shared" si="0"/>
        <v>0</v>
      </c>
      <c r="AF6">
        <f t="shared" si="0"/>
        <v>0</v>
      </c>
      <c r="AG6">
        <f t="shared" si="0"/>
        <v>0</v>
      </c>
      <c r="AH6">
        <f t="shared" si="0"/>
        <v>0</v>
      </c>
      <c r="AI6">
        <f t="shared" si="0"/>
        <v>0</v>
      </c>
      <c r="AJ6">
        <f t="shared" si="0"/>
        <v>0</v>
      </c>
    </row>
    <row r="7" spans="1:36" x14ac:dyDescent="0.25">
      <c r="A7" t="s">
        <v>21</v>
      </c>
      <c r="B7">
        <v>0</v>
      </c>
      <c r="C7">
        <f t="shared" si="1"/>
        <v>0</v>
      </c>
      <c r="D7">
        <f t="shared" si="0"/>
        <v>0</v>
      </c>
      <c r="E7">
        <f t="shared" si="0"/>
        <v>0</v>
      </c>
      <c r="F7">
        <f t="shared" si="0"/>
        <v>0</v>
      </c>
      <c r="G7">
        <f t="shared" si="0"/>
        <v>0</v>
      </c>
      <c r="H7">
        <f t="shared" si="0"/>
        <v>0</v>
      </c>
      <c r="I7">
        <f t="shared" si="0"/>
        <v>0</v>
      </c>
      <c r="J7">
        <f t="shared" si="0"/>
        <v>0</v>
      </c>
      <c r="K7">
        <f t="shared" si="0"/>
        <v>0</v>
      </c>
      <c r="L7">
        <f t="shared" si="0"/>
        <v>0</v>
      </c>
      <c r="M7">
        <f t="shared" si="0"/>
        <v>0</v>
      </c>
      <c r="N7">
        <f t="shared" si="0"/>
        <v>0</v>
      </c>
      <c r="O7">
        <f t="shared" si="0"/>
        <v>0</v>
      </c>
      <c r="P7">
        <f t="shared" si="0"/>
        <v>0</v>
      </c>
      <c r="Q7">
        <f t="shared" si="0"/>
        <v>0</v>
      </c>
      <c r="R7">
        <f t="shared" si="0"/>
        <v>0</v>
      </c>
      <c r="S7">
        <f t="shared" si="0"/>
        <v>0</v>
      </c>
      <c r="T7">
        <f t="shared" si="0"/>
        <v>0</v>
      </c>
      <c r="U7">
        <f t="shared" si="0"/>
        <v>0</v>
      </c>
      <c r="V7">
        <f t="shared" si="0"/>
        <v>0</v>
      </c>
      <c r="W7">
        <f t="shared" si="0"/>
        <v>0</v>
      </c>
      <c r="X7">
        <f t="shared" si="0"/>
        <v>0</v>
      </c>
      <c r="Y7">
        <f t="shared" si="0"/>
        <v>0</v>
      </c>
      <c r="Z7">
        <f t="shared" si="0"/>
        <v>0</v>
      </c>
      <c r="AA7">
        <f t="shared" si="0"/>
        <v>0</v>
      </c>
      <c r="AB7">
        <f t="shared" si="0"/>
        <v>0</v>
      </c>
      <c r="AC7">
        <f t="shared" si="0"/>
        <v>0</v>
      </c>
      <c r="AD7">
        <f t="shared" si="0"/>
        <v>0</v>
      </c>
      <c r="AE7">
        <f t="shared" si="0"/>
        <v>0</v>
      </c>
      <c r="AF7">
        <f t="shared" si="0"/>
        <v>0</v>
      </c>
      <c r="AG7">
        <f t="shared" si="0"/>
        <v>0</v>
      </c>
      <c r="AH7">
        <f t="shared" si="0"/>
        <v>0</v>
      </c>
      <c r="AI7">
        <f t="shared" si="0"/>
        <v>0</v>
      </c>
      <c r="AJ7">
        <f t="shared" si="0"/>
        <v>0</v>
      </c>
    </row>
    <row r="8" spans="1:36" x14ac:dyDescent="0.25">
      <c r="A8" t="s">
        <v>22</v>
      </c>
      <c r="B8">
        <v>0</v>
      </c>
      <c r="C8">
        <f t="shared" si="1"/>
        <v>0</v>
      </c>
      <c r="D8">
        <f t="shared" si="0"/>
        <v>0</v>
      </c>
      <c r="E8">
        <f t="shared" si="0"/>
        <v>0</v>
      </c>
      <c r="F8">
        <f t="shared" si="0"/>
        <v>0</v>
      </c>
      <c r="G8">
        <f t="shared" si="0"/>
        <v>0</v>
      </c>
      <c r="H8">
        <f t="shared" si="0"/>
        <v>0</v>
      </c>
      <c r="I8">
        <f t="shared" si="0"/>
        <v>0</v>
      </c>
      <c r="J8">
        <f t="shared" si="0"/>
        <v>0</v>
      </c>
      <c r="K8">
        <f t="shared" si="0"/>
        <v>0</v>
      </c>
      <c r="L8">
        <f t="shared" si="0"/>
        <v>0</v>
      </c>
      <c r="M8">
        <f t="shared" si="0"/>
        <v>0</v>
      </c>
      <c r="N8">
        <f t="shared" si="0"/>
        <v>0</v>
      </c>
      <c r="O8">
        <f t="shared" si="0"/>
        <v>0</v>
      </c>
      <c r="P8">
        <f t="shared" si="0"/>
        <v>0</v>
      </c>
      <c r="Q8">
        <f t="shared" si="0"/>
        <v>0</v>
      </c>
      <c r="R8">
        <f t="shared" si="0"/>
        <v>0</v>
      </c>
      <c r="S8">
        <f t="shared" si="0"/>
        <v>0</v>
      </c>
      <c r="T8">
        <f t="shared" si="0"/>
        <v>0</v>
      </c>
      <c r="U8">
        <f t="shared" si="0"/>
        <v>0</v>
      </c>
      <c r="V8">
        <f t="shared" si="0"/>
        <v>0</v>
      </c>
      <c r="W8">
        <f t="shared" si="0"/>
        <v>0</v>
      </c>
      <c r="X8">
        <f t="shared" si="0"/>
        <v>0</v>
      </c>
      <c r="Y8">
        <f t="shared" si="0"/>
        <v>0</v>
      </c>
      <c r="Z8">
        <f t="shared" si="0"/>
        <v>0</v>
      </c>
      <c r="AA8">
        <f t="shared" si="0"/>
        <v>0</v>
      </c>
      <c r="AB8">
        <f t="shared" si="0"/>
        <v>0</v>
      </c>
      <c r="AC8">
        <f t="shared" si="0"/>
        <v>0</v>
      </c>
      <c r="AD8">
        <f t="shared" si="0"/>
        <v>0</v>
      </c>
      <c r="AE8">
        <f t="shared" si="0"/>
        <v>0</v>
      </c>
      <c r="AF8">
        <f t="shared" si="0"/>
        <v>0</v>
      </c>
      <c r="AG8">
        <f t="shared" si="0"/>
        <v>0</v>
      </c>
      <c r="AH8">
        <f t="shared" si="0"/>
        <v>0</v>
      </c>
      <c r="AI8">
        <f t="shared" si="0"/>
        <v>0</v>
      </c>
      <c r="AJ8">
        <f t="shared" si="0"/>
        <v>0</v>
      </c>
    </row>
    <row r="9" spans="1:36" x14ac:dyDescent="0.25">
      <c r="A9" t="s">
        <v>23</v>
      </c>
      <c r="B9">
        <v>0</v>
      </c>
      <c r="C9">
        <f t="shared" si="1"/>
        <v>0</v>
      </c>
      <c r="D9">
        <f t="shared" si="0"/>
        <v>0</v>
      </c>
      <c r="E9">
        <f t="shared" si="0"/>
        <v>0</v>
      </c>
      <c r="F9">
        <f t="shared" si="0"/>
        <v>0</v>
      </c>
      <c r="G9">
        <f t="shared" si="0"/>
        <v>0</v>
      </c>
      <c r="H9">
        <f t="shared" si="0"/>
        <v>0</v>
      </c>
      <c r="I9">
        <f t="shared" si="0"/>
        <v>0</v>
      </c>
      <c r="J9">
        <f t="shared" si="0"/>
        <v>0</v>
      </c>
      <c r="K9">
        <f t="shared" si="0"/>
        <v>0</v>
      </c>
      <c r="L9">
        <f t="shared" si="0"/>
        <v>0</v>
      </c>
      <c r="M9">
        <f t="shared" si="0"/>
        <v>0</v>
      </c>
      <c r="N9">
        <f t="shared" si="0"/>
        <v>0</v>
      </c>
      <c r="O9">
        <f t="shared" si="0"/>
        <v>0</v>
      </c>
      <c r="P9">
        <f t="shared" si="0"/>
        <v>0</v>
      </c>
      <c r="Q9">
        <f t="shared" si="0"/>
        <v>0</v>
      </c>
      <c r="R9">
        <f t="shared" si="0"/>
        <v>0</v>
      </c>
      <c r="S9">
        <f t="shared" si="0"/>
        <v>0</v>
      </c>
      <c r="T9">
        <f t="shared" si="0"/>
        <v>0</v>
      </c>
      <c r="U9">
        <f t="shared" si="0"/>
        <v>0</v>
      </c>
      <c r="V9">
        <f t="shared" si="0"/>
        <v>0</v>
      </c>
      <c r="W9">
        <f t="shared" si="0"/>
        <v>0</v>
      </c>
      <c r="X9">
        <f t="shared" si="0"/>
        <v>0</v>
      </c>
      <c r="Y9">
        <f t="shared" si="0"/>
        <v>0</v>
      </c>
      <c r="Z9">
        <f t="shared" si="0"/>
        <v>0</v>
      </c>
      <c r="AA9">
        <f t="shared" si="0"/>
        <v>0</v>
      </c>
      <c r="AB9">
        <f t="shared" si="0"/>
        <v>0</v>
      </c>
      <c r="AC9">
        <f t="shared" si="0"/>
        <v>0</v>
      </c>
      <c r="AD9">
        <f t="shared" si="0"/>
        <v>0</v>
      </c>
      <c r="AE9">
        <f t="shared" si="0"/>
        <v>0</v>
      </c>
      <c r="AF9">
        <f t="shared" si="0"/>
        <v>0</v>
      </c>
      <c r="AG9">
        <f t="shared" si="0"/>
        <v>0</v>
      </c>
      <c r="AH9">
        <f t="shared" si="0"/>
        <v>0</v>
      </c>
      <c r="AI9">
        <f t="shared" si="0"/>
        <v>0</v>
      </c>
      <c r="AJ9">
        <f t="shared" si="0"/>
        <v>0</v>
      </c>
    </row>
    <row r="10" spans="1:36" x14ac:dyDescent="0.25">
      <c r="A10" t="s">
        <v>24</v>
      </c>
      <c r="B10">
        <v>0</v>
      </c>
      <c r="C10">
        <f t="shared" si="1"/>
        <v>0</v>
      </c>
      <c r="D10">
        <f t="shared" si="0"/>
        <v>0</v>
      </c>
      <c r="E10">
        <f t="shared" si="0"/>
        <v>0</v>
      </c>
      <c r="F10">
        <f t="shared" si="0"/>
        <v>0</v>
      </c>
      <c r="G10">
        <f t="shared" si="0"/>
        <v>0</v>
      </c>
      <c r="H10">
        <f t="shared" si="0"/>
        <v>0</v>
      </c>
      <c r="I10">
        <f t="shared" si="0"/>
        <v>0</v>
      </c>
      <c r="J10">
        <f t="shared" ref="D10:AJ17" si="2">$B10</f>
        <v>0</v>
      </c>
      <c r="K10">
        <f t="shared" si="2"/>
        <v>0</v>
      </c>
      <c r="L10">
        <f t="shared" si="2"/>
        <v>0</v>
      </c>
      <c r="M10">
        <f t="shared" si="2"/>
        <v>0</v>
      </c>
      <c r="N10">
        <f t="shared" si="2"/>
        <v>0</v>
      </c>
      <c r="O10">
        <f t="shared" si="2"/>
        <v>0</v>
      </c>
      <c r="P10">
        <f t="shared" si="2"/>
        <v>0</v>
      </c>
      <c r="Q10">
        <f t="shared" si="2"/>
        <v>0</v>
      </c>
      <c r="R10">
        <f t="shared" si="2"/>
        <v>0</v>
      </c>
      <c r="S10">
        <f t="shared" si="2"/>
        <v>0</v>
      </c>
      <c r="T10">
        <f t="shared" si="2"/>
        <v>0</v>
      </c>
      <c r="U10">
        <f t="shared" si="2"/>
        <v>0</v>
      </c>
      <c r="V10">
        <f t="shared" si="2"/>
        <v>0</v>
      </c>
      <c r="W10">
        <f t="shared" si="2"/>
        <v>0</v>
      </c>
      <c r="X10">
        <f t="shared" si="2"/>
        <v>0</v>
      </c>
      <c r="Y10">
        <f t="shared" si="2"/>
        <v>0</v>
      </c>
      <c r="Z10">
        <f t="shared" si="2"/>
        <v>0</v>
      </c>
      <c r="AA10">
        <f t="shared" si="2"/>
        <v>0</v>
      </c>
      <c r="AB10">
        <f t="shared" si="2"/>
        <v>0</v>
      </c>
      <c r="AC10">
        <f t="shared" si="2"/>
        <v>0</v>
      </c>
      <c r="AD10">
        <f t="shared" si="2"/>
        <v>0</v>
      </c>
      <c r="AE10">
        <f t="shared" si="2"/>
        <v>0</v>
      </c>
      <c r="AF10">
        <f t="shared" si="2"/>
        <v>0</v>
      </c>
      <c r="AG10">
        <f t="shared" si="2"/>
        <v>0</v>
      </c>
      <c r="AH10">
        <f t="shared" si="2"/>
        <v>0</v>
      </c>
      <c r="AI10">
        <f t="shared" si="2"/>
        <v>0</v>
      </c>
      <c r="AJ10">
        <f t="shared" si="2"/>
        <v>0</v>
      </c>
    </row>
    <row r="11" spans="1:36" x14ac:dyDescent="0.25">
      <c r="A11" t="s">
        <v>25</v>
      </c>
      <c r="B11">
        <v>0</v>
      </c>
      <c r="C11">
        <f t="shared" si="1"/>
        <v>0</v>
      </c>
      <c r="D11">
        <f t="shared" si="2"/>
        <v>0</v>
      </c>
      <c r="E11">
        <f t="shared" si="2"/>
        <v>0</v>
      </c>
      <c r="F11">
        <f t="shared" si="2"/>
        <v>0</v>
      </c>
      <c r="G11">
        <f t="shared" si="2"/>
        <v>0</v>
      </c>
      <c r="H11">
        <f t="shared" si="2"/>
        <v>0</v>
      </c>
      <c r="I11">
        <f t="shared" si="2"/>
        <v>0</v>
      </c>
      <c r="J11">
        <f t="shared" si="2"/>
        <v>0</v>
      </c>
      <c r="K11">
        <f t="shared" si="2"/>
        <v>0</v>
      </c>
      <c r="L11">
        <f t="shared" si="2"/>
        <v>0</v>
      </c>
      <c r="M11">
        <f t="shared" si="2"/>
        <v>0</v>
      </c>
      <c r="N11">
        <f t="shared" si="2"/>
        <v>0</v>
      </c>
      <c r="O11">
        <f t="shared" si="2"/>
        <v>0</v>
      </c>
      <c r="P11">
        <f t="shared" si="2"/>
        <v>0</v>
      </c>
      <c r="Q11">
        <f t="shared" si="2"/>
        <v>0</v>
      </c>
      <c r="R11">
        <f t="shared" si="2"/>
        <v>0</v>
      </c>
      <c r="S11">
        <f t="shared" si="2"/>
        <v>0</v>
      </c>
      <c r="T11">
        <f t="shared" si="2"/>
        <v>0</v>
      </c>
      <c r="U11">
        <f t="shared" si="2"/>
        <v>0</v>
      </c>
      <c r="V11">
        <f t="shared" si="2"/>
        <v>0</v>
      </c>
      <c r="W11">
        <f t="shared" si="2"/>
        <v>0</v>
      </c>
      <c r="X11">
        <f t="shared" si="2"/>
        <v>0</v>
      </c>
      <c r="Y11">
        <f t="shared" si="2"/>
        <v>0</v>
      </c>
      <c r="Z11">
        <f t="shared" si="2"/>
        <v>0</v>
      </c>
      <c r="AA11">
        <f t="shared" si="2"/>
        <v>0</v>
      </c>
      <c r="AB11">
        <f t="shared" si="2"/>
        <v>0</v>
      </c>
      <c r="AC11">
        <f t="shared" si="2"/>
        <v>0</v>
      </c>
      <c r="AD11">
        <f t="shared" si="2"/>
        <v>0</v>
      </c>
      <c r="AE11">
        <f t="shared" si="2"/>
        <v>0</v>
      </c>
      <c r="AF11">
        <f t="shared" si="2"/>
        <v>0</v>
      </c>
      <c r="AG11">
        <f t="shared" si="2"/>
        <v>0</v>
      </c>
      <c r="AH11">
        <f t="shared" si="2"/>
        <v>0</v>
      </c>
      <c r="AI11">
        <f t="shared" si="2"/>
        <v>0</v>
      </c>
      <c r="AJ11">
        <f t="shared" si="2"/>
        <v>0</v>
      </c>
    </row>
    <row r="12" spans="1:36" x14ac:dyDescent="0.25">
      <c r="A12" t="s">
        <v>26</v>
      </c>
      <c r="B12">
        <v>0</v>
      </c>
      <c r="C12">
        <f t="shared" si="1"/>
        <v>0</v>
      </c>
      <c r="D12">
        <f t="shared" si="2"/>
        <v>0</v>
      </c>
      <c r="E12">
        <f t="shared" si="2"/>
        <v>0</v>
      </c>
      <c r="F12">
        <f t="shared" si="2"/>
        <v>0</v>
      </c>
      <c r="G12">
        <f t="shared" si="2"/>
        <v>0</v>
      </c>
      <c r="H12">
        <f t="shared" si="2"/>
        <v>0</v>
      </c>
      <c r="I12">
        <f t="shared" si="2"/>
        <v>0</v>
      </c>
      <c r="J12">
        <f t="shared" si="2"/>
        <v>0</v>
      </c>
      <c r="K12">
        <f t="shared" si="2"/>
        <v>0</v>
      </c>
      <c r="L12">
        <f t="shared" si="2"/>
        <v>0</v>
      </c>
      <c r="M12">
        <f t="shared" si="2"/>
        <v>0</v>
      </c>
      <c r="N12">
        <f t="shared" si="2"/>
        <v>0</v>
      </c>
      <c r="O12">
        <f t="shared" si="2"/>
        <v>0</v>
      </c>
      <c r="P12">
        <f t="shared" si="2"/>
        <v>0</v>
      </c>
      <c r="Q12">
        <f t="shared" si="2"/>
        <v>0</v>
      </c>
      <c r="R12">
        <f t="shared" si="2"/>
        <v>0</v>
      </c>
      <c r="S12">
        <f t="shared" si="2"/>
        <v>0</v>
      </c>
      <c r="T12">
        <f t="shared" si="2"/>
        <v>0</v>
      </c>
      <c r="U12">
        <f t="shared" si="2"/>
        <v>0</v>
      </c>
      <c r="V12">
        <f t="shared" si="2"/>
        <v>0</v>
      </c>
      <c r="W12">
        <f t="shared" si="2"/>
        <v>0</v>
      </c>
      <c r="X12">
        <f t="shared" si="2"/>
        <v>0</v>
      </c>
      <c r="Y12">
        <f t="shared" si="2"/>
        <v>0</v>
      </c>
      <c r="Z12">
        <f t="shared" si="2"/>
        <v>0</v>
      </c>
      <c r="AA12">
        <f t="shared" si="2"/>
        <v>0</v>
      </c>
      <c r="AB12">
        <f t="shared" si="2"/>
        <v>0</v>
      </c>
      <c r="AC12">
        <f t="shared" si="2"/>
        <v>0</v>
      </c>
      <c r="AD12">
        <f t="shared" si="2"/>
        <v>0</v>
      </c>
      <c r="AE12">
        <f t="shared" si="2"/>
        <v>0</v>
      </c>
      <c r="AF12">
        <f t="shared" si="2"/>
        <v>0</v>
      </c>
      <c r="AG12">
        <f t="shared" si="2"/>
        <v>0</v>
      </c>
      <c r="AH12">
        <f t="shared" si="2"/>
        <v>0</v>
      </c>
      <c r="AI12">
        <f t="shared" si="2"/>
        <v>0</v>
      </c>
      <c r="AJ12">
        <f t="shared" si="2"/>
        <v>0</v>
      </c>
    </row>
    <row r="13" spans="1:36" x14ac:dyDescent="0.25">
      <c r="A13" t="s">
        <v>31</v>
      </c>
      <c r="B13">
        <v>0</v>
      </c>
      <c r="C13">
        <f t="shared" si="1"/>
        <v>0</v>
      </c>
      <c r="D13">
        <f t="shared" si="2"/>
        <v>0</v>
      </c>
      <c r="E13">
        <f t="shared" si="2"/>
        <v>0</v>
      </c>
      <c r="F13">
        <f t="shared" si="2"/>
        <v>0</v>
      </c>
      <c r="G13">
        <f t="shared" si="2"/>
        <v>0</v>
      </c>
      <c r="H13">
        <f t="shared" si="2"/>
        <v>0</v>
      </c>
      <c r="I13">
        <f t="shared" si="2"/>
        <v>0</v>
      </c>
      <c r="J13">
        <f t="shared" si="2"/>
        <v>0</v>
      </c>
      <c r="K13">
        <f t="shared" si="2"/>
        <v>0</v>
      </c>
      <c r="L13">
        <f t="shared" si="2"/>
        <v>0</v>
      </c>
      <c r="M13">
        <f t="shared" si="2"/>
        <v>0</v>
      </c>
      <c r="N13">
        <f t="shared" si="2"/>
        <v>0</v>
      </c>
      <c r="O13">
        <f t="shared" si="2"/>
        <v>0</v>
      </c>
      <c r="P13">
        <f t="shared" si="2"/>
        <v>0</v>
      </c>
      <c r="Q13">
        <f t="shared" si="2"/>
        <v>0</v>
      </c>
      <c r="R13">
        <f t="shared" si="2"/>
        <v>0</v>
      </c>
      <c r="S13">
        <f t="shared" si="2"/>
        <v>0</v>
      </c>
      <c r="T13">
        <f t="shared" si="2"/>
        <v>0</v>
      </c>
      <c r="U13">
        <f t="shared" si="2"/>
        <v>0</v>
      </c>
      <c r="V13">
        <f t="shared" si="2"/>
        <v>0</v>
      </c>
      <c r="W13">
        <f t="shared" si="2"/>
        <v>0</v>
      </c>
      <c r="X13">
        <f t="shared" si="2"/>
        <v>0</v>
      </c>
      <c r="Y13">
        <f t="shared" si="2"/>
        <v>0</v>
      </c>
      <c r="Z13">
        <f t="shared" si="2"/>
        <v>0</v>
      </c>
      <c r="AA13">
        <f t="shared" si="2"/>
        <v>0</v>
      </c>
      <c r="AB13">
        <f t="shared" si="2"/>
        <v>0</v>
      </c>
      <c r="AC13">
        <f t="shared" si="2"/>
        <v>0</v>
      </c>
      <c r="AD13">
        <f t="shared" si="2"/>
        <v>0</v>
      </c>
      <c r="AE13">
        <f t="shared" si="2"/>
        <v>0</v>
      </c>
      <c r="AF13">
        <f t="shared" si="2"/>
        <v>0</v>
      </c>
      <c r="AG13">
        <f t="shared" si="2"/>
        <v>0</v>
      </c>
      <c r="AH13">
        <f t="shared" si="2"/>
        <v>0</v>
      </c>
      <c r="AI13">
        <f t="shared" si="2"/>
        <v>0</v>
      </c>
      <c r="AJ13">
        <f t="shared" si="2"/>
        <v>0</v>
      </c>
    </row>
    <row r="14" spans="1:36" x14ac:dyDescent="0.25">
      <c r="A14" t="s">
        <v>32</v>
      </c>
      <c r="B14">
        <v>0</v>
      </c>
      <c r="C14">
        <f t="shared" si="1"/>
        <v>0</v>
      </c>
      <c r="D14">
        <f t="shared" si="2"/>
        <v>0</v>
      </c>
      <c r="E14">
        <f t="shared" si="2"/>
        <v>0</v>
      </c>
      <c r="F14">
        <f t="shared" si="2"/>
        <v>0</v>
      </c>
      <c r="G14">
        <f t="shared" si="2"/>
        <v>0</v>
      </c>
      <c r="H14">
        <f t="shared" si="2"/>
        <v>0</v>
      </c>
      <c r="I14">
        <f t="shared" si="2"/>
        <v>0</v>
      </c>
      <c r="J14">
        <f t="shared" si="2"/>
        <v>0</v>
      </c>
      <c r="K14">
        <f t="shared" si="2"/>
        <v>0</v>
      </c>
      <c r="L14">
        <f t="shared" si="2"/>
        <v>0</v>
      </c>
      <c r="M14">
        <f t="shared" si="2"/>
        <v>0</v>
      </c>
      <c r="N14">
        <f t="shared" si="2"/>
        <v>0</v>
      </c>
      <c r="O14">
        <f t="shared" si="2"/>
        <v>0</v>
      </c>
      <c r="P14">
        <f t="shared" si="2"/>
        <v>0</v>
      </c>
      <c r="Q14">
        <f t="shared" si="2"/>
        <v>0</v>
      </c>
      <c r="R14">
        <f t="shared" si="2"/>
        <v>0</v>
      </c>
      <c r="S14">
        <f t="shared" si="2"/>
        <v>0</v>
      </c>
      <c r="T14">
        <f t="shared" si="2"/>
        <v>0</v>
      </c>
      <c r="U14">
        <f t="shared" si="2"/>
        <v>0</v>
      </c>
      <c r="V14">
        <f t="shared" si="2"/>
        <v>0</v>
      </c>
      <c r="W14">
        <f t="shared" si="2"/>
        <v>0</v>
      </c>
      <c r="X14">
        <f t="shared" si="2"/>
        <v>0</v>
      </c>
      <c r="Y14">
        <f t="shared" si="2"/>
        <v>0</v>
      </c>
      <c r="Z14">
        <f t="shared" si="2"/>
        <v>0</v>
      </c>
      <c r="AA14">
        <f t="shared" si="2"/>
        <v>0</v>
      </c>
      <c r="AB14">
        <f t="shared" si="2"/>
        <v>0</v>
      </c>
      <c r="AC14">
        <f t="shared" si="2"/>
        <v>0</v>
      </c>
      <c r="AD14">
        <f t="shared" si="2"/>
        <v>0</v>
      </c>
      <c r="AE14">
        <f t="shared" si="2"/>
        <v>0</v>
      </c>
      <c r="AF14">
        <f t="shared" si="2"/>
        <v>0</v>
      </c>
      <c r="AG14">
        <f t="shared" si="2"/>
        <v>0</v>
      </c>
      <c r="AH14">
        <f t="shared" si="2"/>
        <v>0</v>
      </c>
      <c r="AI14">
        <f t="shared" si="2"/>
        <v>0</v>
      </c>
      <c r="AJ14">
        <f t="shared" si="2"/>
        <v>0</v>
      </c>
    </row>
    <row r="15" spans="1:36" x14ac:dyDescent="0.25">
      <c r="A15" t="s">
        <v>144</v>
      </c>
      <c r="B15">
        <v>0</v>
      </c>
      <c r="C15">
        <f t="shared" si="1"/>
        <v>0</v>
      </c>
      <c r="D15">
        <f t="shared" si="2"/>
        <v>0</v>
      </c>
      <c r="E15">
        <f t="shared" si="2"/>
        <v>0</v>
      </c>
      <c r="F15">
        <f t="shared" si="2"/>
        <v>0</v>
      </c>
      <c r="G15">
        <f t="shared" si="2"/>
        <v>0</v>
      </c>
      <c r="H15">
        <f t="shared" si="2"/>
        <v>0</v>
      </c>
      <c r="I15">
        <f t="shared" si="2"/>
        <v>0</v>
      </c>
      <c r="J15">
        <f t="shared" si="2"/>
        <v>0</v>
      </c>
      <c r="K15">
        <f t="shared" si="2"/>
        <v>0</v>
      </c>
      <c r="L15">
        <f t="shared" si="2"/>
        <v>0</v>
      </c>
      <c r="M15">
        <f t="shared" si="2"/>
        <v>0</v>
      </c>
      <c r="N15">
        <f t="shared" si="2"/>
        <v>0</v>
      </c>
      <c r="O15">
        <f t="shared" si="2"/>
        <v>0</v>
      </c>
      <c r="P15">
        <f t="shared" si="2"/>
        <v>0</v>
      </c>
      <c r="Q15">
        <f t="shared" si="2"/>
        <v>0</v>
      </c>
      <c r="R15">
        <f t="shared" si="2"/>
        <v>0</v>
      </c>
      <c r="S15">
        <f t="shared" si="2"/>
        <v>0</v>
      </c>
      <c r="T15">
        <f t="shared" si="2"/>
        <v>0</v>
      </c>
      <c r="U15">
        <f t="shared" si="2"/>
        <v>0</v>
      </c>
      <c r="V15">
        <f t="shared" si="2"/>
        <v>0</v>
      </c>
      <c r="W15">
        <f t="shared" si="2"/>
        <v>0</v>
      </c>
      <c r="X15">
        <f t="shared" si="2"/>
        <v>0</v>
      </c>
      <c r="Y15">
        <f t="shared" si="2"/>
        <v>0</v>
      </c>
      <c r="Z15">
        <f t="shared" si="2"/>
        <v>0</v>
      </c>
      <c r="AA15">
        <f t="shared" si="2"/>
        <v>0</v>
      </c>
      <c r="AB15">
        <f t="shared" si="2"/>
        <v>0</v>
      </c>
      <c r="AC15">
        <f t="shared" si="2"/>
        <v>0</v>
      </c>
      <c r="AD15">
        <f t="shared" si="2"/>
        <v>0</v>
      </c>
      <c r="AE15">
        <f t="shared" si="2"/>
        <v>0</v>
      </c>
      <c r="AF15">
        <f t="shared" si="2"/>
        <v>0</v>
      </c>
      <c r="AG15">
        <f t="shared" si="2"/>
        <v>0</v>
      </c>
      <c r="AH15">
        <f t="shared" si="2"/>
        <v>0</v>
      </c>
      <c r="AI15">
        <f t="shared" si="2"/>
        <v>0</v>
      </c>
      <c r="AJ15">
        <f t="shared" si="2"/>
        <v>0</v>
      </c>
    </row>
    <row r="16" spans="1:36" x14ac:dyDescent="0.25">
      <c r="A16" t="s">
        <v>145</v>
      </c>
      <c r="B16">
        <v>0</v>
      </c>
      <c r="C16">
        <f t="shared" si="1"/>
        <v>0</v>
      </c>
      <c r="D16">
        <f t="shared" si="2"/>
        <v>0</v>
      </c>
      <c r="E16">
        <f t="shared" si="2"/>
        <v>0</v>
      </c>
      <c r="F16">
        <f t="shared" si="2"/>
        <v>0</v>
      </c>
      <c r="G16">
        <f t="shared" si="2"/>
        <v>0</v>
      </c>
      <c r="H16">
        <f t="shared" si="2"/>
        <v>0</v>
      </c>
      <c r="I16">
        <f t="shared" si="2"/>
        <v>0</v>
      </c>
      <c r="J16">
        <f t="shared" si="2"/>
        <v>0</v>
      </c>
      <c r="K16">
        <f t="shared" si="2"/>
        <v>0</v>
      </c>
      <c r="L16">
        <f t="shared" si="2"/>
        <v>0</v>
      </c>
      <c r="M16">
        <f t="shared" si="2"/>
        <v>0</v>
      </c>
      <c r="N16">
        <f t="shared" si="2"/>
        <v>0</v>
      </c>
      <c r="O16">
        <f t="shared" si="2"/>
        <v>0</v>
      </c>
      <c r="P16">
        <f t="shared" si="2"/>
        <v>0</v>
      </c>
      <c r="Q16">
        <f t="shared" si="2"/>
        <v>0</v>
      </c>
      <c r="R16">
        <f t="shared" si="2"/>
        <v>0</v>
      </c>
      <c r="S16">
        <f t="shared" si="2"/>
        <v>0</v>
      </c>
      <c r="T16">
        <f t="shared" si="2"/>
        <v>0</v>
      </c>
      <c r="U16">
        <f t="shared" si="2"/>
        <v>0</v>
      </c>
      <c r="V16">
        <f t="shared" si="2"/>
        <v>0</v>
      </c>
      <c r="W16">
        <f t="shared" si="2"/>
        <v>0</v>
      </c>
      <c r="X16">
        <f t="shared" si="2"/>
        <v>0</v>
      </c>
      <c r="Y16">
        <f t="shared" si="2"/>
        <v>0</v>
      </c>
      <c r="Z16">
        <f t="shared" si="2"/>
        <v>0</v>
      </c>
      <c r="AA16">
        <f t="shared" si="2"/>
        <v>0</v>
      </c>
      <c r="AB16">
        <f t="shared" si="2"/>
        <v>0</v>
      </c>
      <c r="AC16">
        <f t="shared" si="2"/>
        <v>0</v>
      </c>
      <c r="AD16">
        <f t="shared" si="2"/>
        <v>0</v>
      </c>
      <c r="AE16">
        <f t="shared" si="2"/>
        <v>0</v>
      </c>
      <c r="AF16">
        <f t="shared" si="2"/>
        <v>0</v>
      </c>
      <c r="AG16">
        <f t="shared" si="2"/>
        <v>0</v>
      </c>
      <c r="AH16">
        <f t="shared" si="2"/>
        <v>0</v>
      </c>
      <c r="AI16">
        <f t="shared" si="2"/>
        <v>0</v>
      </c>
      <c r="AJ16">
        <f t="shared" si="2"/>
        <v>0</v>
      </c>
    </row>
    <row r="17" spans="1:36" x14ac:dyDescent="0.25">
      <c r="A17" t="s">
        <v>146</v>
      </c>
      <c r="B17">
        <v>0</v>
      </c>
      <c r="C17">
        <f t="shared" si="1"/>
        <v>0</v>
      </c>
      <c r="D17">
        <f t="shared" si="2"/>
        <v>0</v>
      </c>
      <c r="E17">
        <f t="shared" si="2"/>
        <v>0</v>
      </c>
      <c r="F17">
        <f t="shared" si="2"/>
        <v>0</v>
      </c>
      <c r="G17">
        <f t="shared" si="2"/>
        <v>0</v>
      </c>
      <c r="H17">
        <f t="shared" si="2"/>
        <v>0</v>
      </c>
      <c r="I17">
        <f t="shared" si="2"/>
        <v>0</v>
      </c>
      <c r="J17">
        <f t="shared" si="2"/>
        <v>0</v>
      </c>
      <c r="K17">
        <f t="shared" si="2"/>
        <v>0</v>
      </c>
      <c r="L17">
        <f t="shared" si="2"/>
        <v>0</v>
      </c>
      <c r="M17">
        <f t="shared" si="2"/>
        <v>0</v>
      </c>
      <c r="N17">
        <f t="shared" si="2"/>
        <v>0</v>
      </c>
      <c r="O17">
        <f t="shared" si="2"/>
        <v>0</v>
      </c>
      <c r="P17">
        <f t="shared" si="2"/>
        <v>0</v>
      </c>
      <c r="Q17">
        <f t="shared" si="2"/>
        <v>0</v>
      </c>
      <c r="R17">
        <f t="shared" si="2"/>
        <v>0</v>
      </c>
      <c r="S17">
        <f t="shared" si="2"/>
        <v>0</v>
      </c>
      <c r="T17">
        <f t="shared" si="2"/>
        <v>0</v>
      </c>
      <c r="U17">
        <f t="shared" si="2"/>
        <v>0</v>
      </c>
      <c r="V17">
        <f t="shared" si="2"/>
        <v>0</v>
      </c>
      <c r="W17">
        <f t="shared" si="2"/>
        <v>0</v>
      </c>
      <c r="X17">
        <f t="shared" si="2"/>
        <v>0</v>
      </c>
      <c r="Y17">
        <f t="shared" si="2"/>
        <v>0</v>
      </c>
      <c r="Z17">
        <f t="shared" si="2"/>
        <v>0</v>
      </c>
      <c r="AA17">
        <f t="shared" si="2"/>
        <v>0</v>
      </c>
      <c r="AB17">
        <f t="shared" si="2"/>
        <v>0</v>
      </c>
      <c r="AC17">
        <f t="shared" si="2"/>
        <v>0</v>
      </c>
      <c r="AD17">
        <f t="shared" si="2"/>
        <v>0</v>
      </c>
      <c r="AE17">
        <f t="shared" si="2"/>
        <v>0</v>
      </c>
      <c r="AF17">
        <f t="shared" si="2"/>
        <v>0</v>
      </c>
      <c r="AG17">
        <f t="shared" si="2"/>
        <v>0</v>
      </c>
      <c r="AH17">
        <f t="shared" ref="AH17:AJ17" si="3">$B17</f>
        <v>0</v>
      </c>
      <c r="AI17">
        <f t="shared" si="3"/>
        <v>0</v>
      </c>
      <c r="AJ17">
        <f t="shared" si="3"/>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tint="-0.499984740745262"/>
  </sheetPr>
  <dimension ref="A1:AL17"/>
  <sheetViews>
    <sheetView workbookViewId="0">
      <selection activeCell="G8" sqref="G8"/>
    </sheetView>
  </sheetViews>
  <sheetFormatPr defaultRowHeight="15" x14ac:dyDescent="0.25"/>
  <cols>
    <col min="1" max="1" width="23.7109375" customWidth="1"/>
    <col min="2" max="4" width="9.140625" customWidth="1"/>
  </cols>
  <sheetData>
    <row r="1" spans="1:38" ht="45" x14ac:dyDescent="0.25">
      <c r="A1" s="31" t="s">
        <v>143</v>
      </c>
      <c r="B1">
        <v>2016</v>
      </c>
      <c r="C1" s="6">
        <v>2017</v>
      </c>
      <c r="D1">
        <v>2018</v>
      </c>
      <c r="E1" s="6">
        <v>2019</v>
      </c>
      <c r="F1">
        <v>2020</v>
      </c>
      <c r="G1" s="6">
        <v>2021</v>
      </c>
      <c r="H1">
        <v>2022</v>
      </c>
      <c r="I1" s="6">
        <v>2023</v>
      </c>
      <c r="J1">
        <v>2024</v>
      </c>
      <c r="K1" s="6">
        <v>2025</v>
      </c>
      <c r="L1">
        <v>2026</v>
      </c>
      <c r="M1" s="6">
        <v>2027</v>
      </c>
      <c r="N1">
        <v>2028</v>
      </c>
      <c r="O1" s="6">
        <v>2029</v>
      </c>
      <c r="P1">
        <v>2030</v>
      </c>
      <c r="Q1" s="6">
        <v>2031</v>
      </c>
      <c r="R1">
        <v>2032</v>
      </c>
      <c r="S1" s="6">
        <v>2033</v>
      </c>
      <c r="T1">
        <v>2034</v>
      </c>
      <c r="U1" s="6">
        <v>2035</v>
      </c>
      <c r="V1">
        <v>2036</v>
      </c>
      <c r="W1" s="6">
        <v>2037</v>
      </c>
      <c r="X1">
        <v>2038</v>
      </c>
      <c r="Y1" s="6">
        <v>2039</v>
      </c>
      <c r="Z1">
        <v>2040</v>
      </c>
      <c r="AA1" s="6">
        <v>2041</v>
      </c>
      <c r="AB1">
        <v>2042</v>
      </c>
      <c r="AC1" s="6">
        <v>2043</v>
      </c>
      <c r="AD1">
        <v>2044</v>
      </c>
      <c r="AE1" s="6">
        <v>2045</v>
      </c>
      <c r="AF1">
        <v>2046</v>
      </c>
      <c r="AG1" s="6">
        <v>2047</v>
      </c>
      <c r="AH1">
        <v>2048</v>
      </c>
      <c r="AI1" s="6">
        <v>2049</v>
      </c>
      <c r="AJ1">
        <v>2050</v>
      </c>
    </row>
    <row r="2" spans="1:38" x14ac:dyDescent="0.25">
      <c r="A2" t="s">
        <v>34</v>
      </c>
      <c r="B2" s="7">
        <f>Calculations!M17</f>
        <v>0.57899999999999996</v>
      </c>
      <c r="C2" s="7">
        <f>Calculations!N17</f>
        <v>0.57899999999999996</v>
      </c>
      <c r="D2" s="7">
        <f>Calculations!O17</f>
        <v>0.57899999999999996</v>
      </c>
      <c r="E2" s="7">
        <f>Calculations!P17</f>
        <v>0.57899999999999996</v>
      </c>
      <c r="F2" s="7">
        <f>Calculations!Q17</f>
        <v>0.57433333333333281</v>
      </c>
      <c r="G2" s="7">
        <f>Calculations!R17</f>
        <v>0.56966666666666699</v>
      </c>
      <c r="H2" s="7">
        <f>Calculations!S17</f>
        <v>0.56499999999999995</v>
      </c>
      <c r="I2" s="7">
        <f>Calculations!T17</f>
        <v>0.57299999999999951</v>
      </c>
      <c r="J2" s="7">
        <f>Calculations!U17</f>
        <v>0.58099999999999907</v>
      </c>
      <c r="K2" s="7">
        <f>Calculations!V17</f>
        <v>0.58899999999999864</v>
      </c>
      <c r="L2" s="7">
        <f>Calculations!W17</f>
        <v>0.59700000000000042</v>
      </c>
      <c r="M2" s="7">
        <f>Calculations!X17</f>
        <v>0.60499999999999998</v>
      </c>
      <c r="N2" s="7">
        <f>Calculations!Y17</f>
        <v>0.63399999999999634</v>
      </c>
      <c r="O2" s="7">
        <f>Calculations!Z17</f>
        <v>0.66299999999999271</v>
      </c>
      <c r="P2" s="7">
        <f>Calculations!AA17</f>
        <v>0.69199999999999817</v>
      </c>
      <c r="Q2" s="7">
        <f>Calculations!AB17</f>
        <v>0.72099999999999453</v>
      </c>
      <c r="R2" s="7">
        <f>Calculations!AC17</f>
        <v>0.75</v>
      </c>
      <c r="S2" s="7">
        <f>Calculations!AD17</f>
        <v>0.75199999999999989</v>
      </c>
      <c r="T2" s="7">
        <f>Calculations!AE17</f>
        <v>0.75399999999999978</v>
      </c>
      <c r="U2" s="7">
        <f>Calculations!AF17</f>
        <v>0.75599999999999967</v>
      </c>
      <c r="V2" s="7">
        <f>Calculations!AG17</f>
        <v>0.75800000000000012</v>
      </c>
      <c r="W2" s="7">
        <f>Calculations!AH17</f>
        <v>0.76</v>
      </c>
      <c r="X2" s="7">
        <f>Calculations!AI17</f>
        <v>0.76</v>
      </c>
      <c r="Y2" s="7">
        <f>Calculations!AJ17</f>
        <v>0.76</v>
      </c>
      <c r="Z2" s="7">
        <f>Calculations!AK17</f>
        <v>0.76</v>
      </c>
      <c r="AA2" s="7">
        <f>Calculations!AL17</f>
        <v>0.76</v>
      </c>
      <c r="AB2" s="7">
        <f>Calculations!AM17</f>
        <v>0.76</v>
      </c>
      <c r="AC2" s="7">
        <f>Calculations!AN17</f>
        <v>0.76</v>
      </c>
      <c r="AD2" s="7">
        <f>Calculations!AO17</f>
        <v>0.76</v>
      </c>
      <c r="AE2" s="7">
        <f>Calculations!AP17</f>
        <v>0.76</v>
      </c>
      <c r="AF2" s="7">
        <f>Calculations!AQ17</f>
        <v>0.76</v>
      </c>
      <c r="AG2" s="7">
        <f>Calculations!AR17</f>
        <v>0.76</v>
      </c>
      <c r="AH2" s="7">
        <f>Calculations!AS17</f>
        <v>0.76</v>
      </c>
      <c r="AI2" s="7">
        <f>Calculations!AT17</f>
        <v>0.76</v>
      </c>
      <c r="AJ2" s="7">
        <f>Calculations!AU17</f>
        <v>0.76</v>
      </c>
      <c r="AK2" s="7"/>
      <c r="AL2" s="7"/>
    </row>
    <row r="3" spans="1:38" x14ac:dyDescent="0.25">
      <c r="A3" t="s">
        <v>18</v>
      </c>
      <c r="B3" s="7">
        <f>Calculations!M18</f>
        <v>0.23309999999999997</v>
      </c>
      <c r="C3" s="7">
        <f>Calculations!N18</f>
        <v>0.23309999999999997</v>
      </c>
      <c r="D3" s="7">
        <f>Calculations!O18</f>
        <v>0.23309999999999997</v>
      </c>
      <c r="E3" s="7">
        <f>Calculations!P18</f>
        <v>0.23309999999999997</v>
      </c>
      <c r="F3" s="7">
        <f>Calculations!Q18</f>
        <v>0.24978461538461261</v>
      </c>
      <c r="G3" s="7">
        <f>Calculations!R18</f>
        <v>0.26646923076922491</v>
      </c>
      <c r="H3" s="7">
        <f>Calculations!S18</f>
        <v>0.28315384615384431</v>
      </c>
      <c r="I3" s="7">
        <f>Calculations!T18</f>
        <v>0.29983846153845661</v>
      </c>
      <c r="J3" s="7">
        <f>Calculations!U18</f>
        <v>0.31652307692307602</v>
      </c>
      <c r="K3" s="7">
        <f>Calculations!V18</f>
        <v>0.33320769230768832</v>
      </c>
      <c r="L3" s="7">
        <f>Calculations!W18</f>
        <v>0.34989230769230062</v>
      </c>
      <c r="M3" s="7">
        <f>Calculations!X18</f>
        <v>0.36657692307692002</v>
      </c>
      <c r="N3" s="7">
        <f>Calculations!Y18</f>
        <v>0.38326153846153233</v>
      </c>
      <c r="O3" s="7">
        <f>Calculations!Z18</f>
        <v>0.39994615384615173</v>
      </c>
      <c r="P3" s="7">
        <f>Calculations!AA18</f>
        <v>0.41663076923076403</v>
      </c>
      <c r="Q3" s="7">
        <f>Calculations!AB18</f>
        <v>0.43331538461538344</v>
      </c>
      <c r="R3" s="7">
        <f>Calculations!AC18</f>
        <v>0.45</v>
      </c>
      <c r="S3" s="7">
        <f>Calculations!AD18</f>
        <v>0.45</v>
      </c>
      <c r="T3" s="7">
        <f>Calculations!AE18</f>
        <v>0.45</v>
      </c>
      <c r="U3" s="7">
        <f>Calculations!AF18</f>
        <v>0.45</v>
      </c>
      <c r="V3" s="7">
        <f>Calculations!AG18</f>
        <v>0.45</v>
      </c>
      <c r="W3" s="7">
        <f>Calculations!AH18</f>
        <v>0.45</v>
      </c>
      <c r="X3" s="7">
        <f>Calculations!AI18</f>
        <v>0.45</v>
      </c>
      <c r="Y3" s="7">
        <f>Calculations!AJ18</f>
        <v>0.45</v>
      </c>
      <c r="Z3" s="7">
        <f>Calculations!AK18</f>
        <v>0.45</v>
      </c>
      <c r="AA3" s="7">
        <f>Calculations!AL18</f>
        <v>0.45</v>
      </c>
      <c r="AB3" s="7">
        <f>Calculations!AM18</f>
        <v>0.45</v>
      </c>
      <c r="AC3" s="7">
        <f>Calculations!AN18</f>
        <v>0.45</v>
      </c>
      <c r="AD3" s="7">
        <f>Calculations!AO18</f>
        <v>0.45</v>
      </c>
      <c r="AE3" s="7">
        <f>Calculations!AP18</f>
        <v>0.45</v>
      </c>
      <c r="AF3" s="7">
        <f>Calculations!AQ18</f>
        <v>0.45</v>
      </c>
      <c r="AG3" s="7">
        <f>Calculations!AR18</f>
        <v>0.45</v>
      </c>
      <c r="AH3" s="7">
        <f>Calculations!AS18</f>
        <v>0.45</v>
      </c>
      <c r="AI3" s="7">
        <f>Calculations!AT18</f>
        <v>0.45</v>
      </c>
      <c r="AJ3" s="7">
        <f>Calculations!AU18</f>
        <v>0.45</v>
      </c>
      <c r="AK3" s="7"/>
      <c r="AL3" s="7"/>
    </row>
    <row r="4" spans="1:38" x14ac:dyDescent="0.25">
      <c r="A4" t="s">
        <v>19</v>
      </c>
      <c r="B4" s="7">
        <f>Calculations!M19</f>
        <v>0.64599999999999991</v>
      </c>
      <c r="C4" s="7">
        <f>Calculations!N19</f>
        <v>0.64599999999999991</v>
      </c>
      <c r="D4" s="7">
        <f>Calculations!O19</f>
        <v>0.64599999999999991</v>
      </c>
      <c r="E4" s="7">
        <f>Calculations!P19</f>
        <v>0.64599999999999991</v>
      </c>
      <c r="F4" s="7">
        <f>Calculations!Q19</f>
        <v>0.65784615384615464</v>
      </c>
      <c r="G4" s="7">
        <f>Calculations!R19</f>
        <v>0.66969230769230847</v>
      </c>
      <c r="H4" s="7">
        <f>Calculations!S19</f>
        <v>0.68153846153846231</v>
      </c>
      <c r="I4" s="7">
        <f>Calculations!T19</f>
        <v>0.69338461538461615</v>
      </c>
      <c r="J4" s="7">
        <f>Calculations!U19</f>
        <v>0.70523076923076999</v>
      </c>
      <c r="K4" s="7">
        <f>Calculations!V19</f>
        <v>0.71707692307692383</v>
      </c>
      <c r="L4" s="7">
        <f>Calculations!W19</f>
        <v>0.72892307692307767</v>
      </c>
      <c r="M4" s="7">
        <f>Calculations!X19</f>
        <v>0.74076923076923151</v>
      </c>
      <c r="N4" s="7">
        <f>Calculations!Y19</f>
        <v>0.75261538461538535</v>
      </c>
      <c r="O4" s="7">
        <f>Calculations!Z19</f>
        <v>0.76446153846153919</v>
      </c>
      <c r="P4" s="7">
        <f>Calculations!AA19</f>
        <v>0.77630769230769303</v>
      </c>
      <c r="Q4" s="7">
        <f>Calculations!AB19</f>
        <v>0.78815384615384687</v>
      </c>
      <c r="R4" s="7">
        <f>Calculations!AC19</f>
        <v>0.8</v>
      </c>
      <c r="S4" s="7">
        <f>Calculations!AD19</f>
        <v>0.8</v>
      </c>
      <c r="T4" s="7">
        <f>Calculations!AE19</f>
        <v>0.8</v>
      </c>
      <c r="U4" s="7">
        <f>Calculations!AF19</f>
        <v>0.8</v>
      </c>
      <c r="V4" s="7">
        <f>Calculations!AG19</f>
        <v>0.8</v>
      </c>
      <c r="W4" s="7">
        <f>Calculations!AH19</f>
        <v>0.8</v>
      </c>
      <c r="X4" s="7">
        <f>Calculations!AI19</f>
        <v>0.8</v>
      </c>
      <c r="Y4" s="7">
        <f>Calculations!AJ19</f>
        <v>0.8</v>
      </c>
      <c r="Z4" s="7">
        <f>Calculations!AK19</f>
        <v>0.8</v>
      </c>
      <c r="AA4" s="7">
        <f>Calculations!AL19</f>
        <v>0.8</v>
      </c>
      <c r="AB4" s="7">
        <f>Calculations!AM19</f>
        <v>0.8</v>
      </c>
      <c r="AC4" s="7">
        <f>Calculations!AN19</f>
        <v>0.8</v>
      </c>
      <c r="AD4" s="7">
        <f>Calculations!AO19</f>
        <v>0.8</v>
      </c>
      <c r="AE4" s="7">
        <f>Calculations!AP19</f>
        <v>0.8</v>
      </c>
      <c r="AF4" s="7">
        <f>Calculations!AQ19</f>
        <v>0.8</v>
      </c>
      <c r="AG4" s="7">
        <f>Calculations!AR19</f>
        <v>0.8</v>
      </c>
      <c r="AH4" s="7">
        <f>Calculations!AS19</f>
        <v>0.8</v>
      </c>
      <c r="AI4" s="7">
        <f>Calculations!AT19</f>
        <v>0.8</v>
      </c>
      <c r="AJ4" s="7">
        <f>Calculations!AU19</f>
        <v>0.8</v>
      </c>
      <c r="AK4" s="7"/>
      <c r="AL4" s="7"/>
    </row>
    <row r="5" spans="1:38" x14ac:dyDescent="0.25">
      <c r="A5" t="s">
        <v>20</v>
      </c>
      <c r="B5" s="7">
        <f>Calculations!M20</f>
        <v>0.39750000000000008</v>
      </c>
      <c r="C5" s="7">
        <f>Calculations!N20</f>
        <v>0.39750000000000008</v>
      </c>
      <c r="D5" s="7">
        <f>Calculations!O20</f>
        <v>0.39750000000000008</v>
      </c>
      <c r="E5" s="7">
        <f>Calculations!P20</f>
        <v>0.39750000000000008</v>
      </c>
      <c r="F5" s="7">
        <f>Calculations!Q20</f>
        <v>0.39803846153846156</v>
      </c>
      <c r="G5" s="7">
        <f>Calculations!R20</f>
        <v>0.39857692307692316</v>
      </c>
      <c r="H5" s="7">
        <f>Calculations!S20</f>
        <v>0.39911538461538476</v>
      </c>
      <c r="I5" s="7">
        <f>Calculations!T20</f>
        <v>0.39965384615384614</v>
      </c>
      <c r="J5" s="7">
        <f>Calculations!U20</f>
        <v>0.40019230769230774</v>
      </c>
      <c r="K5" s="7">
        <f>Calculations!V20</f>
        <v>0.40073076923076933</v>
      </c>
      <c r="L5" s="7">
        <f>Calculations!W20</f>
        <v>0.40126923076923071</v>
      </c>
      <c r="M5" s="7">
        <f>Calculations!X20</f>
        <v>0.40180769230769231</v>
      </c>
      <c r="N5" s="7">
        <f>Calculations!Y20</f>
        <v>0.40234615384615391</v>
      </c>
      <c r="O5" s="7">
        <f>Calculations!Z20</f>
        <v>0.40288461538461529</v>
      </c>
      <c r="P5" s="7">
        <f>Calculations!AA20</f>
        <v>0.40342307692307688</v>
      </c>
      <c r="Q5" s="7">
        <f>Calculations!AB20</f>
        <v>0.40396153846153848</v>
      </c>
      <c r="R5" s="7">
        <f>Calculations!AC20</f>
        <v>0.40450000000000003</v>
      </c>
      <c r="S5" s="7">
        <f>Calculations!AD20</f>
        <v>0.40463333333333334</v>
      </c>
      <c r="T5" s="7">
        <f>Calculations!AE20</f>
        <v>0.40476666666666666</v>
      </c>
      <c r="U5" s="7">
        <f>Calculations!AF20</f>
        <v>0.40490000000000004</v>
      </c>
      <c r="V5" s="7">
        <f>Calculations!AG20</f>
        <v>0.40503333333333336</v>
      </c>
      <c r="W5" s="7">
        <f>Calculations!AH20</f>
        <v>0.40516666666666667</v>
      </c>
      <c r="X5" s="7">
        <f>Calculations!AI20</f>
        <v>0.40529999999999999</v>
      </c>
      <c r="Y5" s="7">
        <f>Calculations!AJ20</f>
        <v>0.40543333333333337</v>
      </c>
      <c r="Z5" s="7">
        <f>Calculations!AK20</f>
        <v>0.40556666666666669</v>
      </c>
      <c r="AA5" s="7">
        <f>Calculations!AL20</f>
        <v>0.40570000000000001</v>
      </c>
      <c r="AB5" s="7">
        <f>Calculations!AM20</f>
        <v>0.40583333333333332</v>
      </c>
      <c r="AC5" s="7">
        <f>Calculations!AN20</f>
        <v>0.4059666666666667</v>
      </c>
      <c r="AD5" s="7">
        <f>Calculations!AO20</f>
        <v>0.40610000000000002</v>
      </c>
      <c r="AE5" s="7">
        <f>Calculations!AP20</f>
        <v>0.40623333333333334</v>
      </c>
      <c r="AF5" s="7">
        <f>Calculations!AQ20</f>
        <v>0.40636666666666665</v>
      </c>
      <c r="AG5" s="7">
        <f>Calculations!AR20</f>
        <v>0.40650000000000003</v>
      </c>
      <c r="AH5" s="7">
        <f>Calculations!AS20</f>
        <v>0.40650000000000003</v>
      </c>
      <c r="AI5" s="7">
        <f>Calculations!AT20</f>
        <v>0.40650000000000003</v>
      </c>
      <c r="AJ5" s="7">
        <f>Calculations!AU20</f>
        <v>0.40650000000000003</v>
      </c>
      <c r="AK5" s="7"/>
      <c r="AL5" s="7"/>
    </row>
    <row r="6" spans="1:38" x14ac:dyDescent="0.25">
      <c r="A6" t="s">
        <v>33</v>
      </c>
      <c r="B6" s="7">
        <f>Calculations!M21</f>
        <v>0.35499999999999998</v>
      </c>
      <c r="C6" s="7">
        <f>Calculations!N21</f>
        <v>0.35499999999999998</v>
      </c>
      <c r="D6" s="7">
        <f>Calculations!O21</f>
        <v>0.35499999999999998</v>
      </c>
      <c r="E6" s="7">
        <f>Calculations!P21</f>
        <v>0.35499999999999998</v>
      </c>
      <c r="F6" s="7">
        <f>Calculations!Q21</f>
        <v>0.35803571428571423</v>
      </c>
      <c r="G6" s="7">
        <f>Calculations!R21</f>
        <v>0.36107142857142804</v>
      </c>
      <c r="H6" s="7">
        <f>Calculations!S21</f>
        <v>0.36410714285714274</v>
      </c>
      <c r="I6" s="7">
        <f>Calculations!T21</f>
        <v>0.36714285714285744</v>
      </c>
      <c r="J6" s="7">
        <f>Calculations!U21</f>
        <v>0.37017857142857125</v>
      </c>
      <c r="K6" s="7">
        <f>Calculations!V21</f>
        <v>0.37321428571428594</v>
      </c>
      <c r="L6" s="7">
        <f>Calculations!W21</f>
        <v>0.37624999999999975</v>
      </c>
      <c r="M6" s="7">
        <f>Calculations!X21</f>
        <v>0.37928571428571445</v>
      </c>
      <c r="N6" s="7">
        <f>Calculations!Y21</f>
        <v>0.38232142857142826</v>
      </c>
      <c r="O6" s="7">
        <f>Calculations!Z21</f>
        <v>0.38535714285714295</v>
      </c>
      <c r="P6" s="7">
        <f>Calculations!AA21</f>
        <v>0.38839285714285676</v>
      </c>
      <c r="Q6" s="7">
        <f>Calculations!AB21</f>
        <v>0.39142857142857146</v>
      </c>
      <c r="R6" s="7">
        <f>Calculations!AC21</f>
        <v>0.39446428571428527</v>
      </c>
      <c r="S6" s="7">
        <f>Calculations!AD21</f>
        <v>0.39749999999999996</v>
      </c>
      <c r="T6" s="7">
        <f>Calculations!AE21</f>
        <v>0.40053571428571377</v>
      </c>
      <c r="U6" s="7">
        <f>Calculations!AF21</f>
        <v>0.40357142857142847</v>
      </c>
      <c r="V6" s="7">
        <f>Calculations!AG21</f>
        <v>0.40660714285714317</v>
      </c>
      <c r="W6" s="7">
        <f>Calculations!AH21</f>
        <v>0.40964285714285698</v>
      </c>
      <c r="X6" s="7">
        <f>Calculations!AI21</f>
        <v>0.41267857142857167</v>
      </c>
      <c r="Y6" s="7">
        <f>Calculations!AJ21</f>
        <v>0.41571428571428548</v>
      </c>
      <c r="Z6" s="7">
        <f>Calculations!AK21</f>
        <v>0.41875000000000018</v>
      </c>
      <c r="AA6" s="7">
        <f>Calculations!AL21</f>
        <v>0.42178571428571399</v>
      </c>
      <c r="AB6" s="7">
        <f>Calculations!AM21</f>
        <v>0.42482142857142868</v>
      </c>
      <c r="AC6" s="7">
        <f>Calculations!AN21</f>
        <v>0.42785714285714249</v>
      </c>
      <c r="AD6" s="7">
        <f>Calculations!AO21</f>
        <v>0.43089285714285719</v>
      </c>
      <c r="AE6" s="7">
        <f>Calculations!AP21</f>
        <v>0.433928571428571</v>
      </c>
      <c r="AF6" s="7">
        <f>Calculations!AQ21</f>
        <v>0.43696428571428569</v>
      </c>
      <c r="AG6" s="7">
        <f>Calculations!AR21</f>
        <v>0.44</v>
      </c>
      <c r="AH6" s="7">
        <f>Calculations!AS21</f>
        <v>0.44</v>
      </c>
      <c r="AI6" s="7">
        <f>Calculations!AT21</f>
        <v>0.44</v>
      </c>
      <c r="AJ6" s="7">
        <f>Calculations!AU21</f>
        <v>0.44</v>
      </c>
      <c r="AK6" s="7"/>
      <c r="AL6" s="7"/>
    </row>
    <row r="7" spans="1:38" x14ac:dyDescent="0.25">
      <c r="A7" t="s">
        <v>21</v>
      </c>
      <c r="B7" s="7">
        <f>Calculations!M22</f>
        <v>0.19</v>
      </c>
      <c r="C7" s="7">
        <f>Calculations!N22</f>
        <v>0.19</v>
      </c>
      <c r="D7" s="7">
        <f>Calculations!O22</f>
        <v>0.19</v>
      </c>
      <c r="E7" s="7">
        <f>Calculations!P22</f>
        <v>0.19</v>
      </c>
      <c r="F7" s="7">
        <f>Calculations!Q22</f>
        <v>0.19384615384615422</v>
      </c>
      <c r="G7" s="7">
        <f>Calculations!R22</f>
        <v>0.19769230769230806</v>
      </c>
      <c r="H7" s="7">
        <f>Calculations!S22</f>
        <v>0.20153846153846189</v>
      </c>
      <c r="I7" s="7">
        <f>Calculations!T22</f>
        <v>0.20538461538461572</v>
      </c>
      <c r="J7" s="7">
        <f>Calculations!U22</f>
        <v>0.20923076923076955</v>
      </c>
      <c r="K7" s="7">
        <f>Calculations!V22</f>
        <v>0.21307692307692339</v>
      </c>
      <c r="L7" s="7">
        <f>Calculations!W22</f>
        <v>0.21692307692307722</v>
      </c>
      <c r="M7" s="7">
        <f>Calculations!X22</f>
        <v>0.22076923076923105</v>
      </c>
      <c r="N7" s="7">
        <f>Calculations!Y22</f>
        <v>0.22461538461538488</v>
      </c>
      <c r="O7" s="7">
        <f>Calculations!Z22</f>
        <v>0.22846153846153872</v>
      </c>
      <c r="P7" s="7">
        <f>Calculations!AA22</f>
        <v>0.23230769230769255</v>
      </c>
      <c r="Q7" s="7">
        <f>Calculations!AB22</f>
        <v>0.23615384615384638</v>
      </c>
      <c r="R7" s="7">
        <f>Calculations!AC22</f>
        <v>0.24</v>
      </c>
      <c r="S7" s="7">
        <f>Calculations!AD22</f>
        <v>0.24</v>
      </c>
      <c r="T7" s="7">
        <f>Calculations!AE22</f>
        <v>0.24</v>
      </c>
      <c r="U7" s="7">
        <f>Calculations!AF22</f>
        <v>0.24</v>
      </c>
      <c r="V7" s="7">
        <f>Calculations!AG22</f>
        <v>0.24</v>
      </c>
      <c r="W7" s="7">
        <f>Calculations!AH22</f>
        <v>0.24</v>
      </c>
      <c r="X7" s="7">
        <f>Calculations!AI22</f>
        <v>0.24</v>
      </c>
      <c r="Y7" s="7">
        <f>Calculations!AJ22</f>
        <v>0.24</v>
      </c>
      <c r="Z7" s="7">
        <f>Calculations!AK22</f>
        <v>0.24</v>
      </c>
      <c r="AA7" s="7">
        <f>Calculations!AL22</f>
        <v>0.24</v>
      </c>
      <c r="AB7" s="7">
        <f>Calculations!AM22</f>
        <v>0.24</v>
      </c>
      <c r="AC7" s="7">
        <f>Calculations!AN22</f>
        <v>0.24</v>
      </c>
      <c r="AD7" s="7">
        <f>Calculations!AO22</f>
        <v>0.24</v>
      </c>
      <c r="AE7" s="7">
        <f>Calculations!AP22</f>
        <v>0.24</v>
      </c>
      <c r="AF7" s="7">
        <f>Calculations!AQ22</f>
        <v>0.24</v>
      </c>
      <c r="AG7" s="7">
        <f>Calculations!AR22</f>
        <v>0.24</v>
      </c>
      <c r="AH7" s="7">
        <f>Calculations!AS22</f>
        <v>0.24</v>
      </c>
      <c r="AI7" s="7">
        <f>Calculations!AT22</f>
        <v>0.24</v>
      </c>
      <c r="AJ7" s="7">
        <f>Calculations!AU22</f>
        <v>0.24</v>
      </c>
      <c r="AK7" s="7"/>
      <c r="AL7" s="7"/>
    </row>
    <row r="8" spans="1:38" x14ac:dyDescent="0.25">
      <c r="A8" t="s">
        <v>22</v>
      </c>
      <c r="B8" s="7">
        <f>Calculations!M23</f>
        <v>0.28749999999999998</v>
      </c>
      <c r="C8" s="7">
        <f>Calculations!N23</f>
        <v>0.28749999999999998</v>
      </c>
      <c r="D8" s="7">
        <f>Calculations!O23</f>
        <v>0.28749999999999998</v>
      </c>
      <c r="E8" s="7">
        <f>Calculations!P23</f>
        <v>0.28749999999999998</v>
      </c>
      <c r="F8" s="7">
        <f>Calculations!Q23</f>
        <v>0.30076923076923379</v>
      </c>
      <c r="G8" s="7">
        <f>Calculations!R23</f>
        <v>0.3140384615384626</v>
      </c>
      <c r="H8" s="7">
        <f>Calculations!S23</f>
        <v>0.32730769230769496</v>
      </c>
      <c r="I8" s="7">
        <f>Calculations!T23</f>
        <v>0.34057692307692378</v>
      </c>
      <c r="J8" s="7">
        <f>Calculations!U23</f>
        <v>0.35384615384615614</v>
      </c>
      <c r="K8" s="7">
        <f>Calculations!V23</f>
        <v>0.36711538461538495</v>
      </c>
      <c r="L8" s="7">
        <f>Calculations!W23</f>
        <v>0.38038461538461732</v>
      </c>
      <c r="M8" s="7">
        <f>Calculations!X23</f>
        <v>0.39365384615384613</v>
      </c>
      <c r="N8" s="7">
        <f>Calculations!Y23</f>
        <v>0.4069230769230785</v>
      </c>
      <c r="O8" s="7">
        <f>Calculations!Z23</f>
        <v>0.42019230769231086</v>
      </c>
      <c r="P8" s="7">
        <f>Calculations!AA23</f>
        <v>0.43346153846153967</v>
      </c>
      <c r="Q8" s="7">
        <f>Calculations!AB23</f>
        <v>0.44673076923077204</v>
      </c>
      <c r="R8" s="7">
        <f>Calculations!AC23</f>
        <v>0.46</v>
      </c>
      <c r="S8" s="7">
        <f>Calculations!AD23</f>
        <v>0.46</v>
      </c>
      <c r="T8" s="7">
        <f>Calculations!AE23</f>
        <v>0.46</v>
      </c>
      <c r="U8" s="7">
        <f>Calculations!AF23</f>
        <v>0.46</v>
      </c>
      <c r="V8" s="7">
        <f>Calculations!AG23</f>
        <v>0.46</v>
      </c>
      <c r="W8" s="7">
        <f>Calculations!AH23</f>
        <v>0.46</v>
      </c>
      <c r="X8" s="7">
        <f>Calculations!AI23</f>
        <v>0.46</v>
      </c>
      <c r="Y8" s="7">
        <f>Calculations!AJ23</f>
        <v>0.46</v>
      </c>
      <c r="Z8" s="7">
        <f>Calculations!AK23</f>
        <v>0.46</v>
      </c>
      <c r="AA8" s="7">
        <f>Calculations!AL23</f>
        <v>0.46</v>
      </c>
      <c r="AB8" s="7">
        <f>Calculations!AM23</f>
        <v>0.46</v>
      </c>
      <c r="AC8" s="7">
        <f>Calculations!AN23</f>
        <v>0.46</v>
      </c>
      <c r="AD8" s="7">
        <f>Calculations!AO23</f>
        <v>0.46</v>
      </c>
      <c r="AE8" s="7">
        <f>Calculations!AP23</f>
        <v>0.46</v>
      </c>
      <c r="AF8" s="7">
        <f>Calculations!AQ23</f>
        <v>0.46</v>
      </c>
      <c r="AG8" s="7">
        <f>Calculations!AR23</f>
        <v>0.46</v>
      </c>
      <c r="AH8" s="7">
        <f>Calculations!AS23</f>
        <v>0.46</v>
      </c>
      <c r="AI8" s="7">
        <f>Calculations!AT23</f>
        <v>0.46</v>
      </c>
      <c r="AJ8" s="7">
        <f>Calculations!AU23</f>
        <v>0.46</v>
      </c>
      <c r="AK8" s="7"/>
      <c r="AL8" s="7"/>
    </row>
    <row r="9" spans="1:38" x14ac:dyDescent="0.25">
      <c r="A9" t="s">
        <v>23</v>
      </c>
      <c r="B9" s="7">
        <f>Calculations!M24</f>
        <v>0.3</v>
      </c>
      <c r="C9" s="7">
        <f>Calculations!N24</f>
        <v>0.3</v>
      </c>
      <c r="D9" s="7">
        <f>Calculations!O24</f>
        <v>0.3</v>
      </c>
      <c r="E9" s="7">
        <f>Calculations!P24</f>
        <v>0.3</v>
      </c>
      <c r="F9" s="7">
        <f>Calculations!Q24</f>
        <v>0.3</v>
      </c>
      <c r="G9" s="7">
        <f>Calculations!R24</f>
        <v>0.3</v>
      </c>
      <c r="H9" s="7">
        <f>Calculations!S24</f>
        <v>0.3</v>
      </c>
      <c r="I9" s="7">
        <f>Calculations!T24</f>
        <v>0.3</v>
      </c>
      <c r="J9" s="7">
        <f>Calculations!U24</f>
        <v>0.3</v>
      </c>
      <c r="K9" s="7">
        <f>Calculations!V24</f>
        <v>0.3</v>
      </c>
      <c r="L9" s="7">
        <f>Calculations!W24</f>
        <v>0.3</v>
      </c>
      <c r="M9" s="7">
        <f>Calculations!X24</f>
        <v>0.3</v>
      </c>
      <c r="N9" s="7">
        <f>Calculations!Y24</f>
        <v>0.3</v>
      </c>
      <c r="O9" s="7">
        <f>Calculations!Z24</f>
        <v>0.3</v>
      </c>
      <c r="P9" s="7">
        <f>Calculations!AA24</f>
        <v>0.3</v>
      </c>
      <c r="Q9" s="7">
        <f>Calculations!AB24</f>
        <v>0.3</v>
      </c>
      <c r="R9" s="7">
        <f>Calculations!AC24</f>
        <v>0.3</v>
      </c>
      <c r="S9" s="7">
        <f>Calculations!AD24</f>
        <v>0.3</v>
      </c>
      <c r="T9" s="7">
        <f>Calculations!AE24</f>
        <v>0.3</v>
      </c>
      <c r="U9" s="7">
        <f>Calculations!AF24</f>
        <v>0.3</v>
      </c>
      <c r="V9" s="7">
        <f>Calculations!AG24</f>
        <v>0.3</v>
      </c>
      <c r="W9" s="7">
        <f>Calculations!AH24</f>
        <v>0.3</v>
      </c>
      <c r="X9" s="7">
        <f>Calculations!AI24</f>
        <v>0.3</v>
      </c>
      <c r="Y9" s="7">
        <f>Calculations!AJ24</f>
        <v>0.3</v>
      </c>
      <c r="Z9" s="7">
        <f>Calculations!AK24</f>
        <v>0.3</v>
      </c>
      <c r="AA9" s="7">
        <f>Calculations!AL24</f>
        <v>0.3</v>
      </c>
      <c r="AB9" s="7">
        <f>Calculations!AM24</f>
        <v>0.3</v>
      </c>
      <c r="AC9" s="7">
        <f>Calculations!AN24</f>
        <v>0.3</v>
      </c>
      <c r="AD9" s="7">
        <f>Calculations!AO24</f>
        <v>0.3</v>
      </c>
      <c r="AE9" s="7">
        <f>Calculations!AP24</f>
        <v>0.3</v>
      </c>
      <c r="AF9" s="7">
        <f>Calculations!AQ24</f>
        <v>0.3</v>
      </c>
      <c r="AG9" s="7">
        <f>Calculations!AR24</f>
        <v>0.3</v>
      </c>
      <c r="AH9" s="7">
        <f>Calculations!AS24</f>
        <v>0.3</v>
      </c>
      <c r="AI9" s="7">
        <f>Calculations!AT24</f>
        <v>0.3</v>
      </c>
      <c r="AJ9" s="7">
        <f>Calculations!AU24</f>
        <v>0.3</v>
      </c>
      <c r="AK9" s="7"/>
      <c r="AL9" s="7"/>
    </row>
    <row r="10" spans="1:38" x14ac:dyDescent="0.25">
      <c r="A10" t="s">
        <v>24</v>
      </c>
      <c r="B10" s="7">
        <f>Calculations!M25</f>
        <v>0.83</v>
      </c>
      <c r="C10" s="7">
        <f>Calculations!N25</f>
        <v>0.83</v>
      </c>
      <c r="D10" s="7">
        <f>Calculations!O25</f>
        <v>0.83</v>
      </c>
      <c r="E10" s="7">
        <f>Calculations!P25</f>
        <v>0.83</v>
      </c>
      <c r="F10" s="7">
        <f>Calculations!Q25</f>
        <v>0.83</v>
      </c>
      <c r="G10" s="7">
        <f>Calculations!R25</f>
        <v>0.83</v>
      </c>
      <c r="H10" s="7">
        <f>Calculations!S25</f>
        <v>0.83</v>
      </c>
      <c r="I10" s="7">
        <f>Calculations!T25</f>
        <v>0.83</v>
      </c>
      <c r="J10" s="7">
        <f>Calculations!U25</f>
        <v>0.83</v>
      </c>
      <c r="K10" s="7">
        <f>Calculations!V25</f>
        <v>0.83</v>
      </c>
      <c r="L10" s="7">
        <f>Calculations!W25</f>
        <v>0.83</v>
      </c>
      <c r="M10" s="7">
        <f>Calculations!X25</f>
        <v>0.83</v>
      </c>
      <c r="N10" s="7">
        <f>Calculations!Y25</f>
        <v>0.83</v>
      </c>
      <c r="O10" s="7">
        <f>Calculations!Z25</f>
        <v>0.83</v>
      </c>
      <c r="P10" s="7">
        <f>Calculations!AA25</f>
        <v>0.83</v>
      </c>
      <c r="Q10" s="7">
        <f>Calculations!AB25</f>
        <v>0.83</v>
      </c>
      <c r="R10" s="7">
        <f>Calculations!AC25</f>
        <v>0.83</v>
      </c>
      <c r="S10" s="7">
        <f>Calculations!AD25</f>
        <v>0.83</v>
      </c>
      <c r="T10" s="7">
        <f>Calculations!AE25</f>
        <v>0.83</v>
      </c>
      <c r="U10" s="7">
        <f>Calculations!AF25</f>
        <v>0.83</v>
      </c>
      <c r="V10" s="7">
        <f>Calculations!AG25</f>
        <v>0.83</v>
      </c>
      <c r="W10" s="7">
        <f>Calculations!AH25</f>
        <v>0.83</v>
      </c>
      <c r="X10" s="7">
        <f>Calculations!AI25</f>
        <v>0.83</v>
      </c>
      <c r="Y10" s="7">
        <f>Calculations!AJ25</f>
        <v>0.83</v>
      </c>
      <c r="Z10" s="7">
        <f>Calculations!AK25</f>
        <v>0.83</v>
      </c>
      <c r="AA10" s="7">
        <f>Calculations!AL25</f>
        <v>0.83</v>
      </c>
      <c r="AB10" s="7">
        <f>Calculations!AM25</f>
        <v>0.83</v>
      </c>
      <c r="AC10" s="7">
        <f>Calculations!AN25</f>
        <v>0.83</v>
      </c>
      <c r="AD10" s="7">
        <f>Calculations!AO25</f>
        <v>0.83</v>
      </c>
      <c r="AE10" s="7">
        <f>Calculations!AP25</f>
        <v>0.83</v>
      </c>
      <c r="AF10" s="7">
        <f>Calculations!AQ25</f>
        <v>0.83</v>
      </c>
      <c r="AG10" s="7">
        <f>Calculations!AR25</f>
        <v>0.83</v>
      </c>
      <c r="AH10" s="7">
        <f>Calculations!AS25</f>
        <v>0.83</v>
      </c>
      <c r="AI10" s="7">
        <f>Calculations!AT25</f>
        <v>0.83</v>
      </c>
      <c r="AJ10" s="7">
        <f>Calculations!AU25</f>
        <v>0.83</v>
      </c>
      <c r="AK10" s="7"/>
      <c r="AL10" s="7"/>
    </row>
    <row r="11" spans="1:38" x14ac:dyDescent="0.25">
      <c r="A11" t="s">
        <v>25</v>
      </c>
      <c r="B11" s="7">
        <f>Calculations!M26</f>
        <v>0.14120000000000002</v>
      </c>
      <c r="C11" s="7">
        <f>Calculations!N26</f>
        <v>0.14120000000000002</v>
      </c>
      <c r="D11" s="7">
        <f>Calculations!O26</f>
        <v>0.14120000000000002</v>
      </c>
      <c r="E11" s="7">
        <f>Calculations!P26</f>
        <v>0.14120000000000002</v>
      </c>
      <c r="F11" s="7">
        <f>Calculations!Q26</f>
        <v>0.14120000000000002</v>
      </c>
      <c r="G11" s="7">
        <f>Calculations!R26</f>
        <v>0.14120000000000002</v>
      </c>
      <c r="H11" s="7">
        <f>Calculations!S26</f>
        <v>0.14120000000000002</v>
      </c>
      <c r="I11" s="7">
        <f>Calculations!T26</f>
        <v>0.14120000000000002</v>
      </c>
      <c r="J11" s="7">
        <f>Calculations!U26</f>
        <v>0.14120000000000002</v>
      </c>
      <c r="K11" s="7">
        <f>Calculations!V26</f>
        <v>0.14120000000000002</v>
      </c>
      <c r="L11" s="7">
        <f>Calculations!W26</f>
        <v>0.14120000000000002</v>
      </c>
      <c r="M11" s="7">
        <f>Calculations!X26</f>
        <v>0.14120000000000002</v>
      </c>
      <c r="N11" s="7">
        <f>Calculations!Y26</f>
        <v>0.14120000000000002</v>
      </c>
      <c r="O11" s="7">
        <f>Calculations!Z26</f>
        <v>0.14120000000000002</v>
      </c>
      <c r="P11" s="7">
        <f>Calculations!AA26</f>
        <v>0.14120000000000002</v>
      </c>
      <c r="Q11" s="7">
        <f>Calculations!AB26</f>
        <v>0.14120000000000002</v>
      </c>
      <c r="R11" s="7">
        <f>Calculations!AC26</f>
        <v>0.14120000000000002</v>
      </c>
      <c r="S11" s="7">
        <f>Calculations!AD26</f>
        <v>0.14120000000000002</v>
      </c>
      <c r="T11" s="7">
        <f>Calculations!AE26</f>
        <v>0.14120000000000002</v>
      </c>
      <c r="U11" s="7">
        <f>Calculations!AF26</f>
        <v>0.14120000000000002</v>
      </c>
      <c r="V11" s="7">
        <f>Calculations!AG26</f>
        <v>0.14120000000000002</v>
      </c>
      <c r="W11" s="7">
        <f>Calculations!AH26</f>
        <v>0.14120000000000002</v>
      </c>
      <c r="X11" s="7">
        <f>Calculations!AI26</f>
        <v>0.14120000000000002</v>
      </c>
      <c r="Y11" s="7">
        <f>Calculations!AJ26</f>
        <v>0.14120000000000002</v>
      </c>
      <c r="Z11" s="7">
        <f>Calculations!AK26</f>
        <v>0.14120000000000002</v>
      </c>
      <c r="AA11" s="7">
        <f>Calculations!AL26</f>
        <v>0.14120000000000002</v>
      </c>
      <c r="AB11" s="7">
        <f>Calculations!AM26</f>
        <v>0.14120000000000002</v>
      </c>
      <c r="AC11" s="7">
        <f>Calculations!AN26</f>
        <v>0.14120000000000002</v>
      </c>
      <c r="AD11" s="7">
        <f>Calculations!AO26</f>
        <v>0.14120000000000002</v>
      </c>
      <c r="AE11" s="7">
        <f>Calculations!AP26</f>
        <v>0.14120000000000002</v>
      </c>
      <c r="AF11" s="7">
        <f>Calculations!AQ26</f>
        <v>0.14120000000000002</v>
      </c>
      <c r="AG11" s="7">
        <f>Calculations!AR26</f>
        <v>0.14120000000000002</v>
      </c>
      <c r="AH11" s="7">
        <f>Calculations!AS26</f>
        <v>0.14120000000000002</v>
      </c>
      <c r="AI11" s="7">
        <f>Calculations!AT26</f>
        <v>0.14120000000000002</v>
      </c>
      <c r="AJ11" s="7">
        <f>Calculations!AU26</f>
        <v>0.14120000000000002</v>
      </c>
      <c r="AK11" s="7"/>
      <c r="AL11" s="7"/>
    </row>
    <row r="12" spans="1:38" x14ac:dyDescent="0.25">
      <c r="A12" t="s">
        <v>26</v>
      </c>
      <c r="B12" s="7">
        <f>Calculations!M27</f>
        <v>0.11790000000000003</v>
      </c>
      <c r="C12" s="7">
        <f>Calculations!N27</f>
        <v>0.11790000000000003</v>
      </c>
      <c r="D12" s="7">
        <f>Calculations!O27</f>
        <v>0.11790000000000003</v>
      </c>
      <c r="E12" s="7">
        <f>Calculations!P27</f>
        <v>0.11790000000000003</v>
      </c>
      <c r="F12" s="7">
        <f>Calculations!Q27</f>
        <v>0.11790000000000003</v>
      </c>
      <c r="G12" s="7">
        <f>Calculations!R27</f>
        <v>0.11790000000000003</v>
      </c>
      <c r="H12" s="7">
        <f>Calculations!S27</f>
        <v>0.11790000000000003</v>
      </c>
      <c r="I12" s="7">
        <f>Calculations!T27</f>
        <v>0.11790000000000003</v>
      </c>
      <c r="J12" s="7">
        <f>Calculations!U27</f>
        <v>0.11790000000000003</v>
      </c>
      <c r="K12" s="7">
        <f>Calculations!V27</f>
        <v>0.11790000000000003</v>
      </c>
      <c r="L12" s="7">
        <f>Calculations!W27</f>
        <v>0.11790000000000003</v>
      </c>
      <c r="M12" s="7">
        <f>Calculations!X27</f>
        <v>0.11790000000000003</v>
      </c>
      <c r="N12" s="7">
        <f>Calculations!Y27</f>
        <v>0.11790000000000003</v>
      </c>
      <c r="O12" s="7">
        <f>Calculations!Z27</f>
        <v>0.11790000000000003</v>
      </c>
      <c r="P12" s="7">
        <f>Calculations!AA27</f>
        <v>0.11790000000000003</v>
      </c>
      <c r="Q12" s="7">
        <f>Calculations!AB27</f>
        <v>0.11790000000000003</v>
      </c>
      <c r="R12" s="7">
        <f>Calculations!AC27</f>
        <v>0.11790000000000003</v>
      </c>
      <c r="S12" s="7">
        <f>Calculations!AD27</f>
        <v>0.11790000000000003</v>
      </c>
      <c r="T12" s="7">
        <f>Calculations!AE27</f>
        <v>0.11790000000000003</v>
      </c>
      <c r="U12" s="7">
        <f>Calculations!AF27</f>
        <v>0.11790000000000003</v>
      </c>
      <c r="V12" s="7">
        <f>Calculations!AG27</f>
        <v>0.11790000000000003</v>
      </c>
      <c r="W12" s="7">
        <f>Calculations!AH27</f>
        <v>0.11790000000000003</v>
      </c>
      <c r="X12" s="7">
        <f>Calculations!AI27</f>
        <v>0.11790000000000003</v>
      </c>
      <c r="Y12" s="7">
        <f>Calculations!AJ27</f>
        <v>0.11790000000000003</v>
      </c>
      <c r="Z12" s="7">
        <f>Calculations!AK27</f>
        <v>0.11790000000000003</v>
      </c>
      <c r="AA12" s="7">
        <f>Calculations!AL27</f>
        <v>0.11790000000000003</v>
      </c>
      <c r="AB12" s="7">
        <f>Calculations!AM27</f>
        <v>0.11790000000000003</v>
      </c>
      <c r="AC12" s="7">
        <f>Calculations!AN27</f>
        <v>0.11790000000000003</v>
      </c>
      <c r="AD12" s="7">
        <f>Calculations!AO27</f>
        <v>0.11790000000000003</v>
      </c>
      <c r="AE12" s="7">
        <f>Calculations!AP27</f>
        <v>0.11790000000000003</v>
      </c>
      <c r="AF12" s="7">
        <f>Calculations!AQ27</f>
        <v>0.11790000000000003</v>
      </c>
      <c r="AG12" s="7">
        <f>Calculations!AR27</f>
        <v>0.11790000000000003</v>
      </c>
      <c r="AH12" s="7">
        <f>Calculations!AS27</f>
        <v>0.11790000000000003</v>
      </c>
      <c r="AI12" s="7">
        <f>Calculations!AT27</f>
        <v>0.11790000000000003</v>
      </c>
      <c r="AJ12" s="7">
        <f>Calculations!AU27</f>
        <v>0.11790000000000003</v>
      </c>
      <c r="AK12" s="7"/>
      <c r="AL12" s="7"/>
    </row>
    <row r="13" spans="1:38" x14ac:dyDescent="0.25">
      <c r="A13" t="s">
        <v>31</v>
      </c>
      <c r="B13" s="7">
        <f>Calculations!M28</f>
        <v>0.56950000000000001</v>
      </c>
      <c r="C13" s="7">
        <f>Calculations!N28</f>
        <v>0.56950000000000001</v>
      </c>
      <c r="D13" s="7">
        <f>Calculations!O28</f>
        <v>0.56950000000000001</v>
      </c>
      <c r="E13" s="7">
        <f>Calculations!P28</f>
        <v>0.56950000000000001</v>
      </c>
      <c r="F13" s="7">
        <f>Calculations!Q28</f>
        <v>0.58338461538461317</v>
      </c>
      <c r="G13" s="7">
        <f>Calculations!R28</f>
        <v>0.59726923076922844</v>
      </c>
      <c r="H13" s="7">
        <f>Calculations!S28</f>
        <v>0.61115384615384372</v>
      </c>
      <c r="I13" s="7">
        <f>Calculations!T28</f>
        <v>0.62503846153845899</v>
      </c>
      <c r="J13" s="7">
        <f>Calculations!U28</f>
        <v>0.63892307692307426</v>
      </c>
      <c r="K13" s="7">
        <f>Calculations!V28</f>
        <v>0.65280769230768954</v>
      </c>
      <c r="L13" s="7">
        <f>Calculations!W28</f>
        <v>0.66669230769230481</v>
      </c>
      <c r="M13" s="7">
        <f>Calculations!X28</f>
        <v>0.68057692307692008</v>
      </c>
      <c r="N13" s="7">
        <f>Calculations!Y28</f>
        <v>0.69446153846153535</v>
      </c>
      <c r="O13" s="7">
        <f>Calculations!Z28</f>
        <v>0.70834615384615063</v>
      </c>
      <c r="P13" s="7">
        <f>Calculations!AA28</f>
        <v>0.7222307692307659</v>
      </c>
      <c r="Q13" s="7">
        <f>Calculations!AB28</f>
        <v>0.73611538461538117</v>
      </c>
      <c r="R13" s="7">
        <f>Calculations!AC28</f>
        <v>0.75</v>
      </c>
      <c r="S13" s="7">
        <f>Calculations!AD28</f>
        <v>0.7506666666666667</v>
      </c>
      <c r="T13" s="7">
        <f>Calculations!AE28</f>
        <v>0.7513333333333333</v>
      </c>
      <c r="U13" s="7">
        <f>Calculations!AF28</f>
        <v>0.75200000000000011</v>
      </c>
      <c r="V13" s="7">
        <f>Calculations!AG28</f>
        <v>0.75266666666666671</v>
      </c>
      <c r="W13" s="7">
        <f>Calculations!AH28</f>
        <v>0.7533333333333333</v>
      </c>
      <c r="X13" s="7">
        <f>Calculations!AI28</f>
        <v>0.75400000000000011</v>
      </c>
      <c r="Y13" s="7">
        <f>Calculations!AJ28</f>
        <v>0.75466666666666671</v>
      </c>
      <c r="Z13" s="7">
        <f>Calculations!AK28</f>
        <v>0.7553333333333333</v>
      </c>
      <c r="AA13" s="7">
        <f>Calculations!AL28</f>
        <v>0.75600000000000012</v>
      </c>
      <c r="AB13" s="7">
        <f>Calculations!AM28</f>
        <v>0.75666666666666671</v>
      </c>
      <c r="AC13" s="7">
        <f>Calculations!AN28</f>
        <v>0.7573333333333333</v>
      </c>
      <c r="AD13" s="7">
        <f>Calculations!AO28</f>
        <v>0.75800000000000012</v>
      </c>
      <c r="AE13" s="7">
        <f>Calculations!AP28</f>
        <v>0.75866666666666671</v>
      </c>
      <c r="AF13" s="7">
        <f>Calculations!AQ28</f>
        <v>0.7593333333333333</v>
      </c>
      <c r="AG13" s="7">
        <f>Calculations!AR28</f>
        <v>0.76</v>
      </c>
      <c r="AH13" s="7">
        <f>Calculations!AS28</f>
        <v>0.76</v>
      </c>
      <c r="AI13" s="7">
        <f>Calculations!AT28</f>
        <v>0.76</v>
      </c>
      <c r="AJ13" s="7">
        <f>Calculations!AU28</f>
        <v>0.76</v>
      </c>
      <c r="AK13" s="7"/>
      <c r="AL13" s="7"/>
    </row>
    <row r="14" spans="1:38" x14ac:dyDescent="0.25">
      <c r="A14" t="s">
        <v>32</v>
      </c>
      <c r="B14" s="7">
        <f>Calculations!M29</f>
        <v>0.36</v>
      </c>
      <c r="C14" s="7">
        <f>Calculations!N29</f>
        <v>0.36</v>
      </c>
      <c r="D14" s="7">
        <f>Calculations!O29</f>
        <v>0.36</v>
      </c>
      <c r="E14" s="7">
        <f>Calculations!P29</f>
        <v>0.36</v>
      </c>
      <c r="F14" s="7">
        <f>Calculations!Q29</f>
        <v>0.36</v>
      </c>
      <c r="G14" s="7">
        <f>Calculations!R29</f>
        <v>0.36</v>
      </c>
      <c r="H14" s="7">
        <f>Calculations!S29</f>
        <v>0.36</v>
      </c>
      <c r="I14" s="7">
        <f>Calculations!T29</f>
        <v>0.36</v>
      </c>
      <c r="J14" s="7">
        <f>Calculations!U29</f>
        <v>0.36</v>
      </c>
      <c r="K14" s="7">
        <f>Calculations!V29</f>
        <v>0.36</v>
      </c>
      <c r="L14" s="7">
        <f>Calculations!W29</f>
        <v>0.36</v>
      </c>
      <c r="M14" s="7">
        <f>Calculations!X29</f>
        <v>0.36</v>
      </c>
      <c r="N14" s="7">
        <f>Calculations!Y29</f>
        <v>0.36</v>
      </c>
      <c r="O14" s="7">
        <f>Calculations!Z29</f>
        <v>0.36</v>
      </c>
      <c r="P14" s="7">
        <f>Calculations!AA29</f>
        <v>0.36</v>
      </c>
      <c r="Q14" s="7">
        <f>Calculations!AB29</f>
        <v>0.36</v>
      </c>
      <c r="R14" s="7">
        <f>Calculations!AC29</f>
        <v>0.36</v>
      </c>
      <c r="S14" s="7">
        <f>Calculations!AD29</f>
        <v>0.3620000000000001</v>
      </c>
      <c r="T14" s="7">
        <f>Calculations!AE29</f>
        <v>0.36399999999999988</v>
      </c>
      <c r="U14" s="7">
        <f>Calculations!AF29</f>
        <v>0.36600000000000055</v>
      </c>
      <c r="V14" s="7">
        <f>Calculations!AG29</f>
        <v>0.36800000000000033</v>
      </c>
      <c r="W14" s="7">
        <f>Calculations!AH29</f>
        <v>0.37000000000000011</v>
      </c>
      <c r="X14" s="7">
        <f>Calculations!AI29</f>
        <v>0.37200000000000077</v>
      </c>
      <c r="Y14" s="7">
        <f>Calculations!AJ29</f>
        <v>0.37400000000000055</v>
      </c>
      <c r="Z14" s="7">
        <f>Calculations!AK29</f>
        <v>0.37600000000000033</v>
      </c>
      <c r="AA14" s="7">
        <f>Calculations!AL29</f>
        <v>0.37800000000000011</v>
      </c>
      <c r="AB14" s="7">
        <f>Calculations!AM29</f>
        <v>0.37999999999999989</v>
      </c>
      <c r="AC14" s="7">
        <f>Calculations!AN29</f>
        <v>0.38200000000000056</v>
      </c>
      <c r="AD14" s="7">
        <f>Calculations!AO29</f>
        <v>0.38400000000000034</v>
      </c>
      <c r="AE14" s="7">
        <f>Calculations!AP29</f>
        <v>0.38600000000000012</v>
      </c>
      <c r="AF14" s="7">
        <f>Calculations!AQ29</f>
        <v>0.38800000000000079</v>
      </c>
      <c r="AG14" s="7">
        <f>Calculations!AR29</f>
        <v>0.39</v>
      </c>
      <c r="AH14" s="7">
        <f>Calculations!AS29</f>
        <v>0.39</v>
      </c>
      <c r="AI14" s="7">
        <f>Calculations!AT29</f>
        <v>0.39</v>
      </c>
      <c r="AJ14" s="7">
        <f>Calculations!AU29</f>
        <v>0.39</v>
      </c>
      <c r="AK14" s="7"/>
      <c r="AL14" s="7"/>
    </row>
    <row r="15" spans="1:38" x14ac:dyDescent="0.25">
      <c r="A15" t="s">
        <v>144</v>
      </c>
      <c r="B15" s="7">
        <f>B11</f>
        <v>0.14120000000000002</v>
      </c>
      <c r="C15" s="7">
        <f t="shared" ref="C15:AJ15" si="0">C11</f>
        <v>0.14120000000000002</v>
      </c>
      <c r="D15" s="7">
        <f t="shared" si="0"/>
        <v>0.14120000000000002</v>
      </c>
      <c r="E15" s="7">
        <f t="shared" si="0"/>
        <v>0.14120000000000002</v>
      </c>
      <c r="F15" s="7">
        <f t="shared" si="0"/>
        <v>0.14120000000000002</v>
      </c>
      <c r="G15" s="7">
        <f t="shared" si="0"/>
        <v>0.14120000000000002</v>
      </c>
      <c r="H15" s="7">
        <f t="shared" si="0"/>
        <v>0.14120000000000002</v>
      </c>
      <c r="I15" s="7">
        <f t="shared" si="0"/>
        <v>0.14120000000000002</v>
      </c>
      <c r="J15" s="7">
        <f t="shared" si="0"/>
        <v>0.14120000000000002</v>
      </c>
      <c r="K15" s="7">
        <f t="shared" si="0"/>
        <v>0.14120000000000002</v>
      </c>
      <c r="L15" s="7">
        <f t="shared" si="0"/>
        <v>0.14120000000000002</v>
      </c>
      <c r="M15" s="7">
        <f t="shared" si="0"/>
        <v>0.14120000000000002</v>
      </c>
      <c r="N15" s="7">
        <f t="shared" si="0"/>
        <v>0.14120000000000002</v>
      </c>
      <c r="O15" s="7">
        <f t="shared" si="0"/>
        <v>0.14120000000000002</v>
      </c>
      <c r="P15" s="7">
        <f t="shared" si="0"/>
        <v>0.14120000000000002</v>
      </c>
      <c r="Q15" s="7">
        <f t="shared" si="0"/>
        <v>0.14120000000000002</v>
      </c>
      <c r="R15" s="7">
        <f t="shared" si="0"/>
        <v>0.14120000000000002</v>
      </c>
      <c r="S15" s="7">
        <f t="shared" si="0"/>
        <v>0.14120000000000002</v>
      </c>
      <c r="T15" s="7">
        <f t="shared" si="0"/>
        <v>0.14120000000000002</v>
      </c>
      <c r="U15" s="7">
        <f t="shared" si="0"/>
        <v>0.14120000000000002</v>
      </c>
      <c r="V15" s="7">
        <f t="shared" si="0"/>
        <v>0.14120000000000002</v>
      </c>
      <c r="W15" s="7">
        <f t="shared" si="0"/>
        <v>0.14120000000000002</v>
      </c>
      <c r="X15" s="7">
        <f t="shared" si="0"/>
        <v>0.14120000000000002</v>
      </c>
      <c r="Y15" s="7">
        <f t="shared" si="0"/>
        <v>0.14120000000000002</v>
      </c>
      <c r="Z15" s="7">
        <f t="shared" si="0"/>
        <v>0.14120000000000002</v>
      </c>
      <c r="AA15" s="7">
        <f t="shared" si="0"/>
        <v>0.14120000000000002</v>
      </c>
      <c r="AB15" s="7">
        <f t="shared" si="0"/>
        <v>0.14120000000000002</v>
      </c>
      <c r="AC15" s="7">
        <f t="shared" si="0"/>
        <v>0.14120000000000002</v>
      </c>
      <c r="AD15" s="7">
        <f t="shared" si="0"/>
        <v>0.14120000000000002</v>
      </c>
      <c r="AE15" s="7">
        <f t="shared" si="0"/>
        <v>0.14120000000000002</v>
      </c>
      <c r="AF15" s="7">
        <f t="shared" si="0"/>
        <v>0.14120000000000002</v>
      </c>
      <c r="AG15" s="7">
        <f t="shared" si="0"/>
        <v>0.14120000000000002</v>
      </c>
      <c r="AH15" s="7">
        <f t="shared" si="0"/>
        <v>0.14120000000000002</v>
      </c>
      <c r="AI15" s="7">
        <f t="shared" si="0"/>
        <v>0.14120000000000002</v>
      </c>
      <c r="AJ15" s="7">
        <f t="shared" si="0"/>
        <v>0.14120000000000002</v>
      </c>
    </row>
    <row r="16" spans="1:38" x14ac:dyDescent="0.25">
      <c r="A16" t="s">
        <v>145</v>
      </c>
      <c r="B16" s="7">
        <f>B11</f>
        <v>0.14120000000000002</v>
      </c>
      <c r="C16" s="7">
        <f t="shared" ref="C16:AJ16" si="1">C11</f>
        <v>0.14120000000000002</v>
      </c>
      <c r="D16" s="7">
        <f t="shared" si="1"/>
        <v>0.14120000000000002</v>
      </c>
      <c r="E16" s="7">
        <f t="shared" si="1"/>
        <v>0.14120000000000002</v>
      </c>
      <c r="F16" s="7">
        <f t="shared" si="1"/>
        <v>0.14120000000000002</v>
      </c>
      <c r="G16" s="7">
        <f t="shared" si="1"/>
        <v>0.14120000000000002</v>
      </c>
      <c r="H16" s="7">
        <f t="shared" si="1"/>
        <v>0.14120000000000002</v>
      </c>
      <c r="I16" s="7">
        <f t="shared" si="1"/>
        <v>0.14120000000000002</v>
      </c>
      <c r="J16" s="7">
        <f t="shared" si="1"/>
        <v>0.14120000000000002</v>
      </c>
      <c r="K16" s="7">
        <f t="shared" si="1"/>
        <v>0.14120000000000002</v>
      </c>
      <c r="L16" s="7">
        <f t="shared" si="1"/>
        <v>0.14120000000000002</v>
      </c>
      <c r="M16" s="7">
        <f t="shared" si="1"/>
        <v>0.14120000000000002</v>
      </c>
      <c r="N16" s="7">
        <f t="shared" si="1"/>
        <v>0.14120000000000002</v>
      </c>
      <c r="O16" s="7">
        <f t="shared" si="1"/>
        <v>0.14120000000000002</v>
      </c>
      <c r="P16" s="7">
        <f t="shared" si="1"/>
        <v>0.14120000000000002</v>
      </c>
      <c r="Q16" s="7">
        <f t="shared" si="1"/>
        <v>0.14120000000000002</v>
      </c>
      <c r="R16" s="7">
        <f t="shared" si="1"/>
        <v>0.14120000000000002</v>
      </c>
      <c r="S16" s="7">
        <f t="shared" si="1"/>
        <v>0.14120000000000002</v>
      </c>
      <c r="T16" s="7">
        <f t="shared" si="1"/>
        <v>0.14120000000000002</v>
      </c>
      <c r="U16" s="7">
        <f t="shared" si="1"/>
        <v>0.14120000000000002</v>
      </c>
      <c r="V16" s="7">
        <f t="shared" si="1"/>
        <v>0.14120000000000002</v>
      </c>
      <c r="W16" s="7">
        <f t="shared" si="1"/>
        <v>0.14120000000000002</v>
      </c>
      <c r="X16" s="7">
        <f t="shared" si="1"/>
        <v>0.14120000000000002</v>
      </c>
      <c r="Y16" s="7">
        <f t="shared" si="1"/>
        <v>0.14120000000000002</v>
      </c>
      <c r="Z16" s="7">
        <f t="shared" si="1"/>
        <v>0.14120000000000002</v>
      </c>
      <c r="AA16" s="7">
        <f t="shared" si="1"/>
        <v>0.14120000000000002</v>
      </c>
      <c r="AB16" s="7">
        <f t="shared" si="1"/>
        <v>0.14120000000000002</v>
      </c>
      <c r="AC16" s="7">
        <f t="shared" si="1"/>
        <v>0.14120000000000002</v>
      </c>
      <c r="AD16" s="7">
        <f t="shared" si="1"/>
        <v>0.14120000000000002</v>
      </c>
      <c r="AE16" s="7">
        <f t="shared" si="1"/>
        <v>0.14120000000000002</v>
      </c>
      <c r="AF16" s="7">
        <f t="shared" si="1"/>
        <v>0.14120000000000002</v>
      </c>
      <c r="AG16" s="7">
        <f t="shared" si="1"/>
        <v>0.14120000000000002</v>
      </c>
      <c r="AH16" s="7">
        <f t="shared" si="1"/>
        <v>0.14120000000000002</v>
      </c>
      <c r="AI16" s="7">
        <f t="shared" si="1"/>
        <v>0.14120000000000002</v>
      </c>
      <c r="AJ16" s="7">
        <f t="shared" si="1"/>
        <v>0.14120000000000002</v>
      </c>
    </row>
    <row r="17" spans="1:36" x14ac:dyDescent="0.25">
      <c r="A17" t="s">
        <v>146</v>
      </c>
      <c r="B17" s="7">
        <f>B9</f>
        <v>0.3</v>
      </c>
      <c r="C17" s="7">
        <f t="shared" ref="C17:AJ17" si="2">C9</f>
        <v>0.3</v>
      </c>
      <c r="D17" s="7">
        <f t="shared" si="2"/>
        <v>0.3</v>
      </c>
      <c r="E17" s="7">
        <f t="shared" si="2"/>
        <v>0.3</v>
      </c>
      <c r="F17" s="7">
        <f t="shared" si="2"/>
        <v>0.3</v>
      </c>
      <c r="G17" s="7">
        <f t="shared" si="2"/>
        <v>0.3</v>
      </c>
      <c r="H17" s="7">
        <f t="shared" si="2"/>
        <v>0.3</v>
      </c>
      <c r="I17" s="7">
        <f t="shared" si="2"/>
        <v>0.3</v>
      </c>
      <c r="J17" s="7">
        <f t="shared" si="2"/>
        <v>0.3</v>
      </c>
      <c r="K17" s="7">
        <f t="shared" si="2"/>
        <v>0.3</v>
      </c>
      <c r="L17" s="7">
        <f t="shared" si="2"/>
        <v>0.3</v>
      </c>
      <c r="M17" s="7">
        <f t="shared" si="2"/>
        <v>0.3</v>
      </c>
      <c r="N17" s="7">
        <f t="shared" si="2"/>
        <v>0.3</v>
      </c>
      <c r="O17" s="7">
        <f t="shared" si="2"/>
        <v>0.3</v>
      </c>
      <c r="P17" s="7">
        <f t="shared" si="2"/>
        <v>0.3</v>
      </c>
      <c r="Q17" s="7">
        <f t="shared" si="2"/>
        <v>0.3</v>
      </c>
      <c r="R17" s="7">
        <f t="shared" si="2"/>
        <v>0.3</v>
      </c>
      <c r="S17" s="7">
        <f t="shared" si="2"/>
        <v>0.3</v>
      </c>
      <c r="T17" s="7">
        <f t="shared" si="2"/>
        <v>0.3</v>
      </c>
      <c r="U17" s="7">
        <f t="shared" si="2"/>
        <v>0.3</v>
      </c>
      <c r="V17" s="7">
        <f t="shared" si="2"/>
        <v>0.3</v>
      </c>
      <c r="W17" s="7">
        <f t="shared" si="2"/>
        <v>0.3</v>
      </c>
      <c r="X17" s="7">
        <f t="shared" si="2"/>
        <v>0.3</v>
      </c>
      <c r="Y17" s="7">
        <f t="shared" si="2"/>
        <v>0.3</v>
      </c>
      <c r="Z17" s="7">
        <f t="shared" si="2"/>
        <v>0.3</v>
      </c>
      <c r="AA17" s="7">
        <f t="shared" si="2"/>
        <v>0.3</v>
      </c>
      <c r="AB17" s="7">
        <f t="shared" si="2"/>
        <v>0.3</v>
      </c>
      <c r="AC17" s="7">
        <f t="shared" si="2"/>
        <v>0.3</v>
      </c>
      <c r="AD17" s="7">
        <f t="shared" si="2"/>
        <v>0.3</v>
      </c>
      <c r="AE17" s="7">
        <f t="shared" si="2"/>
        <v>0.3</v>
      </c>
      <c r="AF17" s="7">
        <f t="shared" si="2"/>
        <v>0.3</v>
      </c>
      <c r="AG17" s="7">
        <f t="shared" si="2"/>
        <v>0.3</v>
      </c>
      <c r="AH17" s="7">
        <f t="shared" si="2"/>
        <v>0.3</v>
      </c>
      <c r="AI17" s="7">
        <f t="shared" si="2"/>
        <v>0.3</v>
      </c>
      <c r="AJ17" s="7">
        <f t="shared" si="2"/>
        <v>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IESS+others</vt:lpstr>
      <vt:lpstr>MoP - Thermal PLFs</vt:lpstr>
      <vt:lpstr>Table 6.7.A</vt:lpstr>
      <vt:lpstr>Calculations</vt:lpstr>
      <vt:lpstr>BECF-pre-ret</vt:lpstr>
      <vt:lpstr>BECF-pre-nonret</vt:lpstr>
      <vt:lpstr>BECF-new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dc:creator>
  <cp:lastModifiedBy>Deepthi Swamy</cp:lastModifiedBy>
  <dcterms:created xsi:type="dcterms:W3CDTF">2016-02-26T23:43:24Z</dcterms:created>
  <dcterms:modified xsi:type="dcterms:W3CDTF">2020-02-13T18:41:15Z</dcterms:modified>
</cp:coreProperties>
</file>