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DRC\"/>
    </mc:Choice>
  </mc:AlternateContent>
  <xr:revisionPtr revIDLastSave="0" documentId="13_ncr:1_{E5F77E3E-B479-4A2E-A5CE-263FFD35CEAE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alculations_India" sheetId="6" r:id="rId2"/>
    <sheet name="DRC-BDRC" sheetId="5" r:id="rId3"/>
    <sheet name="DRC-PADRC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6" l="1"/>
  <c r="D7" i="6" l="1"/>
  <c r="E7" i="6" s="1"/>
  <c r="F7" i="6" s="1"/>
  <c r="G7" i="6" s="1"/>
  <c r="E6" i="6"/>
  <c r="C17" i="6"/>
  <c r="F6" i="6"/>
  <c r="G6" i="6"/>
  <c r="H6" i="6"/>
  <c r="I7" i="6"/>
  <c r="J7" i="6" s="1"/>
  <c r="K7" i="6" s="1"/>
  <c r="I6" i="6"/>
  <c r="J6" i="6"/>
  <c r="K6" i="6"/>
  <c r="L6" i="6"/>
  <c r="M6" i="6"/>
  <c r="N7" i="6"/>
  <c r="O7" i="6" s="1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D6" i="6"/>
  <c r="C6" i="6"/>
  <c r="B6" i="6"/>
  <c r="D15" i="6"/>
  <c r="C19" i="6" s="1"/>
  <c r="E23" i="6"/>
  <c r="O12" i="6" l="1"/>
  <c r="G8" i="6"/>
  <c r="G2" i="5" s="1"/>
  <c r="K8" i="6"/>
  <c r="K2" i="5" s="1"/>
  <c r="I12" i="6"/>
  <c r="E12" i="6"/>
  <c r="I8" i="6"/>
  <c r="I2" i="5" s="1"/>
  <c r="M12" i="6"/>
  <c r="B8" i="6"/>
  <c r="B2" i="5" s="1"/>
  <c r="O8" i="6"/>
  <c r="O2" i="5" s="1"/>
  <c r="P7" i="6"/>
  <c r="P12" i="6" s="1"/>
  <c r="D12" i="6"/>
  <c r="F12" i="6"/>
  <c r="H12" i="6"/>
  <c r="J12" i="6"/>
  <c r="N12" i="6"/>
  <c r="C8" i="6"/>
  <c r="C2" i="5" s="1"/>
  <c r="J8" i="6"/>
  <c r="J2" i="5" s="1"/>
  <c r="F8" i="6"/>
  <c r="F2" i="5" s="1"/>
  <c r="B12" i="6"/>
  <c r="K12" i="6"/>
  <c r="G12" i="6"/>
  <c r="C12" i="6"/>
  <c r="N8" i="6"/>
  <c r="N2" i="5" s="1"/>
  <c r="L7" i="6"/>
  <c r="L8" i="6" s="1"/>
  <c r="L2" i="5" s="1"/>
  <c r="H8" i="6"/>
  <c r="H2" i="5" s="1"/>
  <c r="E8" i="6"/>
  <c r="E2" i="5" s="1"/>
  <c r="D8" i="6"/>
  <c r="D2" i="5" s="1"/>
  <c r="M8" i="6"/>
  <c r="M2" i="5" s="1"/>
  <c r="G2" i="2" l="1"/>
  <c r="B2" i="2"/>
  <c r="K2" i="2"/>
  <c r="H2" i="2"/>
  <c r="F2" i="2"/>
  <c r="L12" i="6"/>
  <c r="L2" i="2" s="1"/>
  <c r="I2" i="2"/>
  <c r="N2" i="2"/>
  <c r="O2" i="2"/>
  <c r="C2" i="2"/>
  <c r="D2" i="2"/>
  <c r="E2" i="2"/>
  <c r="J2" i="2"/>
  <c r="Q7" i="6"/>
  <c r="P8" i="6"/>
  <c r="P2" i="5" s="1"/>
  <c r="M2" i="2"/>
  <c r="P2" i="2" l="1"/>
  <c r="Q8" i="6"/>
  <c r="Q2" i="5" s="1"/>
  <c r="R7" i="6"/>
  <c r="Q12" i="6"/>
  <c r="Q2" i="2" s="1"/>
  <c r="R8" i="6" l="1"/>
  <c r="R2" i="5" s="1"/>
  <c r="S7" i="6"/>
  <c r="R12" i="6"/>
  <c r="R2" i="2" l="1"/>
  <c r="S8" i="6"/>
  <c r="S2" i="5" s="1"/>
  <c r="T7" i="6"/>
  <c r="S12" i="6"/>
  <c r="S2" i="2" s="1"/>
  <c r="U7" i="6" l="1"/>
  <c r="T8" i="6"/>
  <c r="T2" i="5" s="1"/>
  <c r="T12" i="6"/>
  <c r="T2" i="2" l="1"/>
  <c r="U8" i="6"/>
  <c r="U2" i="5" s="1"/>
  <c r="V7" i="6"/>
  <c r="U12" i="6"/>
  <c r="U2" i="2" l="1"/>
  <c r="V8" i="6"/>
  <c r="V2" i="5" s="1"/>
  <c r="W7" i="6"/>
  <c r="V12" i="6"/>
  <c r="V2" i="2" l="1"/>
  <c r="W8" i="6"/>
  <c r="W2" i="5" s="1"/>
  <c r="X7" i="6"/>
  <c r="W12" i="6"/>
  <c r="W2" i="2" l="1"/>
  <c r="Y7" i="6"/>
  <c r="X8" i="6"/>
  <c r="X2" i="5" s="1"/>
  <c r="X12" i="6"/>
  <c r="X2" i="2" s="1"/>
  <c r="Y8" i="6" l="1"/>
  <c r="Y2" i="5" s="1"/>
  <c r="Z7" i="6"/>
  <c r="Y12" i="6"/>
  <c r="Y2" i="2" l="1"/>
  <c r="Z8" i="6"/>
  <c r="Z2" i="5" s="1"/>
  <c r="AA7" i="6"/>
  <c r="Z12" i="6"/>
  <c r="Z2" i="2" l="1"/>
  <c r="AA8" i="6"/>
  <c r="AA2" i="5" s="1"/>
  <c r="AB7" i="6"/>
  <c r="AA12" i="6"/>
  <c r="AA2" i="2" s="1"/>
  <c r="AC7" i="6" l="1"/>
  <c r="AB8" i="6"/>
  <c r="AB2" i="5" s="1"/>
  <c r="AB12" i="6"/>
  <c r="AB2" i="2" l="1"/>
  <c r="AD7" i="6"/>
  <c r="AC8" i="6"/>
  <c r="AC2" i="5" s="1"/>
  <c r="AC12" i="6"/>
  <c r="AC2" i="2" s="1"/>
  <c r="AD8" i="6" l="1"/>
  <c r="AD2" i="5" s="1"/>
  <c r="AE7" i="6"/>
  <c r="AD12" i="6"/>
  <c r="AD2" i="2" l="1"/>
  <c r="AE8" i="6"/>
  <c r="AE2" i="5" s="1"/>
  <c r="AF7" i="6"/>
  <c r="AE12" i="6"/>
  <c r="AE2" i="2" s="1"/>
  <c r="AG7" i="6" l="1"/>
  <c r="AF8" i="6"/>
  <c r="AF2" i="5" s="1"/>
  <c r="AF12" i="6"/>
  <c r="AF2" i="2" s="1"/>
  <c r="AG8" i="6" l="1"/>
  <c r="AG2" i="5" s="1"/>
  <c r="AH7" i="6"/>
  <c r="AG12" i="6"/>
  <c r="AG2" i="2" l="1"/>
  <c r="AH8" i="6"/>
  <c r="AH2" i="5" s="1"/>
  <c r="AI7" i="6"/>
  <c r="AH12" i="6"/>
  <c r="AH2" i="2" s="1"/>
  <c r="AI8" i="6" l="1"/>
  <c r="AI2" i="5" s="1"/>
  <c r="AJ7" i="6"/>
  <c r="AI12" i="6"/>
  <c r="AI2" i="2" l="1"/>
  <c r="AK7" i="6"/>
  <c r="AJ8" i="6"/>
  <c r="AJ2" i="5" s="1"/>
  <c r="AJ12" i="6"/>
  <c r="AJ2" i="2" l="1"/>
  <c r="AK8" i="6"/>
  <c r="AK2" i="5" s="1"/>
  <c r="AK12" i="6"/>
  <c r="AK2" i="2" l="1"/>
</calcChain>
</file>

<file path=xl/sharedStrings.xml><?xml version="1.0" encoding="utf-8"?>
<sst xmlns="http://schemas.openxmlformats.org/spreadsheetml/2006/main" count="83" uniqueCount="78">
  <si>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</si>
  <si>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</si>
  <si>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</si>
  <si>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</si>
  <si>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</si>
  <si>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https://www.tatapower-ddl.com/UploadedDocuments/Presentation%20for%20USTDA%20Workshop%20250202015%20Ver%202.pdf</t>
  </si>
  <si>
    <t>(All figures in MW)</t>
  </si>
  <si>
    <t>%</t>
  </si>
  <si>
    <t>India peak demand</t>
  </si>
  <si>
    <t>http://www.cea.nic.in/reports/committee/nep/nep_dec.pdf</t>
  </si>
  <si>
    <t>CAGR (2016-21)</t>
  </si>
  <si>
    <t>CAGR (2021-26)</t>
  </si>
  <si>
    <t>DR capacity</t>
  </si>
  <si>
    <t>Potential</t>
  </si>
  <si>
    <t>Source:CEA</t>
  </si>
  <si>
    <r>
      <t>in Giga Watt Hour = 10</t>
    </r>
    <r>
      <rPr>
        <b/>
        <vertAlign val="superscript"/>
        <sz val="10"/>
        <color indexed="8"/>
        <rFont val="Times New Roman"/>
        <family val="1"/>
      </rPr>
      <t>6</t>
    </r>
    <r>
      <rPr>
        <b/>
        <sz val="10"/>
        <color indexed="8"/>
        <rFont val="Times New Roman"/>
        <family val="1"/>
      </rPr>
      <t xml:space="preserve">  Kilo Watt Hour</t>
    </r>
  </si>
  <si>
    <t>Industry</t>
  </si>
  <si>
    <t>Agriculture</t>
  </si>
  <si>
    <t>Domestic</t>
  </si>
  <si>
    <t>Commercial</t>
  </si>
  <si>
    <t>Traction</t>
  </si>
  <si>
    <t>Others</t>
  </si>
  <si>
    <t>Total</t>
  </si>
  <si>
    <t>&amp;</t>
  </si>
  <si>
    <t>Electricity</t>
  </si>
  <si>
    <t>Railways</t>
  </si>
  <si>
    <t>Consumed</t>
  </si>
  <si>
    <t>8=2 to 7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</si>
  <si>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</si>
  <si>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</si>
  <si>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</si>
  <si>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</si>
  <si>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</si>
  <si>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</si>
  <si>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</si>
  <si>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</si>
  <si>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 xml:space="preserve">Distribution (%) </t>
  </si>
  <si>
    <t>(P): Provisional</t>
  </si>
  <si>
    <t>Source : Central Electricity Authority.</t>
  </si>
  <si>
    <t>Smart Grid Journey</t>
  </si>
  <si>
    <t>Page 21</t>
  </si>
  <si>
    <t>Trends for BAU DR capacity</t>
  </si>
  <si>
    <t>Central electricity Authority</t>
  </si>
  <si>
    <t>DR Potential percentage</t>
  </si>
  <si>
    <t>DR deployment (TPDDL study)</t>
  </si>
  <si>
    <t>Demand (TPDDL study)</t>
  </si>
  <si>
    <t>Trends for peak electricity demand</t>
  </si>
  <si>
    <t>Electricity consumption across sectors</t>
  </si>
  <si>
    <t>http://mospi.nic.in/sites/default/files/publication_reports/Energy_Statistics_2018.pdf</t>
  </si>
  <si>
    <t>Energy Statistics 2018</t>
  </si>
  <si>
    <t>Ministry of Statistics and Programme Implementation</t>
  </si>
  <si>
    <t>Demand response  by consumer categories</t>
  </si>
  <si>
    <t>Table 6.9</t>
  </si>
  <si>
    <t>https://gig.lbl.gov/sites/default/files/lbnl_6987e_0.pdf</t>
  </si>
  <si>
    <t>Table 1</t>
  </si>
  <si>
    <t>Estimation of Potential and Value of Demand Response for Industrial and Commercial Consumers in Delhi</t>
  </si>
  <si>
    <t>Lawrence Berkley National Laboratory</t>
  </si>
  <si>
    <t>Tata Power Delhi Distribution Limited (TPDDL)</t>
  </si>
  <si>
    <t>A case study of the TPDDL was used to estimate the BAU projections of DR capacity (based on the percentage reduction in peak demand in the TPDDL study).</t>
  </si>
  <si>
    <t>An LBNL report referring to the TPDDL pilot program was used to estimate the DR potential of the industry and commercial sector as a weighted average of the DR potentials across sub-sectors highlighted by the study</t>
  </si>
  <si>
    <t xml:space="preserve">This was multiplied by the peak demand projections provided by CEA as well as the percentage of demand from industrial and commercial sectors in total electricity demand   </t>
  </si>
  <si>
    <t xml:space="preserve">It is assumed that DR potential in domestic/residential sectors is minimal, and hence is ignored. </t>
  </si>
  <si>
    <t>That was scaled as per the peak demand projections of CEA for the country</t>
  </si>
  <si>
    <t>Potential of DR across consumer categories (weighted average)</t>
  </si>
  <si>
    <t>Fraction of energy demand from industrial and commercial sectors</t>
  </si>
  <si>
    <t>Sources:</t>
  </si>
  <si>
    <t>Notes:</t>
  </si>
  <si>
    <t>National Electricity Plan (from 19th EPS)</t>
  </si>
  <si>
    <t>http://www.cea.nic.in/reports/committee/nep/nep_jan_2018.pdf</t>
  </si>
  <si>
    <t>Table 4.1</t>
  </si>
  <si>
    <t>2016-17</t>
  </si>
  <si>
    <t>2017-18(P)</t>
  </si>
  <si>
    <t>Growth rate of 2017-18 over 2016-17 (%)</t>
  </si>
  <si>
    <t>CAGR 2008-09 to 2017-18(%)</t>
  </si>
  <si>
    <t xml:space="preserve">Table 6.9: Consumption of Electricity by Sectors in India </t>
  </si>
  <si>
    <t>http://www.mospi.gov.in/sites/default/files/publication_reports/Energy%20Statistics%202019-finall.pdf</t>
  </si>
  <si>
    <t>Demand response is defined as the potential to reduce or shift electricity usage during peak</t>
  </si>
  <si>
    <t>periods in response to time-based rates or other financial incentives.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</si>
</sst>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6" fillId="2" borderId="5" xfId="0" applyFont="1" applyFill="1" applyBorder="1"/>
    <xf numFmtId="0" fontId="7" fillId="2" borderId="9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6" fillId="2" borderId="0" xfId="0" applyFont="1" applyFill="1"/>
    <xf numFmtId="2" fontId="4" fillId="2" borderId="0" xfId="3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3" borderId="0" xfId="0" applyFont="1" applyFill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6" xfId="0" applyFont="1" applyBorder="1"/>
    <xf numFmtId="3" fontId="6" fillId="0" borderId="6" xfId="3" applyNumberFormat="1" applyFont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4" borderId="6" xfId="0" applyFont="1" applyFill="1" applyBorder="1"/>
    <xf numFmtId="0" fontId="6" fillId="4" borderId="9" xfId="0" applyFont="1" applyFill="1" applyBorder="1"/>
    <xf numFmtId="3" fontId="6" fillId="0" borderId="5" xfId="3" applyNumberFormat="1" applyFont="1" applyBorder="1" applyAlignment="1">
      <alignment horizontal="center"/>
    </xf>
    <xf numFmtId="3" fontId="6" fillId="0" borderId="9" xfId="3" applyNumberFormat="1" applyFont="1" applyBorder="1" applyAlignment="1">
      <alignment horizontal="center"/>
    </xf>
    <xf numFmtId="2" fontId="4" fillId="4" borderId="11" xfId="3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2" fontId="4" fillId="0" borderId="11" xfId="3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 wrapText="1"/>
    </xf>
    <xf numFmtId="2" fontId="4" fillId="4" borderId="10" xfId="3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6">
    <cellStyle name="Comma" xfId="3" builtinId="3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669925</xdr:colOff>
      <xdr:row>20</xdr:row>
      <xdr:rowOff>51646</xdr:rowOff>
    </xdr:from>
    <xdr:to>
      <xdr:col>24</xdr:col>
      <xdr:colOff>347710</xdr:colOff>
      <xdr:row>63</xdr:row>
      <xdr:rowOff>146050</xdr:rowOff>
    </xdr:to>
    <xdr:pic>
      <xdr:nvPicPr>
        <xdr:cNvPr id="2" name="Picture 1" descr="Screen Shot 2018-04-14 at 12.19.27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2225" y="3861646"/>
          <a:ext cx="11562604" cy="8285904"/>
        </a:xfrm>
        <a:prstGeom prst="rect">
          <a:avLst/>
        </a:prstGeom>
      </xdr:spPr>
    </xdr:pic>
    <xdr:clientData/>
  </xdr:twoCellAnchor>
  <xdr:twoCellAnchor editAs="oneCell">
    <xdr:from>
      <xdr:col>0</xdr:col>
      <xdr:colOff>301625</xdr:colOff>
      <xdr:row>43</xdr:row>
      <xdr:rowOff>152400</xdr:rowOff>
    </xdr:from>
    <xdr:to>
      <xdr:col>8</xdr:col>
      <xdr:colOff>28575</xdr:colOff>
      <xdr:row>74</xdr:row>
      <xdr:rowOff>88900</xdr:rowOff>
    </xdr:to>
    <xdr:pic>
      <xdr:nvPicPr>
        <xdr:cNvPr id="4" name="Picture 3" descr="Screen Shot 2018-04-16 at 11.05.36 pm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25" y="8343900"/>
          <a:ext cx="7556500" cy="584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180974</xdr:rowOff>
    </xdr:from>
    <xdr:to>
      <xdr:col>7</xdr:col>
      <xdr:colOff>504825</xdr:colOff>
      <xdr:row>40</xdr:row>
      <xdr:rowOff>181519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635C3D-B2CF-4D03-A0D5-754C1B83B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00474"/>
          <a:ext cx="7572375" cy="4001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g.lbl.gov/sites/default/files/lbnl_6987e_0.pdf" TargetMode="Externa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s://www.tatapower-ddl.com/UploadedDocuments/Presentation%20for%20USTDA%20Workshop%20250202015%20Ver%202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g.lbl.gov/sites/default/files/lbnl_6987e_0.pdf" TargetMode="External"/><Relationship Id="rId2" Type="http://schemas.openxmlformats.org/officeDocument/2006/relationships/hyperlink" Target="https://www.tatapower-ddl.com/UploadedDocuments/Presentation%20for%20USTDA%20Workshop%20250202015%20Ver%202.pdf" TargetMode="External"/><Relationship Id="rId1" Type="http://schemas.openxmlformats.org/officeDocument/2006/relationships/hyperlink" Target="http://www.cea.nic.in/reports/committee/nep/nep_dec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19" workbookViewId="0">
      <selection activeCell="B39" sqref="B39"/>
    </sheetView>
  </sheetViews>
  <sheetFormatPr defaultColWidth="8.85546875" defaultRowHeight="15" x14ac:dyDescent="0.25"/>
  <cols>
    <col min="2" max="2" width="62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4" spans="1:2" x14ac:dyDescent="0.25">
      <c r="A4" s="1" t="s">
        <v>65</v>
      </c>
      <c r="B4" s="33" t="s">
        <v>41</v>
      </c>
    </row>
    <row r="5" spans="1:2" x14ac:dyDescent="0.25">
      <c r="B5" t="s">
        <v>57</v>
      </c>
    </row>
    <row r="6" spans="1:2" x14ac:dyDescent="0.25">
      <c r="B6" s="2">
        <v>2015</v>
      </c>
    </row>
    <row r="7" spans="1:2" x14ac:dyDescent="0.25">
      <c r="B7" t="s">
        <v>39</v>
      </c>
    </row>
    <row r="8" spans="1:2" x14ac:dyDescent="0.25">
      <c r="B8" s="3" t="s">
        <v>5</v>
      </c>
    </row>
    <row r="9" spans="1:2" x14ac:dyDescent="0.25">
      <c r="B9" t="s">
        <v>40</v>
      </c>
    </row>
    <row r="11" spans="1:2" x14ac:dyDescent="0.25">
      <c r="B11" s="33" t="s">
        <v>46</v>
      </c>
    </row>
    <row r="12" spans="1:2" x14ac:dyDescent="0.25">
      <c r="A12" s="1"/>
      <c r="B12" t="s">
        <v>42</v>
      </c>
    </row>
    <row r="13" spans="1:2" x14ac:dyDescent="0.25">
      <c r="B13" s="2">
        <v>2018</v>
      </c>
    </row>
    <row r="14" spans="1:2" x14ac:dyDescent="0.25">
      <c r="B14" t="s">
        <v>67</v>
      </c>
    </row>
    <row r="15" spans="1:2" x14ac:dyDescent="0.25">
      <c r="B15" s="3" t="s">
        <v>68</v>
      </c>
    </row>
    <row r="16" spans="1:2" x14ac:dyDescent="0.25">
      <c r="B16" t="s">
        <v>69</v>
      </c>
    </row>
    <row r="18" spans="1:2" x14ac:dyDescent="0.25">
      <c r="B18" s="33" t="s">
        <v>47</v>
      </c>
    </row>
    <row r="19" spans="1:2" x14ac:dyDescent="0.25">
      <c r="A19" s="1"/>
      <c r="B19" t="s">
        <v>50</v>
      </c>
    </row>
    <row r="20" spans="1:2" x14ac:dyDescent="0.25">
      <c r="B20" s="2">
        <v>2018</v>
      </c>
    </row>
    <row r="21" spans="1:2" x14ac:dyDescent="0.25">
      <c r="B21" t="s">
        <v>49</v>
      </c>
    </row>
    <row r="22" spans="1:2" x14ac:dyDescent="0.25">
      <c r="B22" s="3" t="s">
        <v>48</v>
      </c>
    </row>
    <row r="23" spans="1:2" x14ac:dyDescent="0.25">
      <c r="B23" t="s">
        <v>52</v>
      </c>
    </row>
    <row r="25" spans="1:2" x14ac:dyDescent="0.25">
      <c r="B25" s="33" t="s">
        <v>51</v>
      </c>
    </row>
    <row r="26" spans="1:2" x14ac:dyDescent="0.25">
      <c r="A26" s="1"/>
      <c r="B26" t="s">
        <v>56</v>
      </c>
    </row>
    <row r="27" spans="1:2" x14ac:dyDescent="0.25">
      <c r="A27" s="4"/>
      <c r="B27" s="2">
        <v>2015</v>
      </c>
    </row>
    <row r="28" spans="1:2" x14ac:dyDescent="0.25">
      <c r="A28" s="4"/>
      <c r="B28" t="s">
        <v>55</v>
      </c>
    </row>
    <row r="29" spans="1:2" x14ac:dyDescent="0.25">
      <c r="A29" s="4"/>
      <c r="B29" s="3" t="s">
        <v>53</v>
      </c>
    </row>
    <row r="30" spans="1:2" x14ac:dyDescent="0.25">
      <c r="A30" s="4"/>
      <c r="B30" t="s">
        <v>54</v>
      </c>
    </row>
    <row r="31" spans="1:2" x14ac:dyDescent="0.25">
      <c r="A31" s="4"/>
    </row>
    <row r="32" spans="1:2" x14ac:dyDescent="0.25">
      <c r="A32" s="4"/>
    </row>
    <row r="33" spans="1:2" x14ac:dyDescent="0.25">
      <c r="A33" s="1" t="s">
        <v>66</v>
      </c>
      <c r="B33" s="6"/>
    </row>
    <row r="34" spans="1:2" x14ac:dyDescent="0.25">
      <c r="A34" s="4" t="s">
        <v>76</v>
      </c>
      <c r="B34" s="6"/>
    </row>
    <row r="35" spans="1:2" x14ac:dyDescent="0.25">
      <c r="A35" s="4" t="s">
        <v>77</v>
      </c>
      <c r="B35" s="6"/>
    </row>
    <row r="36" spans="1:2" x14ac:dyDescent="0.25">
      <c r="A36" s="8"/>
      <c r="B36" s="6"/>
    </row>
    <row r="37" spans="1:2" x14ac:dyDescent="0.25">
      <c r="A37" s="8" t="s">
        <v>58</v>
      </c>
      <c r="B37" s="6"/>
    </row>
    <row r="38" spans="1:2" x14ac:dyDescent="0.25">
      <c r="A38" s="6" t="s">
        <v>62</v>
      </c>
      <c r="B38" s="6"/>
    </row>
    <row r="39" spans="1:2" x14ac:dyDescent="0.25">
      <c r="A39" s="6" t="s">
        <v>59</v>
      </c>
      <c r="B39" s="6"/>
    </row>
    <row r="40" spans="1:2" x14ac:dyDescent="0.25">
      <c r="A40" s="6" t="s">
        <v>60</v>
      </c>
      <c r="B40" s="6"/>
    </row>
    <row r="41" spans="1:2" x14ac:dyDescent="0.25">
      <c r="A41" s="6" t="s">
        <v>61</v>
      </c>
      <c r="B41" s="6"/>
    </row>
    <row r="42" spans="1:2" x14ac:dyDescent="0.25">
      <c r="A42" s="6"/>
      <c r="B42" s="5"/>
    </row>
    <row r="43" spans="1:2" x14ac:dyDescent="0.25">
      <c r="A43" s="6"/>
      <c r="B43" s="7"/>
    </row>
    <row r="44" spans="1:2" x14ac:dyDescent="0.25">
      <c r="A44" s="6"/>
      <c r="B44" s="6"/>
    </row>
    <row r="45" spans="1:2" x14ac:dyDescent="0.25">
      <c r="A45" s="6"/>
      <c r="B45" s="6"/>
    </row>
    <row r="46" spans="1:2" x14ac:dyDescent="0.25">
      <c r="A46" s="6"/>
      <c r="B46" s="6"/>
    </row>
    <row r="47" spans="1:2" x14ac:dyDescent="0.25">
      <c r="A47" s="6"/>
    </row>
    <row r="48" spans="1:2" x14ac:dyDescent="0.25">
      <c r="A48" s="6"/>
    </row>
  </sheetData>
  <hyperlinks>
    <hyperlink ref="B8" r:id="rId1" xr:uid="{00000000-0004-0000-0000-000000000000}"/>
    <hyperlink ref="B22" r:id="rId2" xr:uid="{00000000-0004-0000-0000-000002000000}"/>
    <hyperlink ref="B29" r:id="rId3" xr:uid="{00000000-0004-0000-0000-000003000000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1"/>
  <sheetViews>
    <sheetView zoomScale="80" zoomScaleNormal="80" workbookViewId="0">
      <selection activeCell="D18" sqref="D18"/>
    </sheetView>
  </sheetViews>
  <sheetFormatPr defaultColWidth="11.42578125" defaultRowHeight="15" x14ac:dyDescent="0.25"/>
  <cols>
    <col min="1" max="1" width="28.5703125" customWidth="1"/>
    <col min="4" max="4" width="12.140625" bestFit="1" customWidth="1"/>
    <col min="5" max="7" width="14.140625" bestFit="1" customWidth="1"/>
    <col min="12" max="12" width="11.28515625" customWidth="1"/>
    <col min="13" max="13" width="7" bestFit="1" customWidth="1"/>
  </cols>
  <sheetData>
    <row r="1" spans="1:37" x14ac:dyDescent="0.25">
      <c r="B1" s="11"/>
    </row>
    <row r="2" spans="1:37" x14ac:dyDescent="0.25">
      <c r="A2" t="s">
        <v>6</v>
      </c>
    </row>
    <row r="3" spans="1:37" x14ac:dyDescent="0.25">
      <c r="A3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</row>
    <row r="4" spans="1:37" x14ac:dyDescent="0.25">
      <c r="A4" t="s">
        <v>44</v>
      </c>
      <c r="B4">
        <v>5</v>
      </c>
      <c r="C4">
        <v>5</v>
      </c>
      <c r="D4">
        <v>12</v>
      </c>
      <c r="E4">
        <v>15</v>
      </c>
      <c r="F4">
        <v>20</v>
      </c>
      <c r="G4">
        <v>25</v>
      </c>
      <c r="H4">
        <v>28</v>
      </c>
      <c r="I4">
        <v>31</v>
      </c>
      <c r="J4">
        <v>34</v>
      </c>
      <c r="K4">
        <v>37</v>
      </c>
      <c r="L4">
        <v>42</v>
      </c>
      <c r="M4">
        <v>42</v>
      </c>
      <c r="N4">
        <v>42</v>
      </c>
      <c r="O4">
        <v>43</v>
      </c>
      <c r="P4">
        <v>43</v>
      </c>
      <c r="Q4">
        <v>43</v>
      </c>
      <c r="R4">
        <v>43</v>
      </c>
      <c r="S4">
        <v>43</v>
      </c>
      <c r="T4">
        <v>43</v>
      </c>
      <c r="U4">
        <v>43</v>
      </c>
      <c r="V4">
        <v>44</v>
      </c>
      <c r="W4">
        <v>44</v>
      </c>
      <c r="X4">
        <v>44</v>
      </c>
      <c r="Y4">
        <v>45</v>
      </c>
      <c r="Z4">
        <v>45</v>
      </c>
      <c r="AA4">
        <v>46</v>
      </c>
    </row>
    <row r="5" spans="1:37" x14ac:dyDescent="0.25">
      <c r="A5" t="s">
        <v>45</v>
      </c>
      <c r="B5">
        <v>1766</v>
      </c>
      <c r="C5">
        <v>1860</v>
      </c>
      <c r="D5">
        <v>1954</v>
      </c>
      <c r="E5">
        <v>2048</v>
      </c>
      <c r="F5">
        <v>2142</v>
      </c>
      <c r="G5">
        <v>2236</v>
      </c>
      <c r="H5">
        <v>2330</v>
      </c>
      <c r="I5">
        <v>2424</v>
      </c>
      <c r="J5">
        <v>2518</v>
      </c>
      <c r="K5">
        <v>2612</v>
      </c>
      <c r="L5">
        <v>2706</v>
      </c>
      <c r="M5">
        <v>2800</v>
      </c>
      <c r="N5">
        <v>2894</v>
      </c>
      <c r="O5">
        <v>2988</v>
      </c>
      <c r="P5">
        <v>3082</v>
      </c>
      <c r="Q5">
        <v>3176</v>
      </c>
      <c r="R5">
        <v>3270</v>
      </c>
      <c r="S5">
        <v>3364</v>
      </c>
      <c r="T5">
        <v>3458</v>
      </c>
      <c r="U5">
        <v>3552</v>
      </c>
      <c r="V5">
        <v>3646</v>
      </c>
      <c r="W5">
        <v>3740</v>
      </c>
      <c r="X5">
        <v>3834</v>
      </c>
      <c r="Y5">
        <v>3928</v>
      </c>
      <c r="Z5">
        <v>4022</v>
      </c>
      <c r="AA5">
        <v>4116</v>
      </c>
    </row>
    <row r="6" spans="1:37" x14ac:dyDescent="0.25">
      <c r="A6" t="s">
        <v>7</v>
      </c>
      <c r="B6" s="12">
        <f>B4/B5*100</f>
        <v>0.28312570781426954</v>
      </c>
      <c r="C6" s="12">
        <f t="shared" ref="C6:AA6" si="0">C4/C5*100</f>
        <v>0.26881720430107531</v>
      </c>
      <c r="D6" s="12">
        <f t="shared" si="0"/>
        <v>0.61412487205731825</v>
      </c>
      <c r="E6" s="12">
        <f t="shared" si="0"/>
        <v>0.732421875</v>
      </c>
      <c r="F6" s="12">
        <f t="shared" si="0"/>
        <v>0.93370681605975725</v>
      </c>
      <c r="G6" s="12">
        <f t="shared" si="0"/>
        <v>1.1180679785330949</v>
      </c>
      <c r="H6" s="12">
        <f t="shared" si="0"/>
        <v>1.201716738197425</v>
      </c>
      <c r="I6" s="12">
        <f t="shared" si="0"/>
        <v>1.278877887788779</v>
      </c>
      <c r="J6" s="12">
        <f t="shared" si="0"/>
        <v>1.3502779984114377</v>
      </c>
      <c r="K6" s="12">
        <f t="shared" si="0"/>
        <v>1.4165390505359876</v>
      </c>
      <c r="L6" s="12">
        <f t="shared" si="0"/>
        <v>1.5521064301552108</v>
      </c>
      <c r="M6" s="12">
        <f t="shared" si="0"/>
        <v>1.5</v>
      </c>
      <c r="N6" s="12">
        <f t="shared" si="0"/>
        <v>1.4512785072563925</v>
      </c>
      <c r="O6" s="12">
        <f t="shared" si="0"/>
        <v>1.4390896921017404</v>
      </c>
      <c r="P6" s="12">
        <f t="shared" si="0"/>
        <v>1.3951979234263465</v>
      </c>
      <c r="Q6" s="12">
        <f t="shared" si="0"/>
        <v>1.3539042821158691</v>
      </c>
      <c r="R6" s="12">
        <f t="shared" si="0"/>
        <v>1.3149847094801224</v>
      </c>
      <c r="S6" s="12">
        <f t="shared" si="0"/>
        <v>1.2782401902497027</v>
      </c>
      <c r="T6" s="12">
        <f t="shared" si="0"/>
        <v>1.2434933487565067</v>
      </c>
      <c r="U6" s="12">
        <f t="shared" si="0"/>
        <v>1.2105855855855856</v>
      </c>
      <c r="V6" s="12">
        <f t="shared" si="0"/>
        <v>1.2068019747668679</v>
      </c>
      <c r="W6" s="12">
        <f t="shared" si="0"/>
        <v>1.1764705882352942</v>
      </c>
      <c r="X6" s="12">
        <f t="shared" si="0"/>
        <v>1.1476264997391759</v>
      </c>
      <c r="Y6" s="12">
        <f t="shared" si="0"/>
        <v>1.145621181262729</v>
      </c>
      <c r="Z6" s="12">
        <f t="shared" si="0"/>
        <v>1.1188463451019393</v>
      </c>
      <c r="AA6" s="12">
        <f t="shared" si="0"/>
        <v>1.1175898931000972</v>
      </c>
      <c r="AB6" s="12">
        <f>AA6</f>
        <v>1.1175898931000972</v>
      </c>
      <c r="AC6" s="12">
        <f t="shared" ref="AC6:AK6" si="1">AB6</f>
        <v>1.1175898931000972</v>
      </c>
      <c r="AD6" s="12">
        <f t="shared" si="1"/>
        <v>1.1175898931000972</v>
      </c>
      <c r="AE6" s="12">
        <f t="shared" si="1"/>
        <v>1.1175898931000972</v>
      </c>
      <c r="AF6" s="12">
        <f t="shared" si="1"/>
        <v>1.1175898931000972</v>
      </c>
      <c r="AG6" s="12">
        <f t="shared" si="1"/>
        <v>1.1175898931000972</v>
      </c>
      <c r="AH6" s="12">
        <f t="shared" si="1"/>
        <v>1.1175898931000972</v>
      </c>
      <c r="AI6" s="12">
        <f t="shared" si="1"/>
        <v>1.1175898931000972</v>
      </c>
      <c r="AJ6" s="12">
        <f t="shared" si="1"/>
        <v>1.1175898931000972</v>
      </c>
      <c r="AK6" s="12">
        <f t="shared" si="1"/>
        <v>1.1175898931000972</v>
      </c>
    </row>
    <row r="7" spans="1:37" x14ac:dyDescent="0.25">
      <c r="A7" t="s">
        <v>8</v>
      </c>
      <c r="B7">
        <v>153366</v>
      </c>
      <c r="C7">
        <v>161834</v>
      </c>
      <c r="D7" s="13">
        <f>C7*(1+$B$9/100)</f>
        <v>172968.17919999998</v>
      </c>
      <c r="E7" s="13">
        <f>D7*(1+$B$9/100)</f>
        <v>184868.38992895998</v>
      </c>
      <c r="F7" s="13">
        <f>E7*(1+$B$9/100)</f>
        <v>197587.33515607243</v>
      </c>
      <c r="G7" s="13">
        <f>F7*(1+$B$9/100)</f>
        <v>211181.34381481021</v>
      </c>
      <c r="H7">
        <v>244753</v>
      </c>
      <c r="I7" s="13">
        <f>H7*(1+$B$10/100)</f>
        <v>258875.24810000003</v>
      </c>
      <c r="J7" s="13">
        <f>I7*(1+$B$10/100)</f>
        <v>273812.34991537005</v>
      </c>
      <c r="K7" s="13">
        <f>J7*(1+$B$10/100)</f>
        <v>289611.32250548695</v>
      </c>
      <c r="L7" s="13">
        <f>K7*(1+$B$10/100)</f>
        <v>306321.8958140536</v>
      </c>
      <c r="M7">
        <v>329998</v>
      </c>
      <c r="N7" s="13">
        <f>M7*(1+$B$10/100)</f>
        <v>349038.88460000005</v>
      </c>
      <c r="O7" s="13">
        <f t="shared" ref="O7:AK7" si="2">N7*(1+$B$10/100)</f>
        <v>369178.42824142007</v>
      </c>
      <c r="P7" s="13">
        <f t="shared" si="2"/>
        <v>390480.02355095005</v>
      </c>
      <c r="Q7" s="13">
        <f t="shared" si="2"/>
        <v>413010.7209098399</v>
      </c>
      <c r="R7" s="13">
        <f t="shared" si="2"/>
        <v>436841.43950633769</v>
      </c>
      <c r="S7" s="13">
        <f t="shared" si="2"/>
        <v>462047.19056585338</v>
      </c>
      <c r="T7" s="13">
        <f t="shared" si="2"/>
        <v>488707.31346150313</v>
      </c>
      <c r="U7" s="13">
        <f t="shared" si="2"/>
        <v>516905.72544823191</v>
      </c>
      <c r="V7" s="13">
        <f t="shared" si="2"/>
        <v>546731.18580659491</v>
      </c>
      <c r="W7" s="13">
        <f t="shared" si="2"/>
        <v>578277.57522763545</v>
      </c>
      <c r="X7" s="13">
        <f t="shared" si="2"/>
        <v>611644.19131827005</v>
      </c>
      <c r="Y7" s="13">
        <f t="shared" si="2"/>
        <v>646936.06115733425</v>
      </c>
      <c r="Z7" s="13">
        <f t="shared" si="2"/>
        <v>684264.27188611252</v>
      </c>
      <c r="AA7" s="13">
        <f t="shared" si="2"/>
        <v>723746.32037394121</v>
      </c>
      <c r="AB7" s="13">
        <f t="shared" si="2"/>
        <v>765506.48305951769</v>
      </c>
      <c r="AC7" s="13">
        <f t="shared" si="2"/>
        <v>809676.20713205193</v>
      </c>
      <c r="AD7" s="13">
        <f t="shared" si="2"/>
        <v>856394.5242835714</v>
      </c>
      <c r="AE7" s="13">
        <f t="shared" si="2"/>
        <v>905808.48833473353</v>
      </c>
      <c r="AF7" s="13">
        <f t="shared" si="2"/>
        <v>958073.63811164768</v>
      </c>
      <c r="AG7" s="13">
        <f t="shared" si="2"/>
        <v>1013354.4870306898</v>
      </c>
      <c r="AH7" s="13">
        <f t="shared" si="2"/>
        <v>1071825.0409323608</v>
      </c>
      <c r="AI7" s="13">
        <f t="shared" si="2"/>
        <v>1133669.3457941581</v>
      </c>
      <c r="AJ7" s="13">
        <f t="shared" si="2"/>
        <v>1199082.0670464812</v>
      </c>
      <c r="AK7" s="13">
        <f t="shared" si="2"/>
        <v>1268269.1023150634</v>
      </c>
    </row>
    <row r="8" spans="1:37" x14ac:dyDescent="0.25">
      <c r="A8" t="s">
        <v>12</v>
      </c>
      <c r="B8" s="9">
        <f t="shared" ref="B8:AK8" si="3">B7*B6*$C$17/10000</f>
        <v>217.04932691473061</v>
      </c>
      <c r="C8" s="9">
        <f t="shared" si="3"/>
        <v>217.45874449471464</v>
      </c>
      <c r="D8" s="9">
        <f t="shared" si="3"/>
        <v>530.97362379816002</v>
      </c>
      <c r="E8" s="9">
        <f t="shared" si="3"/>
        <v>676.8212928537813</v>
      </c>
      <c r="F8" s="9">
        <f t="shared" si="3"/>
        <v>922.18845458994383</v>
      </c>
      <c r="G8" s="9">
        <f t="shared" si="3"/>
        <v>1180.2494484622082</v>
      </c>
      <c r="H8" s="9">
        <f t="shared" si="3"/>
        <v>1470.2127396666774</v>
      </c>
      <c r="I8" s="9">
        <f t="shared" si="3"/>
        <v>1654.8919905861546</v>
      </c>
      <c r="J8" s="9">
        <f t="shared" si="3"/>
        <v>1848.1034226323541</v>
      </c>
      <c r="K8" s="9">
        <f t="shared" si="3"/>
        <v>2050.6622461192237</v>
      </c>
      <c r="L8" s="9">
        <f t="shared" si="3"/>
        <v>2376.5643979719566</v>
      </c>
      <c r="M8" s="9">
        <f t="shared" si="3"/>
        <v>2474.3014772728775</v>
      </c>
      <c r="N8" s="9">
        <f t="shared" si="3"/>
        <v>2532.0636776199945</v>
      </c>
      <c r="O8" s="9">
        <f t="shared" si="3"/>
        <v>2655.6707273842894</v>
      </c>
      <c r="P8" s="9">
        <f t="shared" si="3"/>
        <v>2723.2323004292134</v>
      </c>
      <c r="Q8" s="9">
        <f t="shared" si="3"/>
        <v>2795.1127715470357</v>
      </c>
      <c r="R8" s="9">
        <f t="shared" si="3"/>
        <v>2871.4058447724133</v>
      </c>
      <c r="S8" s="9">
        <f t="shared" si="3"/>
        <v>2952.2208964897754</v>
      </c>
      <c r="T8" s="9">
        <f t="shared" si="3"/>
        <v>3037.6823129030599</v>
      </c>
      <c r="U8" s="9">
        <f t="shared" si="3"/>
        <v>3127.9290151442751</v>
      </c>
      <c r="V8" s="9">
        <f t="shared" si="3"/>
        <v>3298.0702856471398</v>
      </c>
      <c r="W8" s="9">
        <f t="shared" si="3"/>
        <v>3400.6933581166468</v>
      </c>
      <c r="X8" s="9">
        <f t="shared" si="3"/>
        <v>3508.7261305819297</v>
      </c>
      <c r="Y8" s="9">
        <f t="shared" si="3"/>
        <v>3704.6948555443832</v>
      </c>
      <c r="Z8" s="9">
        <f t="shared" si="3"/>
        <v>3826.8757287245421</v>
      </c>
      <c r="AA8" s="9">
        <f t="shared" si="3"/>
        <v>4043.1409513973103</v>
      </c>
      <c r="AB8" s="9">
        <f t="shared" si="3"/>
        <v>4276.4301842929344</v>
      </c>
      <c r="AC8" s="9">
        <f t="shared" si="3"/>
        <v>4523.1802059266374</v>
      </c>
      <c r="AD8" s="9">
        <f t="shared" si="3"/>
        <v>4784.1677038086045</v>
      </c>
      <c r="AE8" s="9">
        <f t="shared" si="3"/>
        <v>5060.2141803183622</v>
      </c>
      <c r="AF8" s="9">
        <f t="shared" si="3"/>
        <v>5352.1885385227324</v>
      </c>
      <c r="AG8" s="9">
        <f t="shared" si="3"/>
        <v>5661.0098171954942</v>
      </c>
      <c r="AH8" s="9">
        <f t="shared" si="3"/>
        <v>5987.6500836476744</v>
      </c>
      <c r="AI8" s="9">
        <f t="shared" si="3"/>
        <v>6333.1374934741461</v>
      </c>
      <c r="AJ8" s="9">
        <f t="shared" si="3"/>
        <v>6698.5595268476054</v>
      </c>
      <c r="AK8" s="9">
        <f t="shared" si="3"/>
        <v>7085.0664115467134</v>
      </c>
    </row>
    <row r="9" spans="1:37" x14ac:dyDescent="0.25">
      <c r="A9" t="s">
        <v>10</v>
      </c>
      <c r="B9">
        <v>6.88</v>
      </c>
    </row>
    <row r="10" spans="1:37" x14ac:dyDescent="0.25">
      <c r="A10" t="s">
        <v>11</v>
      </c>
      <c r="B10">
        <v>5.77</v>
      </c>
    </row>
    <row r="12" spans="1:37" x14ac:dyDescent="0.25">
      <c r="A12" t="s">
        <v>13</v>
      </c>
      <c r="B12" s="9">
        <f t="shared" ref="B12:AK12" si="4">$C$19*B7/100</f>
        <v>10107.217069556609</v>
      </c>
      <c r="C12" s="9">
        <f t="shared" si="4"/>
        <v>10665.280226612314</v>
      </c>
      <c r="D12" s="9">
        <f t="shared" si="4"/>
        <v>11399.051506203241</v>
      </c>
      <c r="E12" s="9">
        <f t="shared" si="4"/>
        <v>12183.306249830024</v>
      </c>
      <c r="F12" s="9">
        <f t="shared" si="4"/>
        <v>13021.51771981833</v>
      </c>
      <c r="G12" s="9">
        <f t="shared" si="4"/>
        <v>13917.398138941831</v>
      </c>
      <c r="H12" s="9">
        <f t="shared" si="4"/>
        <v>16129.857330993758</v>
      </c>
      <c r="I12" s="9">
        <f t="shared" si="4"/>
        <v>17060.550098992102</v>
      </c>
      <c r="J12" s="9">
        <f t="shared" si="4"/>
        <v>18044.943839703948</v>
      </c>
      <c r="K12" s="9">
        <f t="shared" si="4"/>
        <v>19086.137099254865</v>
      </c>
      <c r="L12" s="9">
        <f t="shared" si="4"/>
        <v>20187.407209881876</v>
      </c>
      <c r="M12" s="9">
        <f t="shared" si="4"/>
        <v>21747.723866564571</v>
      </c>
      <c r="N12" s="9">
        <f t="shared" si="4"/>
        <v>23002.567533665351</v>
      </c>
      <c r="O12" s="9">
        <f t="shared" si="4"/>
        <v>24329.815680357842</v>
      </c>
      <c r="P12" s="9">
        <f t="shared" si="4"/>
        <v>25733.646045114492</v>
      </c>
      <c r="Q12" s="9">
        <f t="shared" si="4"/>
        <v>27218.477421917603</v>
      </c>
      <c r="R12" s="9">
        <f t="shared" si="4"/>
        <v>28788.983569162247</v>
      </c>
      <c r="S12" s="9">
        <f t="shared" si="4"/>
        <v>30450.10792110291</v>
      </c>
      <c r="T12" s="9">
        <f t="shared" si="4"/>
        <v>32207.079148150548</v>
      </c>
      <c r="U12" s="9">
        <f t="shared" si="4"/>
        <v>34065.427614998844</v>
      </c>
      <c r="V12" s="9">
        <f t="shared" si="4"/>
        <v>36031.00278838427</v>
      </c>
      <c r="W12" s="9">
        <f t="shared" si="4"/>
        <v>38109.991649274045</v>
      </c>
      <c r="X12" s="9">
        <f t="shared" si="4"/>
        <v>40308.938167437162</v>
      </c>
      <c r="Y12" s="9">
        <f t="shared" si="4"/>
        <v>42634.763899698286</v>
      </c>
      <c r="Z12" s="9">
        <f t="shared" si="4"/>
        <v>45094.789776710888</v>
      </c>
      <c r="AA12" s="9">
        <f t="shared" si="4"/>
        <v>47696.759146827106</v>
      </c>
      <c r="AB12" s="9">
        <f t="shared" si="4"/>
        <v>50448.86214959903</v>
      </c>
      <c r="AC12" s="9">
        <f t="shared" si="4"/>
        <v>53359.761495630897</v>
      </c>
      <c r="AD12" s="9">
        <f t="shared" si="4"/>
        <v>56438.619733928805</v>
      </c>
      <c r="AE12" s="9">
        <f t="shared" si="4"/>
        <v>59695.128092576495</v>
      </c>
      <c r="AF12" s="9">
        <f t="shared" si="4"/>
        <v>63139.53698351817</v>
      </c>
      <c r="AG12" s="9">
        <f t="shared" si="4"/>
        <v>66782.688267467165</v>
      </c>
      <c r="AH12" s="9">
        <f t="shared" si="4"/>
        <v>70636.049380500044</v>
      </c>
      <c r="AI12" s="9">
        <f t="shared" si="4"/>
        <v>74711.749429754898</v>
      </c>
      <c r="AJ12" s="9">
        <f t="shared" si="4"/>
        <v>79022.617371851768</v>
      </c>
      <c r="AK12" s="9">
        <f t="shared" si="4"/>
        <v>83582.222394207623</v>
      </c>
    </row>
    <row r="13" spans="1:37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x14ac:dyDescent="0.25">
      <c r="A15" t="s">
        <v>63</v>
      </c>
      <c r="C15">
        <f>18*620+14*430+15*1100+7*4600+2*1900+16*7300+14*2700+12*770+24*1000+16*1400+12*430+19*1900+28*170+14*2200+13*1000+15*560+26*60+920*15+8*2000</f>
        <v>409500</v>
      </c>
      <c r="D15">
        <f>C15/(620+430+1100+4600+1900+7300+2700+770+1000+1400+430+1900+170+2200+1000+560+60+920+2000)</f>
        <v>13.184159690920799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x14ac:dyDescent="0.25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x14ac:dyDescent="0.25">
      <c r="A17" t="s">
        <v>64</v>
      </c>
      <c r="C17" s="12">
        <f>E95+H95</f>
        <v>49.986191376369504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x14ac:dyDescent="0.25"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x14ac:dyDescent="0.25">
      <c r="A19" t="s">
        <v>43</v>
      </c>
      <c r="C19" s="32">
        <f>D15*(E95+H95)/100</f>
        <v>6.5902592944698366</v>
      </c>
    </row>
    <row r="23" spans="1:37" x14ac:dyDescent="0.25">
      <c r="E23">
        <f>10/145*100</f>
        <v>6.8965517241379306</v>
      </c>
    </row>
    <row r="42" spans="1:1" x14ac:dyDescent="0.25">
      <c r="A42" s="3" t="s">
        <v>9</v>
      </c>
    </row>
    <row r="67" spans="1:12" x14ac:dyDescent="0.25">
      <c r="K67" s="3" t="s">
        <v>5</v>
      </c>
    </row>
    <row r="77" spans="1:12" x14ac:dyDescent="0.25">
      <c r="B77" s="3" t="s">
        <v>53</v>
      </c>
    </row>
    <row r="79" spans="1:12" x14ac:dyDescent="0.25">
      <c r="B79" s="1" t="s">
        <v>74</v>
      </c>
    </row>
    <row r="80" spans="1:12" ht="16.5" x14ac:dyDescent="0.25">
      <c r="A80" t="s">
        <v>14</v>
      </c>
      <c r="E80" s="49" t="s">
        <v>15</v>
      </c>
      <c r="F80" s="49"/>
      <c r="G80" s="49"/>
      <c r="H80" s="49"/>
      <c r="I80" s="49"/>
      <c r="J80" s="49"/>
      <c r="K80" s="49"/>
      <c r="L80" s="49"/>
    </row>
    <row r="81" spans="1:11" x14ac:dyDescent="0.25">
      <c r="A81" s="50" t="s">
        <v>0</v>
      </c>
      <c r="B81" s="14"/>
      <c r="C81" s="14"/>
      <c r="D81" s="14"/>
      <c r="E81" s="53" t="s">
        <v>16</v>
      </c>
      <c r="F81" s="53" t="s">
        <v>17</v>
      </c>
      <c r="G81" s="53" t="s">
        <v>18</v>
      </c>
      <c r="H81" s="53" t="s">
        <v>19</v>
      </c>
      <c r="I81" s="15" t="s">
        <v>20</v>
      </c>
      <c r="J81" s="53" t="s">
        <v>21</v>
      </c>
      <c r="K81" s="16" t="s">
        <v>22</v>
      </c>
    </row>
    <row r="82" spans="1:11" x14ac:dyDescent="0.25">
      <c r="A82" s="51"/>
      <c r="B82" s="17"/>
      <c r="C82" s="17"/>
      <c r="D82" s="17"/>
      <c r="E82" s="54"/>
      <c r="F82" s="54"/>
      <c r="G82" s="54"/>
      <c r="H82" s="54"/>
      <c r="I82" s="18" t="s">
        <v>23</v>
      </c>
      <c r="J82" s="54"/>
      <c r="K82" s="19" t="s">
        <v>24</v>
      </c>
    </row>
    <row r="83" spans="1:11" x14ac:dyDescent="0.25">
      <c r="A83" s="52"/>
      <c r="B83" s="20"/>
      <c r="C83" s="20"/>
      <c r="D83" s="20"/>
      <c r="E83" s="55"/>
      <c r="F83" s="55"/>
      <c r="G83" s="55"/>
      <c r="H83" s="55"/>
      <c r="I83" s="21" t="s">
        <v>25</v>
      </c>
      <c r="J83" s="55"/>
      <c r="K83" s="22" t="s">
        <v>26</v>
      </c>
    </row>
    <row r="84" spans="1:11" x14ac:dyDescent="0.25">
      <c r="A84" s="23">
        <v>1</v>
      </c>
      <c r="B84" s="23"/>
      <c r="C84" s="23"/>
      <c r="D84" s="23"/>
      <c r="E84" s="34">
        <v>2</v>
      </c>
      <c r="F84" s="34">
        <v>3</v>
      </c>
      <c r="G84" s="34">
        <v>4</v>
      </c>
      <c r="H84" s="34">
        <v>5</v>
      </c>
      <c r="I84" s="34">
        <v>6</v>
      </c>
      <c r="J84" s="34">
        <v>7</v>
      </c>
      <c r="K84" s="35" t="s">
        <v>27</v>
      </c>
    </row>
    <row r="85" spans="1:11" x14ac:dyDescent="0.25">
      <c r="A85" s="36" t="s">
        <v>28</v>
      </c>
      <c r="B85" s="24"/>
      <c r="C85" s="24"/>
      <c r="D85" s="24"/>
      <c r="E85" s="37">
        <v>209474.12781608119</v>
      </c>
      <c r="F85" s="37">
        <v>109609.77877866759</v>
      </c>
      <c r="G85" s="37">
        <v>131719.81337273202</v>
      </c>
      <c r="H85" s="37">
        <v>54189.190079562402</v>
      </c>
      <c r="I85" s="37">
        <v>11424.783703703704</v>
      </c>
      <c r="J85" s="37">
        <v>37577.019349878268</v>
      </c>
      <c r="K85" s="38">
        <v>553995</v>
      </c>
    </row>
    <row r="86" spans="1:11" x14ac:dyDescent="0.25">
      <c r="A86" s="36" t="s">
        <v>29</v>
      </c>
      <c r="B86" s="24"/>
      <c r="C86" s="24"/>
      <c r="D86" s="24"/>
      <c r="E86" s="37">
        <v>236752.19076651</v>
      </c>
      <c r="F86" s="37">
        <v>120208.7574092943</v>
      </c>
      <c r="G86" s="37">
        <v>146080.15510040961</v>
      </c>
      <c r="H86" s="37">
        <v>60600.284304184614</v>
      </c>
      <c r="I86" s="37">
        <v>12408.252614641995</v>
      </c>
      <c r="J86" s="37">
        <v>36595.349224177386</v>
      </c>
      <c r="K86" s="37">
        <v>612644.98941921792</v>
      </c>
    </row>
    <row r="87" spans="1:11" x14ac:dyDescent="0.25">
      <c r="A87" s="36" t="s">
        <v>30</v>
      </c>
      <c r="B87" s="24"/>
      <c r="C87" s="24"/>
      <c r="D87" s="24"/>
      <c r="E87" s="37">
        <v>272589</v>
      </c>
      <c r="F87" s="37">
        <v>131967</v>
      </c>
      <c r="G87" s="37">
        <v>169326</v>
      </c>
      <c r="H87" s="37">
        <v>67289</v>
      </c>
      <c r="I87" s="37">
        <v>14003</v>
      </c>
      <c r="J87" s="37">
        <v>39218</v>
      </c>
      <c r="K87" s="37">
        <v>694392</v>
      </c>
    </row>
    <row r="88" spans="1:11" x14ac:dyDescent="0.25">
      <c r="A88" s="39" t="s">
        <v>31</v>
      </c>
      <c r="B88" s="24"/>
      <c r="C88" s="24"/>
      <c r="D88" s="24"/>
      <c r="E88" s="37">
        <v>352291</v>
      </c>
      <c r="F88" s="37">
        <v>140960</v>
      </c>
      <c r="G88" s="37">
        <v>171104</v>
      </c>
      <c r="H88" s="37">
        <v>65381</v>
      </c>
      <c r="I88" s="37">
        <v>14206</v>
      </c>
      <c r="J88" s="37">
        <v>41252</v>
      </c>
      <c r="K88" s="37">
        <v>785194</v>
      </c>
    </row>
    <row r="89" spans="1:11" x14ac:dyDescent="0.25">
      <c r="A89" s="39" t="s">
        <v>32</v>
      </c>
      <c r="B89" s="25"/>
      <c r="C89" s="25"/>
      <c r="D89" s="25"/>
      <c r="E89" s="37">
        <v>365988.99</v>
      </c>
      <c r="F89" s="37">
        <v>147462</v>
      </c>
      <c r="G89" s="37">
        <v>183700</v>
      </c>
      <c r="H89" s="37">
        <v>72794</v>
      </c>
      <c r="I89" s="37">
        <v>14100</v>
      </c>
      <c r="J89" s="37">
        <v>40256</v>
      </c>
      <c r="K89" s="37">
        <v>824300.99</v>
      </c>
    </row>
    <row r="90" spans="1:11" x14ac:dyDescent="0.25">
      <c r="A90" s="40" t="s">
        <v>33</v>
      </c>
      <c r="B90" s="25"/>
      <c r="C90" s="25"/>
      <c r="D90" s="25"/>
      <c r="E90" s="37">
        <v>384418.2794984277</v>
      </c>
      <c r="F90" s="37">
        <v>152744.32570698805</v>
      </c>
      <c r="G90" s="37">
        <v>199841.78628002029</v>
      </c>
      <c r="H90" s="37">
        <v>74246.963235908886</v>
      </c>
      <c r="I90" s="37">
        <v>15539.688867794344</v>
      </c>
      <c r="J90" s="37">
        <v>47417.52291086076</v>
      </c>
      <c r="K90" s="37">
        <v>874208.56649999996</v>
      </c>
    </row>
    <row r="91" spans="1:11" x14ac:dyDescent="0.25">
      <c r="A91" s="40" t="s">
        <v>34</v>
      </c>
      <c r="B91" s="24"/>
      <c r="C91" s="24"/>
      <c r="D91" s="24"/>
      <c r="E91" s="37">
        <v>418346.16624665877</v>
      </c>
      <c r="F91" s="37">
        <v>168913.45725601545</v>
      </c>
      <c r="G91" s="37">
        <v>217404.72234963675</v>
      </c>
      <c r="H91" s="37">
        <v>78391.386457368004</v>
      </c>
      <c r="I91" s="37">
        <v>16176.94</v>
      </c>
      <c r="J91" s="37">
        <v>49289</v>
      </c>
      <c r="K91" s="37">
        <v>948521.67230967898</v>
      </c>
    </row>
    <row r="92" spans="1:11" x14ac:dyDescent="0.25">
      <c r="A92" s="40" t="s">
        <v>35</v>
      </c>
      <c r="B92" s="24"/>
      <c r="C92" s="24"/>
      <c r="D92" s="24"/>
      <c r="E92" s="37">
        <v>423522.94024919398</v>
      </c>
      <c r="F92" s="37">
        <v>173185.36546184841</v>
      </c>
      <c r="G92" s="37">
        <v>238875.69057048182</v>
      </c>
      <c r="H92" s="37">
        <v>86036.571008999075</v>
      </c>
      <c r="I92" s="37">
        <v>16594.330000000002</v>
      </c>
      <c r="J92" s="37">
        <v>62975.787018054529</v>
      </c>
      <c r="K92" s="37">
        <v>1001190.6843085778</v>
      </c>
    </row>
    <row r="93" spans="1:11" x14ac:dyDescent="0.25">
      <c r="A93" s="40" t="s">
        <v>70</v>
      </c>
      <c r="B93" s="24"/>
      <c r="C93" s="24"/>
      <c r="D93" s="24"/>
      <c r="E93" s="37">
        <v>440205.5156759005</v>
      </c>
      <c r="F93" s="37">
        <v>191150.88740685093</v>
      </c>
      <c r="G93" s="37">
        <v>255826.00848008768</v>
      </c>
      <c r="H93" s="37">
        <v>89824.931384403026</v>
      </c>
      <c r="I93" s="37">
        <v>15682.75</v>
      </c>
      <c r="J93" s="37">
        <v>68492.545322690057</v>
      </c>
      <c r="K93" s="37">
        <v>1061182.6382699322</v>
      </c>
    </row>
    <row r="94" spans="1:11" x14ac:dyDescent="0.25">
      <c r="A94" s="41" t="s">
        <v>71</v>
      </c>
      <c r="B94" s="26"/>
      <c r="C94" s="26"/>
      <c r="D94" s="26"/>
      <c r="E94" s="42">
        <v>468825.21119999996</v>
      </c>
      <c r="F94" s="43">
        <v>204293.44575095654</v>
      </c>
      <c r="G94" s="37">
        <v>273549.69270568853</v>
      </c>
      <c r="H94" s="37">
        <v>96140.63643289663</v>
      </c>
      <c r="I94" s="37">
        <v>14356</v>
      </c>
      <c r="J94" s="37">
        <v>73078.851411506243</v>
      </c>
      <c r="K94" s="43">
        <v>1130243.8375010479</v>
      </c>
    </row>
    <row r="95" spans="1:11" x14ac:dyDescent="0.25">
      <c r="A95" s="27" t="s">
        <v>36</v>
      </c>
      <c r="B95" s="27"/>
      <c r="C95" s="27"/>
      <c r="D95" s="27"/>
      <c r="E95" s="44">
        <v>41.480005963718895</v>
      </c>
      <c r="F95" s="44">
        <v>18.075165638827659</v>
      </c>
      <c r="G95" s="44">
        <v>24.202714815105985</v>
      </c>
      <c r="H95" s="44">
        <v>8.5061854126506127</v>
      </c>
      <c r="I95" s="44">
        <v>1.270168394082192</v>
      </c>
      <c r="J95" s="44">
        <v>6.4657597756146572</v>
      </c>
      <c r="K95" s="44">
        <v>100</v>
      </c>
    </row>
    <row r="96" spans="1:11" ht="25.5" x14ac:dyDescent="0.25">
      <c r="A96" s="45" t="s">
        <v>72</v>
      </c>
      <c r="B96" s="28"/>
      <c r="C96" s="28"/>
      <c r="D96" s="28"/>
      <c r="E96" s="46">
        <v>6.5014395560574005</v>
      </c>
      <c r="F96" s="46">
        <v>6.8754890560003616</v>
      </c>
      <c r="G96" s="46">
        <v>6.92802281163699</v>
      </c>
      <c r="H96" s="46">
        <v>7.0311270503127226</v>
      </c>
      <c r="I96" s="46">
        <v>-8.4599320909916962</v>
      </c>
      <c r="J96" s="46">
        <v>6.6960660714368929</v>
      </c>
      <c r="K96" s="46">
        <v>6.5079465815335542</v>
      </c>
    </row>
    <row r="97" spans="1:11" x14ac:dyDescent="0.25">
      <c r="A97" s="47" t="s">
        <v>73</v>
      </c>
      <c r="B97" s="29"/>
      <c r="C97" s="29"/>
      <c r="D97" s="29"/>
      <c r="E97" s="48">
        <v>8.3897105964131811</v>
      </c>
      <c r="F97" s="48">
        <v>6.4242291621283032</v>
      </c>
      <c r="G97" s="48">
        <v>7.5817271884242254</v>
      </c>
      <c r="H97" s="48">
        <v>5.9008469130015007</v>
      </c>
      <c r="I97" s="48">
        <v>2.3101087504606044</v>
      </c>
      <c r="J97" s="48">
        <v>6.8776604275098352</v>
      </c>
      <c r="K97" s="48">
        <v>7.3906893769725812</v>
      </c>
    </row>
    <row r="98" spans="1:11" x14ac:dyDescent="0.25">
      <c r="A98" s="30" t="s">
        <v>37</v>
      </c>
      <c r="B98" s="30"/>
      <c r="C98" s="30"/>
      <c r="D98" s="30"/>
      <c r="E98" s="30"/>
      <c r="F98" s="30"/>
      <c r="G98" s="31"/>
      <c r="H98" s="31"/>
      <c r="I98" s="31"/>
      <c r="J98" s="31"/>
      <c r="K98" s="31"/>
    </row>
    <row r="99" spans="1:11" x14ac:dyDescent="0.25">
      <c r="A99" s="30" t="s">
        <v>38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1" spans="1:11" x14ac:dyDescent="0.25">
      <c r="A101" s="3" t="s">
        <v>75</v>
      </c>
    </row>
  </sheetData>
  <mergeCells count="7">
    <mergeCell ref="E80:L80"/>
    <mergeCell ref="A81:A83"/>
    <mergeCell ref="E81:E83"/>
    <mergeCell ref="F81:F83"/>
    <mergeCell ref="G81:G83"/>
    <mergeCell ref="H81:H83"/>
    <mergeCell ref="J81:J83"/>
  </mergeCells>
  <hyperlinks>
    <hyperlink ref="A42" r:id="rId1" xr:uid="{00000000-0004-0000-0100-000000000000}"/>
    <hyperlink ref="K67" r:id="rId2" xr:uid="{00000000-0004-0000-0100-000001000000}"/>
    <hyperlink ref="B77" r:id="rId3" xr:uid="{00000000-0004-0000-0100-000002000000}"/>
  </hyperlinks>
  <pageMargins left="0.75" right="0.75" top="1" bottom="1" header="0.5" footer="0.5"/>
  <pageSetup paperSize="9" orientation="portrait" horizontalDpi="0" verticalDpi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2"/>
  <sheetViews>
    <sheetView workbookViewId="0">
      <selection activeCell="AK2" sqref="AK2"/>
    </sheetView>
  </sheetViews>
  <sheetFormatPr defaultColWidth="8.85546875" defaultRowHeight="15" x14ac:dyDescent="0.25"/>
  <cols>
    <col min="1" max="1" width="19.140625" customWidth="1"/>
  </cols>
  <sheetData>
    <row r="1" spans="1:37" x14ac:dyDescent="0.25">
      <c r="A1" s="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1" t="s">
        <v>2</v>
      </c>
      <c r="B2" s="9">
        <f>Calculations_India!B8</f>
        <v>217.04932691473061</v>
      </c>
      <c r="C2" s="9">
        <f>Calculations_India!C8</f>
        <v>217.45874449471464</v>
      </c>
      <c r="D2" s="9">
        <f>Calculations_India!D8</f>
        <v>530.97362379816002</v>
      </c>
      <c r="E2" s="9">
        <f>Calculations_India!E8</f>
        <v>676.8212928537813</v>
      </c>
      <c r="F2" s="9">
        <f>Calculations_India!F8</f>
        <v>922.18845458994383</v>
      </c>
      <c r="G2" s="9">
        <f>Calculations_India!G8</f>
        <v>1180.2494484622082</v>
      </c>
      <c r="H2" s="9">
        <f>Calculations_India!H8</f>
        <v>1470.2127396666774</v>
      </c>
      <c r="I2" s="9">
        <f>Calculations_India!I8</f>
        <v>1654.8919905861546</v>
      </c>
      <c r="J2" s="9">
        <f>Calculations_India!J8</f>
        <v>1848.1034226323541</v>
      </c>
      <c r="K2" s="9">
        <f>Calculations_India!K8</f>
        <v>2050.6622461192237</v>
      </c>
      <c r="L2" s="9">
        <f>Calculations_India!L8</f>
        <v>2376.5643979719566</v>
      </c>
      <c r="M2" s="9">
        <f>Calculations_India!M8</f>
        <v>2474.3014772728775</v>
      </c>
      <c r="N2" s="9">
        <f>Calculations_India!N8</f>
        <v>2532.0636776199945</v>
      </c>
      <c r="O2" s="9">
        <f>Calculations_India!O8</f>
        <v>2655.6707273842894</v>
      </c>
      <c r="P2" s="9">
        <f>Calculations_India!P8</f>
        <v>2723.2323004292134</v>
      </c>
      <c r="Q2" s="9">
        <f>Calculations_India!Q8</f>
        <v>2795.1127715470357</v>
      </c>
      <c r="R2" s="9">
        <f>Calculations_India!R8</f>
        <v>2871.4058447724133</v>
      </c>
      <c r="S2" s="9">
        <f>Calculations_India!S8</f>
        <v>2952.2208964897754</v>
      </c>
      <c r="T2" s="9">
        <f>Calculations_India!T8</f>
        <v>3037.6823129030599</v>
      </c>
      <c r="U2" s="9">
        <f>Calculations_India!U8</f>
        <v>3127.9290151442751</v>
      </c>
      <c r="V2" s="9">
        <f>Calculations_India!V8</f>
        <v>3298.0702856471398</v>
      </c>
      <c r="W2" s="9">
        <f>Calculations_India!W8</f>
        <v>3400.6933581166468</v>
      </c>
      <c r="X2" s="9">
        <f>Calculations_India!X8</f>
        <v>3508.7261305819297</v>
      </c>
      <c r="Y2" s="9">
        <f>Calculations_India!Y8</f>
        <v>3704.6948555443832</v>
      </c>
      <c r="Z2" s="9">
        <f>Calculations_India!Z8</f>
        <v>3826.8757287245421</v>
      </c>
      <c r="AA2" s="9">
        <f>Calculations_India!AA8</f>
        <v>4043.1409513973103</v>
      </c>
      <c r="AB2" s="9">
        <f>Calculations_India!AB8</f>
        <v>4276.4301842929344</v>
      </c>
      <c r="AC2" s="9">
        <f>Calculations_India!AC8</f>
        <v>4523.1802059266374</v>
      </c>
      <c r="AD2" s="9">
        <f>Calculations_India!AD8</f>
        <v>4784.1677038086045</v>
      </c>
      <c r="AE2" s="9">
        <f>Calculations_India!AE8</f>
        <v>5060.2141803183622</v>
      </c>
      <c r="AF2" s="9">
        <f>Calculations_India!AF8</f>
        <v>5352.1885385227324</v>
      </c>
      <c r="AG2" s="9">
        <f>Calculations_India!AG8</f>
        <v>5661.0098171954942</v>
      </c>
      <c r="AH2" s="9">
        <f>Calculations_India!AH8</f>
        <v>5987.6500836476744</v>
      </c>
      <c r="AI2" s="9">
        <f>Calculations_India!AI8</f>
        <v>6333.1374934741461</v>
      </c>
      <c r="AJ2" s="9">
        <f>Calculations_India!AJ8</f>
        <v>6698.5595268476054</v>
      </c>
      <c r="AK2" s="9">
        <f>Calculations_India!AK8</f>
        <v>7085.0664115467134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2" sqref="A2"/>
    </sheetView>
  </sheetViews>
  <sheetFormatPr defaultColWidth="8.85546875" defaultRowHeight="15" x14ac:dyDescent="0.25"/>
  <cols>
    <col min="1" max="1" width="21" customWidth="1"/>
  </cols>
  <sheetData>
    <row r="1" spans="1:37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10" t="s">
        <v>1</v>
      </c>
      <c r="B2" s="9">
        <f>Calculations_India!B12-Calculations_India!B8</f>
        <v>9890.1677426418792</v>
      </c>
      <c r="C2" s="9">
        <f>Calculations_India!C12-Calculations_India!C8</f>
        <v>10447.821482117601</v>
      </c>
      <c r="D2" s="9">
        <f>Calculations_India!D12-Calculations_India!D8</f>
        <v>10868.077882405081</v>
      </c>
      <c r="E2" s="9">
        <f>Calculations_India!E12-Calculations_India!E8</f>
        <v>11506.484956976243</v>
      </c>
      <c r="F2" s="9">
        <f>Calculations_India!F12-Calculations_India!F8</f>
        <v>12099.329265228385</v>
      </c>
      <c r="G2" s="9">
        <f>Calculations_India!G12-Calculations_India!G8</f>
        <v>12737.148690479624</v>
      </c>
      <c r="H2" s="9">
        <f>Calculations_India!H12-Calculations_India!H8</f>
        <v>14659.64459132708</v>
      </c>
      <c r="I2" s="9">
        <f>Calculations_India!I12-Calculations_India!I8</f>
        <v>15405.658108405947</v>
      </c>
      <c r="J2" s="9">
        <f>Calculations_India!J12-Calculations_India!J8</f>
        <v>16196.840417071595</v>
      </c>
      <c r="K2" s="9">
        <f>Calculations_India!K12-Calculations_India!K8</f>
        <v>17035.474853135642</v>
      </c>
      <c r="L2" s="9">
        <f>Calculations_India!L12-Calculations_India!L8</f>
        <v>17810.842811909919</v>
      </c>
      <c r="M2" s="9">
        <f>Calculations_India!M12-Calculations_India!M8</f>
        <v>19273.422389291693</v>
      </c>
      <c r="N2" s="9">
        <f>Calculations_India!N12-Calculations_India!N8</f>
        <v>20470.503856045358</v>
      </c>
      <c r="O2" s="9">
        <f>Calculations_India!O12-Calculations_India!O8</f>
        <v>21674.144952973555</v>
      </c>
      <c r="P2" s="9">
        <f>Calculations_India!P12-Calculations_India!P8</f>
        <v>23010.41374468528</v>
      </c>
      <c r="Q2" s="9">
        <f>Calculations_India!Q12-Calculations_India!Q8</f>
        <v>24423.364650370568</v>
      </c>
      <c r="R2" s="9">
        <f>Calculations_India!R12-Calculations_India!R8</f>
        <v>25917.577724389834</v>
      </c>
      <c r="S2" s="9">
        <f>Calculations_India!S12-Calculations_India!S8</f>
        <v>27497.887024613134</v>
      </c>
      <c r="T2" s="9">
        <f>Calculations_India!T12-Calculations_India!T8</f>
        <v>29169.396835247488</v>
      </c>
      <c r="U2" s="9">
        <f>Calculations_India!U12-Calculations_India!U8</f>
        <v>30937.498599854567</v>
      </c>
      <c r="V2" s="9">
        <f>Calculations_India!V12-Calculations_India!V8</f>
        <v>32732.932502737131</v>
      </c>
      <c r="W2" s="9">
        <f>Calculations_India!W12-Calculations_India!W8</f>
        <v>34709.2982911574</v>
      </c>
      <c r="X2" s="9">
        <f>Calculations_India!X12-Calculations_India!X8</f>
        <v>36800.212036855235</v>
      </c>
      <c r="Y2" s="9">
        <f>Calculations_India!Y12-Calculations_India!Y8</f>
        <v>38930.069044153905</v>
      </c>
      <c r="Z2" s="9">
        <f>Calculations_India!Z12-Calculations_India!Z8</f>
        <v>41267.914047986349</v>
      </c>
      <c r="AA2" s="9">
        <f>Calculations_India!AA12-Calculations_India!AA8</f>
        <v>43653.618195429794</v>
      </c>
      <c r="AB2" s="9">
        <f>Calculations_India!AB12-Calculations_India!AB8</f>
        <v>46172.431965306096</v>
      </c>
      <c r="AC2" s="9">
        <f>Calculations_India!AC12-Calculations_India!AC8</f>
        <v>48836.581289704263</v>
      </c>
      <c r="AD2" s="9">
        <f>Calculations_India!AD12-Calculations_India!AD8</f>
        <v>51654.452030120199</v>
      </c>
      <c r="AE2" s="9">
        <f>Calculations_India!AE12-Calculations_India!AE8</f>
        <v>54634.913912258133</v>
      </c>
      <c r="AF2" s="9">
        <f>Calculations_India!AF12-Calculations_India!AF8</f>
        <v>57787.348444995441</v>
      </c>
      <c r="AG2" s="9">
        <f>Calculations_India!AG12-Calculations_India!AG8</f>
        <v>61121.678450271669</v>
      </c>
      <c r="AH2" s="9">
        <f>Calculations_India!AH12-Calculations_India!AH8</f>
        <v>64648.399296852367</v>
      </c>
      <c r="AI2" s="9">
        <f>Calculations_India!AI12-Calculations_India!AI8</f>
        <v>68378.611936280751</v>
      </c>
      <c r="AJ2" s="9">
        <f>Calculations_India!AJ12-Calculations_India!AJ8</f>
        <v>72324.057845004165</v>
      </c>
      <c r="AK2" s="9">
        <f>Calculations_India!AK12-Calculations_India!AK8</f>
        <v>76497.155982660915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Calculations_India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2014-08-26T00:34:41Z</dcterms:created>
  <dcterms:modified xsi:type="dcterms:W3CDTF">2020-01-20T14:03:45Z</dcterms:modified>
</cp:coreProperties>
</file>