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elec\WUbPPT\"/>
    </mc:Choice>
  </mc:AlternateContent>
  <xr:revisionPtr revIDLastSave="0" documentId="13_ncr:1_{B344EB91-DA5D-4D1D-9736-DAD08B9B0CE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India data" sheetId="9" r:id="rId2"/>
    <sheet name="2014 Consolidated Data" sheetId="5" r:id="rId3"/>
    <sheet name="WUbPPT-withdrawals" sheetId="6" r:id="rId4"/>
    <sheet name="WUbPPT-consumption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9" l="1"/>
  <c r="D10" i="9"/>
  <c r="D6" i="9" l="1"/>
  <c r="D7" i="9"/>
  <c r="B5" i="8" l="1"/>
  <c r="B6" i="8"/>
  <c r="B7" i="8"/>
  <c r="B14" i="8"/>
  <c r="B5" i="6"/>
  <c r="B6" i="6"/>
  <c r="B9" i="6"/>
  <c r="B14" i="6"/>
  <c r="B17" i="6"/>
  <c r="C15" i="5"/>
  <c r="B15" i="8" s="1"/>
  <c r="C11" i="5"/>
  <c r="B11" i="8" s="1"/>
  <c r="C10" i="5"/>
  <c r="B10" i="8" s="1"/>
  <c r="C9" i="5"/>
  <c r="B9" i="8" s="1"/>
  <c r="C8" i="5"/>
  <c r="B8" i="8" s="1"/>
  <c r="C7" i="5"/>
  <c r="C3" i="5"/>
  <c r="B3" i="8" s="1"/>
  <c r="B17" i="5"/>
  <c r="B12" i="5"/>
  <c r="B12" i="6" s="1"/>
  <c r="B11" i="5"/>
  <c r="B15" i="5" s="1"/>
  <c r="B15" i="6" s="1"/>
  <c r="B10" i="5"/>
  <c r="B10" i="6" s="1"/>
  <c r="B9" i="5"/>
  <c r="B8" i="5"/>
  <c r="B8" i="6" s="1"/>
  <c r="B7" i="5"/>
  <c r="B7" i="6" s="1"/>
  <c r="B3" i="5"/>
  <c r="B3" i="6" s="1"/>
  <c r="G10" i="9"/>
  <c r="G9" i="9"/>
  <c r="F10" i="9"/>
  <c r="F9" i="9"/>
  <c r="G8" i="9"/>
  <c r="G7" i="9"/>
  <c r="G6" i="9"/>
  <c r="C4" i="5" s="1"/>
  <c r="B4" i="8" s="1"/>
  <c r="G5" i="9"/>
  <c r="G4" i="9"/>
  <c r="C2" i="5" s="1"/>
  <c r="B2" i="8" s="1"/>
  <c r="G3" i="9"/>
  <c r="F8" i="9"/>
  <c r="F7" i="9"/>
  <c r="F6" i="9"/>
  <c r="B4" i="5" s="1"/>
  <c r="B4" i="6" s="1"/>
  <c r="F5" i="9"/>
  <c r="F4" i="9"/>
  <c r="B2" i="5" s="1"/>
  <c r="B2" i="6" s="1"/>
  <c r="F3" i="9"/>
  <c r="D13" i="9"/>
  <c r="D12" i="9"/>
  <c r="D9" i="9"/>
  <c r="D8" i="9"/>
  <c r="D5" i="9"/>
  <c r="B16" i="5" l="1"/>
  <c r="B16" i="6" s="1"/>
  <c r="C16" i="5"/>
  <c r="B16" i="8" s="1"/>
  <c r="B13" i="5"/>
  <c r="B13" i="6" s="1"/>
  <c r="C12" i="5"/>
  <c r="B12" i="8" s="1"/>
  <c r="C17" i="5"/>
  <c r="B17" i="8" s="1"/>
  <c r="B11" i="6"/>
  <c r="C13" i="5"/>
  <c r="B13" i="8" s="1"/>
</calcChain>
</file>

<file path=xl/sharedStrings.xml><?xml version="1.0" encoding="utf-8"?>
<sst xmlns="http://schemas.openxmlformats.org/spreadsheetml/2006/main" count="143" uniqueCount="89">
  <si>
    <t>biomass</t>
  </si>
  <si>
    <t>geothermal</t>
  </si>
  <si>
    <t>nuclear</t>
  </si>
  <si>
    <t>CSP</t>
  </si>
  <si>
    <t>hydro</t>
  </si>
  <si>
    <t>technology</t>
  </si>
  <si>
    <t>Conversion Factors</t>
  </si>
  <si>
    <t>WUbPPT Water Use by Power Plant Type</t>
  </si>
  <si>
    <t>Source:</t>
  </si>
  <si>
    <t>Notes</t>
  </si>
  <si>
    <t>hard coal</t>
  </si>
  <si>
    <t>natural gas nonpeaker</t>
  </si>
  <si>
    <t>onshore wind</t>
  </si>
  <si>
    <t>solar PV</t>
  </si>
  <si>
    <t>solar 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</si>
  <si>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</si>
  <si>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</si>
  <si>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</si>
  <si>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</si>
  <si>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</si>
  <si>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</si>
  <si>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</si>
  <si>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Water withdrawals (liters/(MW*hour))</t>
  </si>
  <si>
    <t>Water consumption (liters/(MW*hour))</t>
  </si>
  <si>
    <t>Table 2. Intensity of water consumption and withdrawal by source of energy</t>
  </si>
  <si>
    <t>Source of energy 
and cooling type</t>
  </si>
  <si>
    <t>Fresh water withdrawal (m3/MWh) (2014)</t>
  </si>
  <si>
    <t>Fresh water consumption (m3/MWh) (2014)</t>
  </si>
  <si>
    <t>Biomass - dry</t>
  </si>
  <si>
    <t>Biomass - recirculating</t>
  </si>
  <si>
    <t>Coal - dry</t>
  </si>
  <si>
    <t>Coal - once-through</t>
  </si>
  <si>
    <t>Coal - recirculating</t>
  </si>
  <si>
    <t>Gas - dry</t>
  </si>
  <si>
    <t>Gas - recirculating</t>
  </si>
  <si>
    <t>Nuclear - once-through</t>
  </si>
  <si>
    <t>Nuclear - recirculating</t>
  </si>
  <si>
    <t>Oil - dry</t>
  </si>
  <si>
    <t>Oil - recirculating</t>
  </si>
  <si>
    <t>CSP - recirculating</t>
  </si>
  <si>
    <t>CSP - dry</t>
  </si>
  <si>
    <t>Solar PV - none</t>
  </si>
  <si>
    <t>Geothermal - Recirculating</t>
  </si>
  <si>
    <t>Table 3. Proportion and estimated adoption of cooling technologies to 2030</t>
  </si>
  <si>
    <t>Water source</t>
  </si>
  <si>
    <t>Source of energy</t>
  </si>
  <si>
    <t>Cooling type</t>
  </si>
  <si>
    <t>% share in generation 
(2014)</t>
  </si>
  <si>
    <t>Freshwater</t>
  </si>
  <si>
    <t>Biomass</t>
  </si>
  <si>
    <t>Dry</t>
  </si>
  <si>
    <t>Recirculating</t>
  </si>
  <si>
    <t>Coal</t>
  </si>
  <si>
    <t>Once-through</t>
  </si>
  <si>
    <t>Gas</t>
  </si>
  <si>
    <t>Nuclear</t>
  </si>
  <si>
    <t>Oil</t>
  </si>
  <si>
    <t>Geothermal</t>
  </si>
  <si>
    <t>Cooling type % within freshwater</t>
  </si>
  <si>
    <t>Solar PV</t>
  </si>
  <si>
    <t xml:space="preserve">Water Use in India's Power Generation </t>
  </si>
  <si>
    <t>IRENA, WRI</t>
  </si>
  <si>
    <t>https://www.irena.org/-/media/Files/IRENA/Agency/Publication/2018/Jan/IRENA_power_water_2018_methodology.pdf?la=en&amp;hash=C1726E07286F34010EB878321F72C471F0C4427C</t>
  </si>
  <si>
    <t>Water Use in India's Power Generation: Impact of Renewables and Improved Cooling Technologies to 2030</t>
  </si>
  <si>
    <t>Tables 2, 3; page 5-6</t>
  </si>
  <si>
    <t>Values for Reference year of 2014</t>
  </si>
  <si>
    <t>liters per cubic m</t>
  </si>
  <si>
    <t xml:space="preserve">The report classifies the withdrawal and consumption values by cooling technology </t>
  </si>
  <si>
    <t>type. Hence, we estimate average values weighted by the cooling technology type</t>
  </si>
  <si>
    <t>for each generation source.</t>
  </si>
  <si>
    <t>We assume 'Oil' source to correspond to liquid fossil fuel sources in EPS i.e.</t>
  </si>
  <si>
    <t xml:space="preserve">petroleum, crude oil, and heavy residual fuel. </t>
  </si>
  <si>
    <t>We assume consumption by MSW to be same as biomass.</t>
  </si>
  <si>
    <t xml:space="preserve">Wind and hydro sources are typically assumed to have negligible </t>
  </si>
  <si>
    <t>water usage and hence assigned values of zero.</t>
  </si>
  <si>
    <t>Average (weighted by cooling type)</t>
  </si>
  <si>
    <t>We use a source which consolidates the withdrawal and consumption values for India</t>
  </si>
  <si>
    <t>Once-thru</t>
  </si>
  <si>
    <t>(Seawater)</t>
  </si>
  <si>
    <t>from India-specific estimates and expert consultation, for the base year of 2014.</t>
  </si>
  <si>
    <t xml:space="preserve">India's MoEFCC has issued a notification in 2015 for all plants using once-through </t>
  </si>
  <si>
    <t>even though nuclear plants use seawater in once-through technology.</t>
  </si>
  <si>
    <t xml:space="preserve">Only freshwater is considered, for consistency across all sources, </t>
  </si>
  <si>
    <t xml:space="preserve">water cooling technologies to transition to fully cooling-tower (recirculating) </t>
  </si>
  <si>
    <t>technology by 2017, which has much lesser water intensity.</t>
  </si>
  <si>
    <t>Govt. notification for installing cooling-tower technology in thermal plants</t>
  </si>
  <si>
    <t>Ministry of Environment, Forests &amp; Climate Change (MoEFCC)</t>
  </si>
  <si>
    <t>https://web.archive.org/web/20180127113125/http://www.moef.nic.in/sites/default/files/draft%20Notification%20forinviting%20the%20public%20comments%20for%20the%20Coal%20BTPP.pdf</t>
  </si>
  <si>
    <t>(MoEFCC link broken, accessed in web archives)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</si>
</sst>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 wrapText="1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2" fontId="0" fillId="0" borderId="0" xfId="0" applyNumberFormat="1" applyFont="1" applyBorder="1"/>
    <xf numFmtId="0" fontId="1" fillId="0" borderId="8" xfId="0" applyFont="1" applyBorder="1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0" borderId="1" xfId="0" applyFont="1" applyBorder="1" applyAlignment="1">
      <alignment wrapText="1"/>
    </xf>
    <xf numFmtId="2" fontId="0" fillId="0" borderId="1" xfId="0" applyNumberFormat="1" applyFont="1" applyBorder="1"/>
    <xf numFmtId="0" fontId="1" fillId="0" borderId="9" xfId="0" applyFont="1" applyBorder="1" applyAlignment="1">
      <alignment wrapText="1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" xfId="0" applyFont="1" applyBorder="1"/>
    <xf numFmtId="0" fontId="1" fillId="0" borderId="13" xfId="0" applyFont="1" applyBorder="1" applyAlignment="1">
      <alignment wrapText="1"/>
    </xf>
    <xf numFmtId="2" fontId="0" fillId="0" borderId="12" xfId="0" applyNumberFormat="1" applyFont="1" applyBorder="1"/>
    <xf numFmtId="2" fontId="0" fillId="0" borderId="10" xfId="0" applyNumberFormat="1" applyFont="1" applyBorder="1"/>
    <xf numFmtId="2" fontId="0" fillId="0" borderId="11" xfId="0" applyNumberFormat="1" applyFont="1" applyBorder="1"/>
    <xf numFmtId="0" fontId="0" fillId="0" borderId="11" xfId="0" applyBorder="1"/>
    <xf numFmtId="0" fontId="0" fillId="0" borderId="1" xfId="0" applyBorder="1"/>
    <xf numFmtId="0" fontId="0" fillId="0" borderId="1" xfId="0" applyFont="1" applyBorder="1" applyAlignment="1">
      <alignment vertical="center"/>
    </xf>
    <xf numFmtId="0" fontId="0" fillId="0" borderId="5" xfId="0" applyBorder="1"/>
    <xf numFmtId="0" fontId="0" fillId="0" borderId="7" xfId="0" applyBorder="1"/>
    <xf numFmtId="0" fontId="0" fillId="0" borderId="12" xfId="0" applyBorder="1"/>
    <xf numFmtId="0" fontId="3" fillId="0" borderId="0" xfId="0" applyFont="1"/>
    <xf numFmtId="0" fontId="1" fillId="4" borderId="0" xfId="0" applyFont="1" applyFill="1"/>
    <xf numFmtId="0" fontId="0" fillId="0" borderId="12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Font="1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10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rena.org/-/media/Files/IRENA/Agency/Publication/2018/Jan/IRENA_power_water_2018_methodology.pdf?la=en&amp;hash=C1726E07286F34010EB878321F72C471F0C4427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/>
  </sheetViews>
  <sheetFormatPr defaultRowHeight="15" x14ac:dyDescent="0.25"/>
  <cols>
    <col min="1" max="1" width="11" bestFit="1" customWidth="1"/>
    <col min="2" max="2" width="55.140625" customWidth="1"/>
    <col min="5" max="5" width="68.42578125" customWidth="1"/>
  </cols>
  <sheetData>
    <row r="1" spans="1:6" x14ac:dyDescent="0.25">
      <c r="A1" s="1" t="s">
        <v>7</v>
      </c>
    </row>
    <row r="3" spans="1:6" x14ac:dyDescent="0.25">
      <c r="A3" s="1" t="s">
        <v>8</v>
      </c>
      <c r="B3" s="34" t="s">
        <v>60</v>
      </c>
      <c r="C3" s="1"/>
      <c r="D3" s="1"/>
      <c r="E3" s="34" t="s">
        <v>85</v>
      </c>
      <c r="F3" s="1"/>
    </row>
    <row r="4" spans="1:6" x14ac:dyDescent="0.25">
      <c r="B4" s="4">
        <v>2018</v>
      </c>
      <c r="E4" s="4">
        <v>2015</v>
      </c>
    </row>
    <row r="5" spans="1:6" x14ac:dyDescent="0.25">
      <c r="B5" t="s">
        <v>61</v>
      </c>
      <c r="E5" t="s">
        <v>86</v>
      </c>
    </row>
    <row r="6" spans="1:6" x14ac:dyDescent="0.25">
      <c r="B6" s="5" t="s">
        <v>62</v>
      </c>
      <c r="E6" t="s">
        <v>87</v>
      </c>
    </row>
    <row r="7" spans="1:6" x14ac:dyDescent="0.25">
      <c r="B7" t="s">
        <v>63</v>
      </c>
      <c r="E7" t="s">
        <v>88</v>
      </c>
    </row>
    <row r="8" spans="1:6" x14ac:dyDescent="0.25">
      <c r="B8" t="s">
        <v>64</v>
      </c>
    </row>
    <row r="9" spans="1:6" x14ac:dyDescent="0.25">
      <c r="B9" t="s">
        <v>65</v>
      </c>
    </row>
    <row r="11" spans="1:6" x14ac:dyDescent="0.25">
      <c r="A11" s="1" t="s">
        <v>9</v>
      </c>
    </row>
    <row r="12" spans="1:6" x14ac:dyDescent="0.25">
      <c r="A12" t="s">
        <v>76</v>
      </c>
    </row>
    <row r="13" spans="1:6" x14ac:dyDescent="0.25">
      <c r="A13" t="s">
        <v>79</v>
      </c>
    </row>
    <row r="15" spans="1:6" x14ac:dyDescent="0.25">
      <c r="A15" t="s">
        <v>67</v>
      </c>
    </row>
    <row r="16" spans="1:6" x14ac:dyDescent="0.25">
      <c r="A16" t="s">
        <v>68</v>
      </c>
    </row>
    <row r="17" spans="1:1" x14ac:dyDescent="0.25">
      <c r="A17" t="s">
        <v>69</v>
      </c>
    </row>
    <row r="19" spans="1:1" x14ac:dyDescent="0.25">
      <c r="A19" t="s">
        <v>80</v>
      </c>
    </row>
    <row r="20" spans="1:1" x14ac:dyDescent="0.25">
      <c r="A20" t="s">
        <v>83</v>
      </c>
    </row>
    <row r="21" spans="1:1" x14ac:dyDescent="0.25">
      <c r="A21" t="s">
        <v>84</v>
      </c>
    </row>
    <row r="23" spans="1:1" x14ac:dyDescent="0.25">
      <c r="A23" t="s">
        <v>70</v>
      </c>
    </row>
    <row r="24" spans="1:1" x14ac:dyDescent="0.25">
      <c r="A24" t="s">
        <v>71</v>
      </c>
    </row>
    <row r="25" spans="1:1" x14ac:dyDescent="0.25">
      <c r="A25" t="s">
        <v>72</v>
      </c>
    </row>
    <row r="26" spans="1:1" x14ac:dyDescent="0.25">
      <c r="A26" t="s">
        <v>73</v>
      </c>
    </row>
    <row r="27" spans="1:1" x14ac:dyDescent="0.25">
      <c r="A27" t="s">
        <v>74</v>
      </c>
    </row>
    <row r="28" spans="1:1" x14ac:dyDescent="0.25">
      <c r="A28" t="s">
        <v>82</v>
      </c>
    </row>
    <row r="29" spans="1:1" x14ac:dyDescent="0.25">
      <c r="A29" t="s">
        <v>81</v>
      </c>
    </row>
    <row r="31" spans="1:1" x14ac:dyDescent="0.25">
      <c r="A31" s="1" t="s">
        <v>6</v>
      </c>
    </row>
    <row r="32" spans="1:1" x14ac:dyDescent="0.25">
      <c r="A32" t="s">
        <v>66</v>
      </c>
    </row>
    <row r="33" spans="1:1" x14ac:dyDescent="0.25">
      <c r="A33">
        <v>1000</v>
      </c>
    </row>
  </sheetData>
  <hyperlinks>
    <hyperlink ref="B6" r:id="rId1" xr:uid="{0DA4BCEA-86D2-44F2-9CDB-0C20003D2C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80F1-6326-46AE-BD12-BB794BB2E883}">
  <dimension ref="A1:N18"/>
  <sheetViews>
    <sheetView topLeftCell="A4" workbookViewId="0">
      <selection activeCell="J12" sqref="J12:J13"/>
    </sheetView>
  </sheetViews>
  <sheetFormatPr defaultRowHeight="15" x14ac:dyDescent="0.25"/>
  <cols>
    <col min="1" max="1" width="26.28515625" customWidth="1"/>
    <col min="2" max="2" width="22.28515625" customWidth="1"/>
    <col min="3" max="3" width="24.140625" customWidth="1"/>
    <col min="4" max="4" width="20.5703125" bestFit="1" customWidth="1"/>
    <col min="5" max="5" width="16" bestFit="1" customWidth="1"/>
    <col min="6" max="7" width="20.5703125" customWidth="1"/>
    <col min="9" max="9" width="12.140625" customWidth="1"/>
    <col min="10" max="10" width="12.42578125" customWidth="1"/>
    <col min="11" max="11" width="17.140625" customWidth="1"/>
    <col min="12" max="12" width="10.7109375" bestFit="1" customWidth="1"/>
    <col min="13" max="13" width="11.42578125" customWidth="1"/>
  </cols>
  <sheetData>
    <row r="1" spans="1:14" ht="15.75" thickBot="1" x14ac:dyDescent="0.3">
      <c r="A1" s="14" t="s">
        <v>24</v>
      </c>
      <c r="B1" s="15"/>
      <c r="C1" s="15"/>
      <c r="D1" s="15"/>
      <c r="E1" s="40" t="s">
        <v>75</v>
      </c>
      <c r="F1" s="41"/>
      <c r="G1" s="42"/>
      <c r="I1" s="14" t="s">
        <v>43</v>
      </c>
      <c r="J1" s="15"/>
      <c r="K1" s="15"/>
      <c r="L1" s="15"/>
      <c r="M1" s="15"/>
      <c r="N1" s="15"/>
    </row>
    <row r="2" spans="1:14" ht="45.75" thickBot="1" x14ac:dyDescent="0.3">
      <c r="A2" s="13" t="s">
        <v>25</v>
      </c>
      <c r="B2" s="18" t="s">
        <v>26</v>
      </c>
      <c r="C2" s="23" t="s">
        <v>27</v>
      </c>
      <c r="D2" s="18" t="s">
        <v>58</v>
      </c>
      <c r="E2" s="16" t="s">
        <v>45</v>
      </c>
      <c r="F2" s="16" t="s">
        <v>26</v>
      </c>
      <c r="G2" s="16" t="s">
        <v>27</v>
      </c>
      <c r="I2" s="16" t="s">
        <v>44</v>
      </c>
      <c r="J2" s="16" t="s">
        <v>45</v>
      </c>
      <c r="K2" s="16" t="s">
        <v>46</v>
      </c>
      <c r="L2" s="16" t="s">
        <v>47</v>
      </c>
    </row>
    <row r="3" spans="1:14" x14ac:dyDescent="0.25">
      <c r="A3" s="9" t="s">
        <v>28</v>
      </c>
      <c r="B3" s="19">
        <v>0.13</v>
      </c>
      <c r="C3" s="9">
        <v>0.13</v>
      </c>
      <c r="D3" s="19">
        <v>4.9000000000000004</v>
      </c>
      <c r="E3" s="19" t="s">
        <v>49</v>
      </c>
      <c r="F3" s="26">
        <f>SUMPRODUCT(B3:B4,$D$3:$D$4)/SUM($D$3:$D$4)</f>
        <v>3.1636899999999999</v>
      </c>
      <c r="G3" s="26">
        <f>SUMPRODUCT(C3:C4,$D$3:$D$4)/SUM($D$3:$D$4)</f>
        <v>1.99396</v>
      </c>
      <c r="I3" s="37" t="s">
        <v>48</v>
      </c>
      <c r="J3" s="35" t="s">
        <v>49</v>
      </c>
      <c r="K3" s="22" t="s">
        <v>50</v>
      </c>
      <c r="L3" s="28">
        <v>4.9000000000000004</v>
      </c>
    </row>
    <row r="4" spans="1:14" x14ac:dyDescent="0.25">
      <c r="A4" s="8" t="s">
        <v>29</v>
      </c>
      <c r="B4" s="20">
        <v>3.32</v>
      </c>
      <c r="C4" s="8">
        <v>2.09</v>
      </c>
      <c r="D4" s="20">
        <v>95.1</v>
      </c>
      <c r="E4" s="19" t="s">
        <v>52</v>
      </c>
      <c r="F4" s="17">
        <f>SUMPRODUCT(B5:B7,$D$5:$D$7)/SUM($D$5:$D$7)</f>
        <v>18.213846153846156</v>
      </c>
      <c r="G4" s="17">
        <f>SUMPRODUCT(C5:C7,$D$5:$D$7)/SUM($D$5:$D$7)</f>
        <v>2.4972747252747256</v>
      </c>
      <c r="I4" s="38"/>
      <c r="J4" s="36"/>
      <c r="K4" s="22" t="s">
        <v>51</v>
      </c>
      <c r="L4" s="28">
        <v>95.1</v>
      </c>
    </row>
    <row r="5" spans="1:14" x14ac:dyDescent="0.25">
      <c r="A5" s="7" t="s">
        <v>30</v>
      </c>
      <c r="B5" s="21">
        <v>0.31</v>
      </c>
      <c r="C5" s="7">
        <v>0.31</v>
      </c>
      <c r="D5" s="24">
        <f>(L5/SUM(L5:L7))*100</f>
        <v>0.98901098901098894</v>
      </c>
      <c r="E5" s="25" t="s">
        <v>54</v>
      </c>
      <c r="F5" s="17">
        <f>SUMPRODUCT(B8:B9,$D$8:$D$9)/SUM($D$8:$D$9)</f>
        <v>1.3542685370741483</v>
      </c>
      <c r="G5" s="17">
        <f>SUMPRODUCT(C8:C9,$D$8:$D$9)/SUM($D$8:$D$9)</f>
        <v>0.98092184368737467</v>
      </c>
      <c r="I5" s="38"/>
      <c r="J5" s="35" t="s">
        <v>52</v>
      </c>
      <c r="K5" s="22" t="s">
        <v>50</v>
      </c>
      <c r="L5" s="28">
        <v>0.9</v>
      </c>
    </row>
    <row r="6" spans="1:14" x14ac:dyDescent="0.25">
      <c r="A6" s="9" t="s">
        <v>31</v>
      </c>
      <c r="B6" s="19">
        <v>216</v>
      </c>
      <c r="C6" s="9">
        <v>1.56</v>
      </c>
      <c r="D6" s="25">
        <f>L6/SUM(L5:L7)*100</f>
        <v>6.8131868131868139</v>
      </c>
      <c r="E6" s="25" t="s">
        <v>55</v>
      </c>
      <c r="F6" s="17">
        <f>SUMPRODUCT(B10:B11,$D$10:$D$11)/SUM($D$10:$D$11)</f>
        <v>88.727683333333346</v>
      </c>
      <c r="G6" s="17">
        <f>SUMPRODUCT(C10:C11,$D$10:$D$11)/SUM($D$10:$D$11)</f>
        <v>2.9944500000000001</v>
      </c>
      <c r="I6" s="38"/>
      <c r="J6" s="43"/>
      <c r="K6" s="22" t="s">
        <v>53</v>
      </c>
      <c r="L6" s="28">
        <v>6.2</v>
      </c>
    </row>
    <row r="7" spans="1:14" x14ac:dyDescent="0.25">
      <c r="A7" s="8" t="s">
        <v>32</v>
      </c>
      <c r="B7" s="20">
        <v>3.79</v>
      </c>
      <c r="C7" s="8">
        <v>2.59</v>
      </c>
      <c r="D7" s="26">
        <f>L7/SUM(L5:L7)*100</f>
        <v>92.197802197802204</v>
      </c>
      <c r="E7" s="25" t="s">
        <v>56</v>
      </c>
      <c r="F7" s="17">
        <f>SUMPRODUCT(B12:B13,$D$12:$D$13)/SUM($D$12:$D$13)</f>
        <v>1.6009174311926606</v>
      </c>
      <c r="G7" s="17">
        <f>SUMPRODUCT(C12:C13,$D$12:$D$13)/SUM($D$12:$D$13)</f>
        <v>1.1564220183486236</v>
      </c>
      <c r="I7" s="38"/>
      <c r="J7" s="36"/>
      <c r="K7" s="22" t="s">
        <v>51</v>
      </c>
      <c r="L7" s="28">
        <v>83.9</v>
      </c>
    </row>
    <row r="8" spans="1:14" x14ac:dyDescent="0.25">
      <c r="A8" s="7" t="s">
        <v>33</v>
      </c>
      <c r="B8" s="21">
        <v>0.06</v>
      </c>
      <c r="C8" s="7">
        <v>0.06</v>
      </c>
      <c r="D8" s="24">
        <f>L8/SUM(L8:L9)*100</f>
        <v>17.034068136272545</v>
      </c>
      <c r="E8" s="25" t="s">
        <v>3</v>
      </c>
      <c r="F8" s="17">
        <f>SUMPRODUCT(B14:B15,$D$14:$D$15)/SUM($D$14:$D$15)</f>
        <v>2.68</v>
      </c>
      <c r="G8" s="17">
        <f>SUMPRODUCT(C14:C15,$D$14:$D$15)/SUM($D$14:$D$15)</f>
        <v>2.67</v>
      </c>
      <c r="I8" s="38"/>
      <c r="J8" s="35" t="s">
        <v>54</v>
      </c>
      <c r="K8" s="22" t="s">
        <v>50</v>
      </c>
      <c r="L8" s="28">
        <v>17</v>
      </c>
    </row>
    <row r="9" spans="1:14" x14ac:dyDescent="0.25">
      <c r="A9" s="8" t="s">
        <v>34</v>
      </c>
      <c r="B9" s="20">
        <v>1.62</v>
      </c>
      <c r="C9" s="8">
        <v>1.17</v>
      </c>
      <c r="D9" s="26">
        <f>L9/SUM(L8:L9)*100</f>
        <v>82.965931863727448</v>
      </c>
      <c r="E9" s="25" t="s">
        <v>59</v>
      </c>
      <c r="F9" s="17">
        <f>B16</f>
        <v>0.08</v>
      </c>
      <c r="G9" s="17">
        <f>C16</f>
        <v>0.08</v>
      </c>
      <c r="I9" s="38"/>
      <c r="J9" s="36"/>
      <c r="K9" s="22" t="s">
        <v>51</v>
      </c>
      <c r="L9" s="28">
        <v>82.8</v>
      </c>
    </row>
    <row r="10" spans="1:14" x14ac:dyDescent="0.25">
      <c r="A10" s="7" t="s">
        <v>35</v>
      </c>
      <c r="B10" s="21">
        <v>242.71</v>
      </c>
      <c r="C10" s="7">
        <v>1.45</v>
      </c>
      <c r="D10" s="24">
        <f>L10/SUM(L10:L11)*100</f>
        <v>34.833333333333336</v>
      </c>
      <c r="E10" s="26" t="s">
        <v>57</v>
      </c>
      <c r="F10" s="17">
        <f>B17</f>
        <v>6.8</v>
      </c>
      <c r="G10" s="17">
        <f>C17</f>
        <v>3.42</v>
      </c>
      <c r="I10" s="38"/>
      <c r="J10" s="35" t="s">
        <v>55</v>
      </c>
      <c r="K10" s="22" t="s">
        <v>53</v>
      </c>
      <c r="L10" s="30">
        <v>20.9</v>
      </c>
      <c r="M10" s="32" t="s">
        <v>77</v>
      </c>
      <c r="N10" s="31">
        <v>39.9</v>
      </c>
    </row>
    <row r="11" spans="1:14" x14ac:dyDescent="0.25">
      <c r="A11" s="8" t="s">
        <v>36</v>
      </c>
      <c r="B11" s="20">
        <v>6.42</v>
      </c>
      <c r="C11" s="8">
        <v>3.82</v>
      </c>
      <c r="D11" s="26">
        <f>L11/SUM(L10:L11)*100</f>
        <v>65.166666666666671</v>
      </c>
      <c r="E11" s="12"/>
      <c r="F11" s="12"/>
      <c r="G11" s="12"/>
      <c r="I11" s="38"/>
      <c r="J11" s="36"/>
      <c r="K11" s="22" t="s">
        <v>51</v>
      </c>
      <c r="L11" s="30">
        <v>39.1</v>
      </c>
      <c r="M11" s="27" t="s">
        <v>78</v>
      </c>
      <c r="N11" s="31"/>
    </row>
    <row r="12" spans="1:14" x14ac:dyDescent="0.25">
      <c r="A12" s="7" t="s">
        <v>37</v>
      </c>
      <c r="B12" s="21">
        <v>0.06</v>
      </c>
      <c r="C12" s="7">
        <v>0.06</v>
      </c>
      <c r="D12" s="24">
        <f>L12/SUM(L12:L13)*100</f>
        <v>1.2232415902140672</v>
      </c>
      <c r="E12" s="12"/>
      <c r="F12" s="12"/>
      <c r="G12" s="12"/>
      <c r="I12" s="38"/>
      <c r="J12" s="35" t="s">
        <v>56</v>
      </c>
      <c r="K12" s="22" t="s">
        <v>50</v>
      </c>
      <c r="L12" s="28">
        <v>1.2</v>
      </c>
    </row>
    <row r="13" spans="1:14" x14ac:dyDescent="0.25">
      <c r="A13" s="8" t="s">
        <v>38</v>
      </c>
      <c r="B13" s="20">
        <v>1.62</v>
      </c>
      <c r="C13" s="8">
        <v>1.17</v>
      </c>
      <c r="D13" s="26">
        <f>L13/(SUM(L12:L13))*100</f>
        <v>98.776758409785927</v>
      </c>
      <c r="E13" s="12"/>
      <c r="F13" s="12"/>
      <c r="G13" s="12"/>
      <c r="I13" s="38"/>
      <c r="J13" s="36"/>
      <c r="K13" s="22" t="s">
        <v>51</v>
      </c>
      <c r="L13" s="28">
        <v>96.9</v>
      </c>
    </row>
    <row r="14" spans="1:14" x14ac:dyDescent="0.25">
      <c r="A14" s="7" t="s">
        <v>39</v>
      </c>
      <c r="B14" s="21">
        <v>2.68</v>
      </c>
      <c r="C14" s="7">
        <v>2.67</v>
      </c>
      <c r="D14" s="21">
        <v>100</v>
      </c>
      <c r="E14" s="10"/>
      <c r="F14" s="10"/>
      <c r="G14" s="10"/>
      <c r="I14" s="38"/>
      <c r="J14" s="29" t="s">
        <v>3</v>
      </c>
      <c r="K14" s="22" t="s">
        <v>51</v>
      </c>
      <c r="L14" s="28">
        <v>100</v>
      </c>
    </row>
    <row r="15" spans="1:14" x14ac:dyDescent="0.25">
      <c r="A15" s="8" t="s">
        <v>40</v>
      </c>
      <c r="B15" s="20">
        <v>0.2</v>
      </c>
      <c r="C15" s="8">
        <v>0.2</v>
      </c>
      <c r="D15" s="20">
        <v>0</v>
      </c>
      <c r="E15" s="10"/>
      <c r="F15" s="10"/>
      <c r="G15" s="10"/>
      <c r="I15" s="39"/>
      <c r="J15" s="29" t="s">
        <v>57</v>
      </c>
      <c r="K15" s="22" t="s">
        <v>51</v>
      </c>
      <c r="L15" s="28">
        <v>100</v>
      </c>
    </row>
    <row r="16" spans="1:14" x14ac:dyDescent="0.25">
      <c r="A16" s="11" t="s">
        <v>41</v>
      </c>
      <c r="B16" s="22">
        <v>0.08</v>
      </c>
      <c r="C16" s="11">
        <v>0.08</v>
      </c>
      <c r="D16" s="22">
        <v>100</v>
      </c>
      <c r="E16" s="10"/>
      <c r="F16" s="10"/>
      <c r="G16" s="10"/>
      <c r="I16" s="33"/>
    </row>
    <row r="17" spans="1:9" x14ac:dyDescent="0.25">
      <c r="A17" s="11" t="s">
        <v>42</v>
      </c>
      <c r="B17" s="22">
        <v>6.8</v>
      </c>
      <c r="C17" s="11">
        <v>3.42</v>
      </c>
      <c r="D17" s="22">
        <v>100</v>
      </c>
      <c r="E17" s="10"/>
      <c r="F17" s="10"/>
      <c r="G17" s="10"/>
      <c r="I17" s="33"/>
    </row>
    <row r="18" spans="1:9" x14ac:dyDescent="0.25">
      <c r="D18" s="27"/>
    </row>
  </sheetData>
  <mergeCells count="7">
    <mergeCell ref="J12:J13"/>
    <mergeCell ref="I3:I15"/>
    <mergeCell ref="E1:G1"/>
    <mergeCell ref="J3:J4"/>
    <mergeCell ref="J5:J7"/>
    <mergeCell ref="J8:J9"/>
    <mergeCell ref="J10:J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>
      <selection activeCell="B4" sqref="B4"/>
    </sheetView>
  </sheetViews>
  <sheetFormatPr defaultRowHeight="15" x14ac:dyDescent="0.25"/>
  <cols>
    <col min="1" max="1" width="27" customWidth="1"/>
    <col min="2" max="2" width="18.5703125" customWidth="1"/>
    <col min="3" max="3" width="27.28515625" customWidth="1"/>
  </cols>
  <sheetData>
    <row r="1" spans="1:3" ht="30" x14ac:dyDescent="0.25">
      <c r="A1" s="2" t="s">
        <v>5</v>
      </c>
      <c r="B1" s="6" t="s">
        <v>22</v>
      </c>
      <c r="C1" s="6" t="s">
        <v>23</v>
      </c>
    </row>
    <row r="2" spans="1:3" x14ac:dyDescent="0.25">
      <c r="A2" t="s">
        <v>10</v>
      </c>
      <c r="B2" s="3">
        <f>'India data'!F4*10^3</f>
        <v>18213.846153846156</v>
      </c>
      <c r="C2" s="3">
        <f>'India data'!G4*10^3</f>
        <v>2497.2747252747258</v>
      </c>
    </row>
    <row r="3" spans="1:3" x14ac:dyDescent="0.25">
      <c r="A3" t="s">
        <v>11</v>
      </c>
      <c r="B3" s="3">
        <f>'India data'!F5*10^3</f>
        <v>1354.2685370741483</v>
      </c>
      <c r="C3" s="3">
        <f>'India data'!G5*10^3</f>
        <v>980.92184368737469</v>
      </c>
    </row>
    <row r="4" spans="1:3" x14ac:dyDescent="0.25">
      <c r="A4" t="s">
        <v>2</v>
      </c>
      <c r="B4" s="3">
        <f>'India data'!F6*10^3</f>
        <v>88727.683333333349</v>
      </c>
      <c r="C4" s="3">
        <f>'India data'!G6*10^3</f>
        <v>2994.4500000000003</v>
      </c>
    </row>
    <row r="5" spans="1:3" x14ac:dyDescent="0.25">
      <c r="A5" t="s">
        <v>4</v>
      </c>
      <c r="B5" s="3">
        <v>0</v>
      </c>
      <c r="C5">
        <v>0</v>
      </c>
    </row>
    <row r="6" spans="1:3" x14ac:dyDescent="0.25">
      <c r="A6" t="s">
        <v>12</v>
      </c>
      <c r="B6" s="3">
        <v>0</v>
      </c>
      <c r="C6">
        <v>0</v>
      </c>
    </row>
    <row r="7" spans="1:3" x14ac:dyDescent="0.25">
      <c r="A7" t="s">
        <v>13</v>
      </c>
      <c r="B7" s="3">
        <f>'India data'!F9*10^3</f>
        <v>80</v>
      </c>
      <c r="C7" s="3">
        <f>'India data'!G9*10^3</f>
        <v>80</v>
      </c>
    </row>
    <row r="8" spans="1:3" x14ac:dyDescent="0.25">
      <c r="A8" t="s">
        <v>14</v>
      </c>
      <c r="B8" s="3">
        <f>'India data'!F8*10^3</f>
        <v>2680</v>
      </c>
      <c r="C8" s="3">
        <f>'India data'!G8*10^3</f>
        <v>2670</v>
      </c>
    </row>
    <row r="9" spans="1:3" x14ac:dyDescent="0.25">
      <c r="A9" t="s">
        <v>0</v>
      </c>
      <c r="B9" s="3">
        <f>'India data'!F3*10^3</f>
        <v>3163.69</v>
      </c>
      <c r="C9" s="3">
        <f>'India data'!G3*10^3</f>
        <v>1993.96</v>
      </c>
    </row>
    <row r="10" spans="1:3" x14ac:dyDescent="0.25">
      <c r="A10" t="s">
        <v>1</v>
      </c>
      <c r="B10" s="3">
        <f>'India data'!F10*10^3</f>
        <v>6800</v>
      </c>
      <c r="C10" s="3">
        <f>'India data'!G10*10^3</f>
        <v>3420</v>
      </c>
    </row>
    <row r="11" spans="1:3" x14ac:dyDescent="0.25">
      <c r="A11" t="s">
        <v>15</v>
      </c>
      <c r="B11" s="3">
        <f>'India data'!F7*10^3</f>
        <v>1600.9174311926606</v>
      </c>
      <c r="C11" s="3">
        <f>'India data'!G7*10^3</f>
        <v>1156.4220183486236</v>
      </c>
    </row>
    <row r="12" spans="1:3" x14ac:dyDescent="0.25">
      <c r="A12" t="s">
        <v>16</v>
      </c>
      <c r="B12" s="3">
        <f>B3</f>
        <v>1354.2685370741483</v>
      </c>
      <c r="C12" s="3">
        <f>C3</f>
        <v>980.92184368737469</v>
      </c>
    </row>
    <row r="13" spans="1:3" x14ac:dyDescent="0.25">
      <c r="A13" t="s">
        <v>17</v>
      </c>
      <c r="B13" s="3">
        <f>B2</f>
        <v>18213.846153846156</v>
      </c>
      <c r="C13" s="3">
        <f>C2</f>
        <v>2497.2747252747258</v>
      </c>
    </row>
    <row r="14" spans="1:3" x14ac:dyDescent="0.25">
      <c r="A14" t="s">
        <v>18</v>
      </c>
      <c r="B14" s="3">
        <v>0</v>
      </c>
      <c r="C14" s="3">
        <v>0</v>
      </c>
    </row>
    <row r="15" spans="1:3" x14ac:dyDescent="0.25">
      <c r="A15" t="s">
        <v>19</v>
      </c>
      <c r="B15" s="3">
        <f>B11</f>
        <v>1600.9174311926606</v>
      </c>
      <c r="C15" s="3">
        <f>C11</f>
        <v>1156.4220183486236</v>
      </c>
    </row>
    <row r="16" spans="1:3" x14ac:dyDescent="0.25">
      <c r="A16" t="s">
        <v>20</v>
      </c>
      <c r="B16" s="3">
        <f>B11</f>
        <v>1600.9174311926606</v>
      </c>
      <c r="C16" s="3">
        <f>C11</f>
        <v>1156.4220183486236</v>
      </c>
    </row>
    <row r="17" spans="1:3" x14ac:dyDescent="0.25">
      <c r="A17" t="s">
        <v>21</v>
      </c>
      <c r="B17" s="3">
        <f>B9</f>
        <v>3163.69</v>
      </c>
      <c r="C17" s="3">
        <f>C9</f>
        <v>1993.96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28515625" customWidth="1"/>
    <col min="2" max="2" width="18.28515625" customWidth="1"/>
  </cols>
  <sheetData>
    <row r="1" spans="1:2" ht="30" x14ac:dyDescent="0.25">
      <c r="B1" s="6" t="s">
        <v>22</v>
      </c>
    </row>
    <row r="2" spans="1:2" x14ac:dyDescent="0.25">
      <c r="A2" t="s">
        <v>10</v>
      </c>
      <c r="B2" s="3">
        <f>'2014 Consolidated Data'!B2</f>
        <v>18213.846153846156</v>
      </c>
    </row>
    <row r="3" spans="1:2" x14ac:dyDescent="0.25">
      <c r="A3" t="s">
        <v>11</v>
      </c>
      <c r="B3" s="3">
        <f>'2014 Consolidated Data'!B3</f>
        <v>1354.2685370741483</v>
      </c>
    </row>
    <row r="4" spans="1:2" x14ac:dyDescent="0.25">
      <c r="A4" t="s">
        <v>2</v>
      </c>
      <c r="B4" s="3">
        <f>'2014 Consolidated Data'!B4</f>
        <v>88727.683333333349</v>
      </c>
    </row>
    <row r="5" spans="1:2" x14ac:dyDescent="0.25">
      <c r="A5" t="s">
        <v>4</v>
      </c>
      <c r="B5" s="3">
        <f>'2014 Consolidated Data'!B5</f>
        <v>0</v>
      </c>
    </row>
    <row r="6" spans="1:2" x14ac:dyDescent="0.25">
      <c r="A6" t="s">
        <v>12</v>
      </c>
      <c r="B6" s="3">
        <f>'2014 Consolidated Data'!B6</f>
        <v>0</v>
      </c>
    </row>
    <row r="7" spans="1:2" x14ac:dyDescent="0.25">
      <c r="A7" t="s">
        <v>13</v>
      </c>
      <c r="B7" s="3">
        <f>'2014 Consolidated Data'!B7</f>
        <v>80</v>
      </c>
    </row>
    <row r="8" spans="1:2" x14ac:dyDescent="0.25">
      <c r="A8" t="s">
        <v>14</v>
      </c>
      <c r="B8" s="3">
        <f>'2014 Consolidated Data'!B8</f>
        <v>2680</v>
      </c>
    </row>
    <row r="9" spans="1:2" x14ac:dyDescent="0.25">
      <c r="A9" t="s">
        <v>0</v>
      </c>
      <c r="B9" s="3">
        <f>'2014 Consolidated Data'!B9</f>
        <v>3163.69</v>
      </c>
    </row>
    <row r="10" spans="1:2" x14ac:dyDescent="0.25">
      <c r="A10" t="s">
        <v>1</v>
      </c>
      <c r="B10" s="3">
        <f>'2014 Consolidated Data'!B10</f>
        <v>6800</v>
      </c>
    </row>
    <row r="11" spans="1:2" x14ac:dyDescent="0.25">
      <c r="A11" t="s">
        <v>15</v>
      </c>
      <c r="B11" s="3">
        <f>'2014 Consolidated Data'!B11</f>
        <v>1600.9174311926606</v>
      </c>
    </row>
    <row r="12" spans="1:2" x14ac:dyDescent="0.25">
      <c r="A12" t="s">
        <v>16</v>
      </c>
      <c r="B12" s="3">
        <f>'2014 Consolidated Data'!B12</f>
        <v>1354.2685370741483</v>
      </c>
    </row>
    <row r="13" spans="1:2" x14ac:dyDescent="0.25">
      <c r="A13" t="s">
        <v>17</v>
      </c>
      <c r="B13" s="3">
        <f>'2014 Consolidated Data'!B13</f>
        <v>18213.846153846156</v>
      </c>
    </row>
    <row r="14" spans="1:2" x14ac:dyDescent="0.25">
      <c r="A14" t="s">
        <v>18</v>
      </c>
      <c r="B14" s="3">
        <f>'2014 Consolidated Data'!B14</f>
        <v>0</v>
      </c>
    </row>
    <row r="15" spans="1:2" x14ac:dyDescent="0.25">
      <c r="A15" t="s">
        <v>19</v>
      </c>
      <c r="B15" s="3">
        <f>'2014 Consolidated Data'!B15</f>
        <v>1600.9174311926606</v>
      </c>
    </row>
    <row r="16" spans="1:2" x14ac:dyDescent="0.25">
      <c r="A16" t="s">
        <v>20</v>
      </c>
      <c r="B16" s="3">
        <f>'2014 Consolidated Data'!B16</f>
        <v>1600.9174311926606</v>
      </c>
    </row>
    <row r="17" spans="1:2" x14ac:dyDescent="0.25">
      <c r="A17" t="s">
        <v>21</v>
      </c>
      <c r="B17" s="3">
        <f>'2014 Consolidated Data'!B17</f>
        <v>3163.69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17"/>
  <sheetViews>
    <sheetView workbookViewId="0">
      <selection activeCell="F11" sqref="F11"/>
    </sheetView>
  </sheetViews>
  <sheetFormatPr defaultRowHeight="15" x14ac:dyDescent="0.25"/>
  <cols>
    <col min="1" max="1" width="24.28515625" customWidth="1"/>
    <col min="2" max="2" width="18.28515625" customWidth="1"/>
  </cols>
  <sheetData>
    <row r="1" spans="1:2" ht="45" x14ac:dyDescent="0.25">
      <c r="B1" s="6" t="s">
        <v>23</v>
      </c>
    </row>
    <row r="2" spans="1:2" x14ac:dyDescent="0.25">
      <c r="A2" t="s">
        <v>10</v>
      </c>
      <c r="B2" s="3">
        <f>'2014 Consolidated Data'!C2</f>
        <v>2497.2747252747258</v>
      </c>
    </row>
    <row r="3" spans="1:2" x14ac:dyDescent="0.25">
      <c r="A3" t="s">
        <v>11</v>
      </c>
      <c r="B3" s="3">
        <f>'2014 Consolidated Data'!C3</f>
        <v>980.92184368737469</v>
      </c>
    </row>
    <row r="4" spans="1:2" x14ac:dyDescent="0.25">
      <c r="A4" t="s">
        <v>2</v>
      </c>
      <c r="B4" s="3">
        <f>'2014 Consolidated Data'!C4</f>
        <v>2994.4500000000003</v>
      </c>
    </row>
    <row r="5" spans="1:2" x14ac:dyDescent="0.25">
      <c r="A5" t="s">
        <v>4</v>
      </c>
      <c r="B5" s="3">
        <f>'2014 Consolidated Data'!C5</f>
        <v>0</v>
      </c>
    </row>
    <row r="6" spans="1:2" x14ac:dyDescent="0.25">
      <c r="A6" t="s">
        <v>12</v>
      </c>
      <c r="B6" s="3">
        <f>'2014 Consolidated Data'!C6</f>
        <v>0</v>
      </c>
    </row>
    <row r="7" spans="1:2" x14ac:dyDescent="0.25">
      <c r="A7" t="s">
        <v>13</v>
      </c>
      <c r="B7" s="3">
        <f>'2014 Consolidated Data'!C7</f>
        <v>80</v>
      </c>
    </row>
    <row r="8" spans="1:2" x14ac:dyDescent="0.25">
      <c r="A8" t="s">
        <v>14</v>
      </c>
      <c r="B8" s="3">
        <f>'2014 Consolidated Data'!C8</f>
        <v>2670</v>
      </c>
    </row>
    <row r="9" spans="1:2" x14ac:dyDescent="0.25">
      <c r="A9" t="s">
        <v>0</v>
      </c>
      <c r="B9" s="3">
        <f>'2014 Consolidated Data'!C9</f>
        <v>1993.96</v>
      </c>
    </row>
    <row r="10" spans="1:2" x14ac:dyDescent="0.25">
      <c r="A10" t="s">
        <v>1</v>
      </c>
      <c r="B10" s="3">
        <f>'2014 Consolidated Data'!C10</f>
        <v>3420</v>
      </c>
    </row>
    <row r="11" spans="1:2" x14ac:dyDescent="0.25">
      <c r="A11" t="s">
        <v>15</v>
      </c>
      <c r="B11" s="3">
        <f>'2014 Consolidated Data'!C11</f>
        <v>1156.4220183486236</v>
      </c>
    </row>
    <row r="12" spans="1:2" x14ac:dyDescent="0.25">
      <c r="A12" t="s">
        <v>16</v>
      </c>
      <c r="B12" s="3">
        <f>'2014 Consolidated Data'!C12</f>
        <v>980.92184368737469</v>
      </c>
    </row>
    <row r="13" spans="1:2" x14ac:dyDescent="0.25">
      <c r="A13" t="s">
        <v>17</v>
      </c>
      <c r="B13" s="3">
        <f>'2014 Consolidated Data'!C13</f>
        <v>2497.2747252747258</v>
      </c>
    </row>
    <row r="14" spans="1:2" x14ac:dyDescent="0.25">
      <c r="A14" t="s">
        <v>18</v>
      </c>
      <c r="B14" s="3">
        <f>'2014 Consolidated Data'!C14</f>
        <v>0</v>
      </c>
    </row>
    <row r="15" spans="1:2" x14ac:dyDescent="0.25">
      <c r="A15" t="s">
        <v>19</v>
      </c>
      <c r="B15" s="3">
        <f>'2014 Consolidated Data'!C15</f>
        <v>1156.4220183486236</v>
      </c>
    </row>
    <row r="16" spans="1:2" x14ac:dyDescent="0.25">
      <c r="A16" t="s">
        <v>20</v>
      </c>
      <c r="B16" s="3">
        <f>'2014 Consolidated Data'!C16</f>
        <v>1156.4220183486236</v>
      </c>
    </row>
    <row r="17" spans="1:2" x14ac:dyDescent="0.25">
      <c r="A17" t="s">
        <v>21</v>
      </c>
      <c r="B17" s="3">
        <f>'2014 Consolidated Data'!C17</f>
        <v>1993.96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India data</vt:lpstr>
      <vt:lpstr>2014 Consolidated Data</vt:lpstr>
      <vt:lpstr>WUbPPT-withdrawals</vt:lpstr>
      <vt:lpstr>WUbPPT-consumption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2019-06-05T20:09:20Z</dcterms:created>
  <dcterms:modified xsi:type="dcterms:W3CDTF">2020-01-24T07:48:10Z</dcterms:modified>
</cp:coreProperties>
</file>