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autoCompressPictures="0" defaultThemeVersion="124226"/>
  <mc:AlternateContent xmlns:mc="http://schemas.openxmlformats.org/markup-compatibility/2006">
    <mc:Choice Requires="x15">
      <x15ac:absPath xmlns:x15ac="http://schemas.microsoft.com/office/spreadsheetml/2010/11/ac" url="C:\Users\deept\Dropbox\EPS\Input Data for India 2.0\fuels\BS\"/>
    </mc:Choice>
  </mc:AlternateContent>
  <xr:revisionPtr revIDLastSave="0" documentId="13_ncr:1_{D62F6AA2-D248-42BA-A1C4-EBE4104E5295}" xr6:coauthVersionLast="44" xr6:coauthVersionMax="44" xr10:uidLastSave="{00000000-0000-0000-0000-000000000000}"/>
  <bookViews>
    <workbookView xWindow="-120" yWindow="-120" windowWidth="20730" windowHeight="11160" xr2:uid="{00000000-000D-0000-FFFF-FFFF00000000}"/>
  </bookViews>
  <sheets>
    <sheet name="About" sheetId="1" r:id="rId1"/>
    <sheet name="Conversion Factors" sheetId="17" r:id="rId2"/>
    <sheet name="NatGas Calculations" sheetId="19" r:id="rId3"/>
    <sheet name="LPG" sheetId="16" r:id="rId4"/>
    <sheet name="Electricity" sheetId="20" r:id="rId5"/>
    <sheet name="RE" sheetId="21" r:id="rId6"/>
    <sheet name="Coal_Indirect" sheetId="22" r:id="rId7"/>
    <sheet name="BS-BSfTFpEUP" sheetId="10" r:id="rId8"/>
    <sheet name="BS-BSpUEO" sheetId="11" r:id="rId9"/>
    <sheet name="BS-BSpUECB" sheetId="25" r:id="rId10"/>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AI22" i="10" l="1"/>
  <c r="AH22" i="10"/>
  <c r="AG22" i="10"/>
  <c r="AF22" i="10"/>
  <c r="AE22" i="10"/>
  <c r="AD22" i="10"/>
  <c r="AC22" i="10"/>
  <c r="AB22" i="10"/>
  <c r="AA22" i="10"/>
  <c r="Z22" i="10"/>
  <c r="Y22" i="10"/>
  <c r="X22" i="10"/>
  <c r="W22" i="10"/>
  <c r="V22" i="10"/>
  <c r="U22" i="10"/>
  <c r="T22" i="10"/>
  <c r="S22" i="10"/>
  <c r="R22" i="10"/>
  <c r="Q22" i="10"/>
  <c r="AI21" i="10"/>
  <c r="AH21" i="10"/>
  <c r="AG21" i="10"/>
  <c r="AF21" i="10"/>
  <c r="AE21" i="10"/>
  <c r="AD21" i="10"/>
  <c r="AC21" i="10"/>
  <c r="AB21" i="10"/>
  <c r="AA21" i="10"/>
  <c r="Z21" i="10"/>
  <c r="Y21" i="10"/>
  <c r="X21" i="10"/>
  <c r="W21" i="10"/>
  <c r="V21" i="10"/>
  <c r="U21" i="10"/>
  <c r="T21" i="10"/>
  <c r="S21" i="10"/>
  <c r="R21" i="10"/>
  <c r="Q21" i="10"/>
  <c r="AI19" i="10"/>
  <c r="AH19" i="10"/>
  <c r="AG19" i="10"/>
  <c r="AF19" i="10"/>
  <c r="AE19" i="10"/>
  <c r="AD19" i="10"/>
  <c r="AC19" i="10"/>
  <c r="AB19" i="10"/>
  <c r="AA19" i="10"/>
  <c r="Z19" i="10"/>
  <c r="Y19" i="10"/>
  <c r="X19" i="10"/>
  <c r="W19" i="10"/>
  <c r="V19" i="10"/>
  <c r="U19" i="10"/>
  <c r="T19" i="10"/>
  <c r="S19" i="10"/>
  <c r="R19" i="10"/>
  <c r="Q19" i="10"/>
  <c r="AI18" i="10"/>
  <c r="AH18" i="10"/>
  <c r="AG18" i="10"/>
  <c r="AF18" i="10"/>
  <c r="AE18" i="10"/>
  <c r="AD18" i="10"/>
  <c r="AC18" i="10"/>
  <c r="AB18" i="10"/>
  <c r="AA18" i="10"/>
  <c r="Z18" i="10"/>
  <c r="Y18" i="10"/>
  <c r="X18" i="10"/>
  <c r="W18" i="10"/>
  <c r="V18" i="10"/>
  <c r="U18" i="10"/>
  <c r="T18" i="10"/>
  <c r="S18" i="10"/>
  <c r="R18" i="10"/>
  <c r="Q18" i="10"/>
  <c r="AI17" i="11" l="1"/>
  <c r="AH17" i="11"/>
  <c r="AG17" i="11"/>
  <c r="AF17" i="11"/>
  <c r="AE17" i="11"/>
  <c r="AD17" i="11"/>
  <c r="AC17" i="11"/>
  <c r="AB17" i="11"/>
  <c r="AA17" i="11"/>
  <c r="Z17" i="11"/>
  <c r="Y17" i="11"/>
  <c r="X17" i="11"/>
  <c r="W17" i="11"/>
  <c r="V17" i="11"/>
  <c r="U17" i="11"/>
  <c r="T17" i="11"/>
  <c r="AI16" i="11"/>
  <c r="AH16" i="11"/>
  <c r="AG16" i="11"/>
  <c r="AF16" i="11"/>
  <c r="AE16" i="11"/>
  <c r="AD16" i="11"/>
  <c r="AC16" i="11"/>
  <c r="AB16" i="11"/>
  <c r="AA16" i="11"/>
  <c r="Z16" i="11"/>
  <c r="Y16" i="11"/>
  <c r="X16" i="11"/>
  <c r="W16" i="11"/>
  <c r="V16" i="11"/>
  <c r="U16" i="11"/>
  <c r="T16" i="11"/>
  <c r="AI15" i="11"/>
  <c r="AH15" i="11"/>
  <c r="AG15" i="11"/>
  <c r="AF15" i="11"/>
  <c r="AE15" i="11"/>
  <c r="AD15" i="11"/>
  <c r="AC15" i="11"/>
  <c r="AB15" i="11"/>
  <c r="AA15" i="11"/>
  <c r="Z15" i="11"/>
  <c r="Y15" i="11"/>
  <c r="X15" i="11"/>
  <c r="W15" i="11"/>
  <c r="V15" i="11"/>
  <c r="U15" i="11"/>
  <c r="T15" i="11"/>
  <c r="B4" i="16" l="1"/>
  <c r="K27" i="16" l="1"/>
  <c r="H27" i="16"/>
  <c r="K26" i="16"/>
  <c r="H26" i="16"/>
  <c r="K25" i="16"/>
  <c r="H25" i="16"/>
  <c r="K24" i="16"/>
  <c r="H24" i="16"/>
  <c r="K23" i="16"/>
  <c r="H23" i="16"/>
  <c r="K22" i="16"/>
  <c r="H22" i="16"/>
  <c r="K21" i="16"/>
  <c r="H21" i="16"/>
  <c r="K20" i="16"/>
  <c r="H20" i="16"/>
  <c r="K19" i="16"/>
  <c r="H19" i="16"/>
  <c r="K18" i="16"/>
  <c r="H18" i="16"/>
  <c r="K17" i="16"/>
  <c r="H17" i="16"/>
  <c r="K16" i="16"/>
  <c r="H16" i="16"/>
  <c r="K15" i="16"/>
  <c r="H15" i="16"/>
  <c r="K14" i="16"/>
  <c r="H14" i="16"/>
  <c r="K13" i="16"/>
  <c r="H13" i="16"/>
  <c r="K12" i="16"/>
  <c r="H12" i="16"/>
  <c r="C27" i="20" l="1"/>
  <c r="B7" i="20"/>
  <c r="C7" i="20"/>
  <c r="D7" i="20"/>
  <c r="E7" i="20" s="1"/>
  <c r="B11" i="10"/>
  <c r="C11" i="10"/>
  <c r="D11" i="10"/>
  <c r="E11" i="10"/>
  <c r="F11" i="10"/>
  <c r="G11" i="10"/>
  <c r="H11" i="10"/>
  <c r="I11" i="10"/>
  <c r="J11" i="10"/>
  <c r="K11" i="10"/>
  <c r="L11" i="10"/>
  <c r="M11" i="10"/>
  <c r="N11" i="10"/>
  <c r="O11" i="10"/>
  <c r="P11" i="10"/>
  <c r="Q11" i="10"/>
  <c r="R11" i="10"/>
  <c r="S11" i="10"/>
  <c r="T11" i="10"/>
  <c r="U11" i="10"/>
  <c r="V11" i="10"/>
  <c r="W11" i="10"/>
  <c r="X11" i="10"/>
  <c r="Y11" i="10"/>
  <c r="Z11" i="10"/>
  <c r="AA11" i="10"/>
  <c r="AB11" i="10"/>
  <c r="AC11" i="10"/>
  <c r="AD11" i="10"/>
  <c r="AE11" i="10"/>
  <c r="AF11" i="10"/>
  <c r="AG11" i="10"/>
  <c r="AH11" i="10"/>
  <c r="AI11" i="10"/>
  <c r="C10" i="10"/>
  <c r="D10" i="10"/>
  <c r="E10" i="10"/>
  <c r="F10" i="10"/>
  <c r="G10" i="10"/>
  <c r="H10" i="10"/>
  <c r="I10" i="10"/>
  <c r="J10" i="10"/>
  <c r="K10" i="10"/>
  <c r="L10" i="10"/>
  <c r="M10" i="10"/>
  <c r="N10" i="10"/>
  <c r="O10" i="10"/>
  <c r="P10" i="10"/>
  <c r="Q10" i="10"/>
  <c r="R10" i="10"/>
  <c r="S10" i="10"/>
  <c r="T10" i="10"/>
  <c r="U10" i="10"/>
  <c r="V10" i="10"/>
  <c r="W10" i="10"/>
  <c r="X10" i="10"/>
  <c r="Y10" i="10"/>
  <c r="Z10" i="10"/>
  <c r="AA10" i="10"/>
  <c r="AB10" i="10"/>
  <c r="AC10" i="10"/>
  <c r="AD10" i="10"/>
  <c r="AE10" i="10"/>
  <c r="AF10" i="10"/>
  <c r="AG10" i="10"/>
  <c r="AH10" i="10"/>
  <c r="AI10" i="10"/>
  <c r="B10" i="10"/>
  <c r="E5" i="22"/>
  <c r="E6" i="22"/>
  <c r="E9" i="22" s="1"/>
  <c r="F9" i="22" s="1"/>
  <c r="G9" i="22" s="1"/>
  <c r="H9" i="22" s="1"/>
  <c r="I9" i="22" s="1"/>
  <c r="J9" i="22" s="1"/>
  <c r="K9" i="22" s="1"/>
  <c r="L9" i="22" s="1"/>
  <c r="M9" i="22" s="1"/>
  <c r="N9" i="22" s="1"/>
  <c r="O9" i="22" s="1"/>
  <c r="P9" i="22" s="1"/>
  <c r="Q9" i="22" s="1"/>
  <c r="R9" i="22" s="1"/>
  <c r="S9" i="22" s="1"/>
  <c r="T9" i="22" s="1"/>
  <c r="U9" i="22" s="1"/>
  <c r="V9" i="22" s="1"/>
  <c r="W9" i="22" s="1"/>
  <c r="X9" i="22" s="1"/>
  <c r="Y9" i="22" s="1"/>
  <c r="Z9" i="22" s="1"/>
  <c r="AA9" i="22" s="1"/>
  <c r="AB9" i="22" s="1"/>
  <c r="AC9" i="22" s="1"/>
  <c r="AD9" i="22" s="1"/>
  <c r="AE9" i="22" s="1"/>
  <c r="AF9" i="22" s="1"/>
  <c r="AG9" i="22" s="1"/>
  <c r="AH9" i="22" s="1"/>
  <c r="AI9" i="22" s="1"/>
  <c r="AJ9" i="22" s="1"/>
  <c r="AK9" i="22" s="1"/>
  <c r="AL9" i="22" s="1"/>
  <c r="AM9" i="22" s="1"/>
  <c r="E8" i="22"/>
  <c r="D5" i="22"/>
  <c r="D6" i="22" s="1"/>
  <c r="D9" i="22" s="1"/>
  <c r="D8" i="22"/>
  <c r="C5" i="22"/>
  <c r="C6" i="22" s="1"/>
  <c r="C9" i="22" s="1"/>
  <c r="B9" i="22" s="1"/>
  <c r="C8" i="22"/>
  <c r="E7" i="22"/>
  <c r="D7" i="22"/>
  <c r="C7" i="22"/>
  <c r="F5" i="22"/>
  <c r="F6" i="22" s="1"/>
  <c r="B3" i="10"/>
  <c r="B17" i="10"/>
  <c r="C3" i="10"/>
  <c r="C17" i="10" s="1"/>
  <c r="D3" i="10"/>
  <c r="D17" i="10" s="1"/>
  <c r="E3" i="10"/>
  <c r="E17" i="10" s="1"/>
  <c r="F3" i="10"/>
  <c r="F17" i="10"/>
  <c r="G3" i="10"/>
  <c r="G17" i="10" s="1"/>
  <c r="H3" i="10"/>
  <c r="H17" i="10" s="1"/>
  <c r="I3" i="10"/>
  <c r="I17" i="10" s="1"/>
  <c r="J3" i="10"/>
  <c r="J17" i="10" s="1"/>
  <c r="K3" i="10"/>
  <c r="K17" i="10" s="1"/>
  <c r="L3" i="10"/>
  <c r="L17" i="10" s="1"/>
  <c r="M3" i="10"/>
  <c r="M17" i="10" s="1"/>
  <c r="N3" i="10"/>
  <c r="N17" i="10"/>
  <c r="O3" i="10"/>
  <c r="O17" i="10" s="1"/>
  <c r="P3" i="10"/>
  <c r="P17" i="10" s="1"/>
  <c r="Q3" i="10"/>
  <c r="Q17" i="10" s="1"/>
  <c r="R3" i="10"/>
  <c r="R17" i="10" s="1"/>
  <c r="S3" i="10"/>
  <c r="S17" i="10" s="1"/>
  <c r="T3" i="10"/>
  <c r="T17" i="10" s="1"/>
  <c r="U3" i="10"/>
  <c r="U17" i="10" s="1"/>
  <c r="V3" i="10"/>
  <c r="V17" i="10"/>
  <c r="W3" i="10"/>
  <c r="W17" i="10" s="1"/>
  <c r="X3" i="10"/>
  <c r="X17" i="10" s="1"/>
  <c r="Y3" i="10"/>
  <c r="Y17" i="10" s="1"/>
  <c r="Z3" i="10"/>
  <c r="Z17" i="10" s="1"/>
  <c r="AA3" i="10"/>
  <c r="AA17" i="10" s="1"/>
  <c r="AB3" i="10"/>
  <c r="AB17" i="10" s="1"/>
  <c r="AC3" i="10"/>
  <c r="AC17" i="10" s="1"/>
  <c r="AD3" i="10"/>
  <c r="AD17" i="10"/>
  <c r="AE3" i="10"/>
  <c r="AE17" i="10" s="1"/>
  <c r="AF3" i="10"/>
  <c r="AF17" i="10" s="1"/>
  <c r="AG3" i="10"/>
  <c r="AG17" i="10" s="1"/>
  <c r="AH3" i="10"/>
  <c r="AH17" i="10" s="1"/>
  <c r="AI3" i="10"/>
  <c r="AI17" i="10" s="1"/>
  <c r="C6" i="11"/>
  <c r="G6" i="11"/>
  <c r="H6" i="11"/>
  <c r="I6" i="11"/>
  <c r="J6" i="11"/>
  <c r="K6" i="11"/>
  <c r="L6" i="11"/>
  <c r="M6" i="11"/>
  <c r="N6" i="11"/>
  <c r="O6" i="11"/>
  <c r="P6" i="11"/>
  <c r="Q6" i="11"/>
  <c r="R6" i="11"/>
  <c r="S6" i="11"/>
  <c r="T6" i="11"/>
  <c r="U6" i="11"/>
  <c r="V6" i="11"/>
  <c r="W6" i="11"/>
  <c r="X6" i="11"/>
  <c r="Y6" i="11"/>
  <c r="Z6" i="11"/>
  <c r="AA6" i="11"/>
  <c r="AB6" i="11"/>
  <c r="AC6" i="11"/>
  <c r="AD6" i="11"/>
  <c r="AE6" i="11"/>
  <c r="AF6" i="11"/>
  <c r="AG6" i="11"/>
  <c r="AH6" i="11"/>
  <c r="AI6" i="11"/>
  <c r="B6" i="11"/>
  <c r="T4" i="11"/>
  <c r="U4" i="11"/>
  <c r="V4" i="11"/>
  <c r="W4" i="11"/>
  <c r="X4" i="11"/>
  <c r="Y4" i="11"/>
  <c r="Z4" i="11"/>
  <c r="AA4" i="11"/>
  <c r="AB4" i="11"/>
  <c r="AC4" i="11"/>
  <c r="AD4" i="11"/>
  <c r="AE4" i="11"/>
  <c r="AF4" i="11"/>
  <c r="AG4" i="11"/>
  <c r="AH4" i="11"/>
  <c r="AI4" i="11"/>
  <c r="T5" i="11"/>
  <c r="U5" i="11"/>
  <c r="V5" i="11"/>
  <c r="W5" i="11"/>
  <c r="X5" i="11"/>
  <c r="Y5" i="11"/>
  <c r="Z5" i="11"/>
  <c r="AA5" i="11"/>
  <c r="AB5" i="11"/>
  <c r="AC5" i="11"/>
  <c r="AD5" i="11"/>
  <c r="AE5" i="11"/>
  <c r="AF5" i="11"/>
  <c r="AG5" i="11"/>
  <c r="AH5" i="11"/>
  <c r="AI5" i="11"/>
  <c r="T7" i="11"/>
  <c r="U7" i="11"/>
  <c r="V7" i="11"/>
  <c r="W7" i="11"/>
  <c r="X7" i="11"/>
  <c r="Y7" i="11"/>
  <c r="Z7" i="11"/>
  <c r="AA7" i="11"/>
  <c r="AB7" i="11"/>
  <c r="AC7" i="11"/>
  <c r="AD7" i="11"/>
  <c r="AE7" i="11"/>
  <c r="AF7" i="11"/>
  <c r="AG7" i="11"/>
  <c r="AH7" i="11"/>
  <c r="AI7" i="11"/>
  <c r="T8" i="11"/>
  <c r="U8" i="11"/>
  <c r="V8" i="11"/>
  <c r="W8" i="11"/>
  <c r="X8" i="11"/>
  <c r="Y8" i="11"/>
  <c r="Z8" i="11"/>
  <c r="AA8" i="11"/>
  <c r="AB8" i="11"/>
  <c r="AC8" i="11"/>
  <c r="AD8" i="11"/>
  <c r="AE8" i="11"/>
  <c r="AF8" i="11"/>
  <c r="AG8" i="11"/>
  <c r="AH8" i="11"/>
  <c r="AI8" i="11"/>
  <c r="T9" i="11"/>
  <c r="U9" i="11"/>
  <c r="V9" i="11"/>
  <c r="W9" i="11"/>
  <c r="X9" i="11"/>
  <c r="Y9" i="11"/>
  <c r="Z9" i="11"/>
  <c r="AA9" i="11"/>
  <c r="AB9" i="11"/>
  <c r="AC9" i="11"/>
  <c r="AD9" i="11"/>
  <c r="AE9" i="11"/>
  <c r="AF9" i="11"/>
  <c r="AG9" i="11"/>
  <c r="AH9" i="11"/>
  <c r="AI9" i="11"/>
  <c r="T10" i="11"/>
  <c r="U10" i="11"/>
  <c r="V10" i="11"/>
  <c r="W10" i="11"/>
  <c r="X10" i="11"/>
  <c r="Y10" i="11"/>
  <c r="Z10" i="11"/>
  <c r="AA10" i="11"/>
  <c r="AB10" i="11"/>
  <c r="AC10" i="11"/>
  <c r="AD10" i="11"/>
  <c r="AE10" i="11"/>
  <c r="AF10" i="11"/>
  <c r="AG10" i="11"/>
  <c r="AH10" i="11"/>
  <c r="AI10" i="11"/>
  <c r="T11" i="11"/>
  <c r="U11" i="11"/>
  <c r="V11" i="11"/>
  <c r="W11" i="11"/>
  <c r="X11" i="11"/>
  <c r="Y11" i="11"/>
  <c r="Z11" i="11"/>
  <c r="AA11" i="11"/>
  <c r="AB11" i="11"/>
  <c r="AC11" i="11"/>
  <c r="AD11" i="11"/>
  <c r="AE11" i="11"/>
  <c r="AF11" i="11"/>
  <c r="AG11" i="11"/>
  <c r="AH11" i="11"/>
  <c r="AI11" i="11"/>
  <c r="T12" i="11"/>
  <c r="U12" i="11"/>
  <c r="V12" i="11"/>
  <c r="W12" i="11"/>
  <c r="X12" i="11"/>
  <c r="Y12" i="11"/>
  <c r="Z12" i="11"/>
  <c r="AA12" i="11"/>
  <c r="AB12" i="11"/>
  <c r="AC12" i="11"/>
  <c r="AD12" i="11"/>
  <c r="AE12" i="11"/>
  <c r="AF12" i="11"/>
  <c r="AG12" i="11"/>
  <c r="AH12" i="11"/>
  <c r="AI12" i="11"/>
  <c r="T13" i="11"/>
  <c r="U13" i="11"/>
  <c r="V13" i="11"/>
  <c r="W13" i="11"/>
  <c r="X13" i="11"/>
  <c r="Y13" i="11"/>
  <c r="Z13" i="11"/>
  <c r="AA13" i="11"/>
  <c r="AB13" i="11"/>
  <c r="AC13" i="11"/>
  <c r="AD13" i="11"/>
  <c r="AE13" i="11"/>
  <c r="AF13" i="11"/>
  <c r="AG13" i="11"/>
  <c r="AH13" i="11"/>
  <c r="AI13" i="11"/>
  <c r="T14" i="11"/>
  <c r="U14" i="11"/>
  <c r="V14" i="11"/>
  <c r="W14" i="11"/>
  <c r="X14" i="11"/>
  <c r="Y14" i="11"/>
  <c r="Z14" i="11"/>
  <c r="AA14" i="11"/>
  <c r="AB14" i="11"/>
  <c r="AC14" i="11"/>
  <c r="AD14" i="11"/>
  <c r="AE14" i="11"/>
  <c r="AF14" i="11"/>
  <c r="AG14" i="11"/>
  <c r="AH14" i="11"/>
  <c r="AI14" i="11"/>
  <c r="B2" i="11"/>
  <c r="C2" i="11"/>
  <c r="D2" i="11"/>
  <c r="E2" i="11"/>
  <c r="F2" i="11"/>
  <c r="G2" i="11"/>
  <c r="H2" i="11"/>
  <c r="I2" i="11"/>
  <c r="J2" i="11"/>
  <c r="K2" i="11"/>
  <c r="L2" i="11"/>
  <c r="M2" i="11"/>
  <c r="N2" i="11"/>
  <c r="O2" i="11"/>
  <c r="P2" i="11"/>
  <c r="Q2" i="11"/>
  <c r="R2" i="11"/>
  <c r="S2" i="11"/>
  <c r="T2" i="11"/>
  <c r="U2" i="11"/>
  <c r="V2" i="11"/>
  <c r="W2" i="11"/>
  <c r="X2" i="11"/>
  <c r="Y2" i="11"/>
  <c r="Z2" i="11"/>
  <c r="AA2" i="11"/>
  <c r="AB2" i="11"/>
  <c r="AC2" i="11"/>
  <c r="AD2" i="11"/>
  <c r="AE2" i="11"/>
  <c r="AF2" i="11"/>
  <c r="AG2" i="11"/>
  <c r="AH2" i="11"/>
  <c r="AI2" i="11"/>
  <c r="B4" i="19"/>
  <c r="B8" i="19" s="1"/>
  <c r="B9" i="19" s="1"/>
  <c r="B10" i="19" s="1"/>
  <c r="B11" i="19" s="1"/>
  <c r="B6" i="16"/>
  <c r="B7" i="16" s="1"/>
  <c r="B8" i="16" s="1"/>
  <c r="B55" i="17"/>
  <c r="B64" i="17"/>
  <c r="B65" i="17" s="1"/>
  <c r="B60" i="17"/>
  <c r="B56" i="17"/>
  <c r="B49" i="17"/>
  <c r="B50" i="17" s="1"/>
  <c r="B43" i="17"/>
  <c r="B44" i="17"/>
  <c r="B45" i="17" s="1"/>
  <c r="B38" i="17"/>
  <c r="B30" i="17"/>
  <c r="B29" i="17"/>
  <c r="B31" i="17" s="1"/>
  <c r="B33" i="17" s="1"/>
  <c r="B34" i="17" s="1"/>
  <c r="R2" i="10"/>
  <c r="S2" i="10"/>
  <c r="T2" i="10"/>
  <c r="U2" i="10"/>
  <c r="V2" i="10"/>
  <c r="W2" i="10"/>
  <c r="X2" i="10"/>
  <c r="Y2" i="10"/>
  <c r="Z2" i="10"/>
  <c r="AA2" i="10"/>
  <c r="AB2" i="10"/>
  <c r="AC2" i="10"/>
  <c r="AD2" i="10"/>
  <c r="AE2" i="10"/>
  <c r="AF2" i="10"/>
  <c r="AG2" i="10"/>
  <c r="AH2" i="10"/>
  <c r="AI2" i="10"/>
  <c r="R5" i="10"/>
  <c r="S5" i="10"/>
  <c r="T5" i="10"/>
  <c r="U5" i="10"/>
  <c r="V5" i="10"/>
  <c r="W5" i="10"/>
  <c r="X5" i="10"/>
  <c r="Y5" i="10"/>
  <c r="Z5" i="10"/>
  <c r="AA5" i="10"/>
  <c r="AB5" i="10"/>
  <c r="AC5" i="10"/>
  <c r="AD5" i="10"/>
  <c r="AE5" i="10"/>
  <c r="AF5" i="10"/>
  <c r="AG5" i="10"/>
  <c r="AH5" i="10"/>
  <c r="AI5" i="10"/>
  <c r="R6" i="10"/>
  <c r="S6" i="10"/>
  <c r="T6" i="10"/>
  <c r="U6" i="10"/>
  <c r="V6" i="10"/>
  <c r="W6" i="10"/>
  <c r="X6" i="10"/>
  <c r="Y6" i="10"/>
  <c r="Z6" i="10"/>
  <c r="AA6" i="10"/>
  <c r="AB6" i="10"/>
  <c r="AC6" i="10"/>
  <c r="AD6" i="10"/>
  <c r="AE6" i="10"/>
  <c r="AF6" i="10"/>
  <c r="AG6" i="10"/>
  <c r="AH6" i="10"/>
  <c r="AI6" i="10"/>
  <c r="R7" i="10"/>
  <c r="S7" i="10"/>
  <c r="T7" i="10"/>
  <c r="U7" i="10"/>
  <c r="V7" i="10"/>
  <c r="W7" i="10"/>
  <c r="X7" i="10"/>
  <c r="Y7" i="10"/>
  <c r="Z7" i="10"/>
  <c r="AA7" i="10"/>
  <c r="AB7" i="10"/>
  <c r="AC7" i="10"/>
  <c r="AD7" i="10"/>
  <c r="AE7" i="10"/>
  <c r="AF7" i="10"/>
  <c r="AG7" i="10"/>
  <c r="AH7" i="10"/>
  <c r="AI7" i="10"/>
  <c r="R8" i="10"/>
  <c r="S8" i="10"/>
  <c r="T8" i="10"/>
  <c r="U8" i="10"/>
  <c r="V8" i="10"/>
  <c r="W8" i="10"/>
  <c r="X8" i="10"/>
  <c r="Y8" i="10"/>
  <c r="Z8" i="10"/>
  <c r="AA8" i="10"/>
  <c r="AB8" i="10"/>
  <c r="AC8" i="10"/>
  <c r="AD8" i="10"/>
  <c r="AE8" i="10"/>
  <c r="AF8" i="10"/>
  <c r="AG8" i="10"/>
  <c r="AH8" i="10"/>
  <c r="AI8" i="10"/>
  <c r="R12" i="10"/>
  <c r="S12" i="10"/>
  <c r="T12" i="10"/>
  <c r="U12" i="10"/>
  <c r="V12" i="10"/>
  <c r="W12" i="10"/>
  <c r="X12" i="10"/>
  <c r="Y12" i="10"/>
  <c r="Z12" i="10"/>
  <c r="AA12" i="10"/>
  <c r="AB12" i="10"/>
  <c r="AC12" i="10"/>
  <c r="AD12" i="10"/>
  <c r="AE12" i="10"/>
  <c r="AF12" i="10"/>
  <c r="AG12" i="10"/>
  <c r="AH12" i="10"/>
  <c r="AI12" i="10"/>
  <c r="R13" i="10"/>
  <c r="S13" i="10"/>
  <c r="T13" i="10"/>
  <c r="U13" i="10"/>
  <c r="V13" i="10"/>
  <c r="W13" i="10"/>
  <c r="X13" i="10"/>
  <c r="Y13" i="10"/>
  <c r="Z13" i="10"/>
  <c r="AA13" i="10"/>
  <c r="AB13" i="10"/>
  <c r="AC13" i="10"/>
  <c r="AD13" i="10"/>
  <c r="AE13" i="10"/>
  <c r="AF13" i="10"/>
  <c r="AG13" i="10"/>
  <c r="AH13" i="10"/>
  <c r="AI13" i="10"/>
  <c r="R15" i="10"/>
  <c r="S15" i="10"/>
  <c r="T15" i="10"/>
  <c r="U15" i="10"/>
  <c r="V15" i="10"/>
  <c r="W15" i="10"/>
  <c r="X15" i="10"/>
  <c r="Y15" i="10"/>
  <c r="Z15" i="10"/>
  <c r="AA15" i="10"/>
  <c r="AB15" i="10"/>
  <c r="AC15" i="10"/>
  <c r="AD15" i="10"/>
  <c r="AE15" i="10"/>
  <c r="AF15" i="10"/>
  <c r="AG15" i="10"/>
  <c r="AH15" i="10"/>
  <c r="AI15" i="10"/>
  <c r="R16" i="10"/>
  <c r="S16" i="10"/>
  <c r="T16" i="10"/>
  <c r="U16" i="10"/>
  <c r="V16" i="10"/>
  <c r="W16" i="10"/>
  <c r="X16" i="10"/>
  <c r="Y16" i="10"/>
  <c r="Z16" i="10"/>
  <c r="AA16" i="10"/>
  <c r="AB16" i="10"/>
  <c r="AC16" i="10"/>
  <c r="AD16" i="10"/>
  <c r="AE16" i="10"/>
  <c r="AF16" i="10"/>
  <c r="AG16" i="10"/>
  <c r="AH16" i="10"/>
  <c r="AI16" i="10"/>
  <c r="Q5" i="10"/>
  <c r="Q6" i="10"/>
  <c r="Q7" i="10"/>
  <c r="Q8" i="10"/>
  <c r="Q12" i="10"/>
  <c r="Q13" i="10"/>
  <c r="Q15" i="10"/>
  <c r="Q16" i="10"/>
  <c r="Q2" i="10"/>
  <c r="U3" i="11"/>
  <c r="V3" i="11"/>
  <c r="W3" i="11"/>
  <c r="X3" i="11"/>
  <c r="Y3" i="11"/>
  <c r="Z3" i="11"/>
  <c r="AA3" i="11"/>
  <c r="AB3" i="11"/>
  <c r="AC3" i="11"/>
  <c r="AD3" i="11"/>
  <c r="AE3" i="11"/>
  <c r="AF3" i="11"/>
  <c r="AG3" i="11"/>
  <c r="AH3" i="11"/>
  <c r="AI3" i="11"/>
  <c r="T3" i="11"/>
  <c r="B9" i="16" l="1"/>
  <c r="B20" i="10" s="1"/>
  <c r="C20" i="10" s="1"/>
  <c r="D20" i="10" s="1"/>
  <c r="E20" i="10" s="1"/>
  <c r="F20" i="10" s="1"/>
  <c r="G20" i="10" s="1"/>
  <c r="H20" i="10" s="1"/>
  <c r="I20" i="10" s="1"/>
  <c r="J20" i="10" s="1"/>
  <c r="K20" i="10" s="1"/>
  <c r="L20" i="10" s="1"/>
  <c r="M20" i="10" s="1"/>
  <c r="N20" i="10" s="1"/>
  <c r="O20" i="10" s="1"/>
  <c r="P20" i="10" s="1"/>
  <c r="Q20" i="10" s="1"/>
  <c r="R20" i="10" s="1"/>
  <c r="S20" i="10" s="1"/>
  <c r="T20" i="10" s="1"/>
  <c r="U20" i="10" s="1"/>
  <c r="V20" i="10" s="1"/>
  <c r="W20" i="10" s="1"/>
  <c r="X20" i="10" s="1"/>
  <c r="Y20" i="10" s="1"/>
  <c r="Z20" i="10" s="1"/>
  <c r="AA20" i="10" s="1"/>
  <c r="AB20" i="10" s="1"/>
  <c r="AC20" i="10" s="1"/>
  <c r="AD20" i="10" s="1"/>
  <c r="AE20" i="10" s="1"/>
  <c r="AF20" i="10" s="1"/>
  <c r="AG20" i="10" s="1"/>
  <c r="AH20" i="10" s="1"/>
  <c r="AI20" i="10" s="1"/>
  <c r="F7" i="20"/>
  <c r="F6" i="11" s="1"/>
  <c r="E6" i="11"/>
  <c r="H4" i="10"/>
  <c r="X4" i="10"/>
  <c r="C4" i="10"/>
  <c r="W4" i="10"/>
  <c r="M4" i="10"/>
  <c r="AC4" i="10"/>
  <c r="J4" i="10"/>
  <c r="Z4" i="10"/>
  <c r="AA4" i="10"/>
  <c r="T4" i="10"/>
  <c r="I4" i="10"/>
  <c r="F4" i="10"/>
  <c r="O4" i="10"/>
  <c r="L4" i="10"/>
  <c r="AB4" i="10"/>
  <c r="G4" i="10"/>
  <c r="AE4" i="10"/>
  <c r="Q4" i="10"/>
  <c r="AG4" i="10"/>
  <c r="N4" i="10"/>
  <c r="AD4" i="10"/>
  <c r="AI4" i="10"/>
  <c r="D4" i="10"/>
  <c r="S4" i="10"/>
  <c r="Y4" i="10"/>
  <c r="V4" i="10"/>
  <c r="P4" i="10"/>
  <c r="AF4" i="10"/>
  <c r="K4" i="10"/>
  <c r="E4" i="10"/>
  <c r="U4" i="10"/>
  <c r="B4" i="10"/>
  <c r="R4" i="10"/>
  <c r="AH4" i="10"/>
  <c r="D6" i="11"/>
</calcChain>
</file>

<file path=xl/sharedStrings.xml><?xml version="1.0" encoding="utf-8"?>
<sst xmlns="http://schemas.openxmlformats.org/spreadsheetml/2006/main" count="380" uniqueCount="249">
  <si>
    <t>BS BAU Subsidy for Thermal Fuels per Energy Unit Produced</t>
  </si>
  <si>
    <t>BS BAU Subsidy per Unit Electricity Output</t>
  </si>
  <si>
    <t>Notes</t>
  </si>
  <si>
    <t>Source</t>
  </si>
  <si>
    <t>Unit</t>
  </si>
  <si>
    <t>hydro</t>
  </si>
  <si>
    <t>nuclear</t>
  </si>
  <si>
    <t>wind</t>
  </si>
  <si>
    <t>geothermal</t>
  </si>
  <si>
    <t>Subsidy per selling unit (Rs per Litre/Cylinder ) of sensitive petroleum products</t>
  </si>
  <si>
    <t>Year</t>
  </si>
  <si>
    <t>Domestic LPG</t>
  </si>
  <si>
    <t>Crores</t>
  </si>
  <si>
    <t>Coal</t>
  </si>
  <si>
    <t>Natural Gas</t>
  </si>
  <si>
    <t>electricity</t>
  </si>
  <si>
    <t>hard coal ($/BTU)</t>
  </si>
  <si>
    <t>natural gas ($/BTU)</t>
  </si>
  <si>
    <t>solar</t>
  </si>
  <si>
    <t>biomass ($/BTU)</t>
  </si>
  <si>
    <t>petroleum gasoline ($/BTU)</t>
  </si>
  <si>
    <t>petroleum diesel ($/BTU)</t>
  </si>
  <si>
    <t>biofuel gasoline</t>
  </si>
  <si>
    <t>biofuel diesel</t>
  </si>
  <si>
    <t>jet fuel ($/BTU)</t>
  </si>
  <si>
    <t>heat</t>
  </si>
  <si>
    <t>lignite ($/BTU)</t>
  </si>
  <si>
    <t>hard coal ($/MWh)</t>
  </si>
  <si>
    <t>natural gas nonpeaker ($/MWh)</t>
  </si>
  <si>
    <t>nuclear ($/MWh)</t>
  </si>
  <si>
    <t>hydro ($/MWh)</t>
  </si>
  <si>
    <t>onshore wind ($/MWh)</t>
  </si>
  <si>
    <t>solar PV ($/MWh)</t>
  </si>
  <si>
    <t>solar thermal ($/MWh)</t>
  </si>
  <si>
    <t>biomass ($/MWh)</t>
  </si>
  <si>
    <t>geothermal ($/MWh)</t>
  </si>
  <si>
    <t>petroleum ($/MWh)</t>
  </si>
  <si>
    <t>natural gas peaker ($/MWh)</t>
  </si>
  <si>
    <t>lignite ($/MWh)</t>
  </si>
  <si>
    <t>offshore wind ($/MWh)</t>
  </si>
  <si>
    <t>Total</t>
  </si>
  <si>
    <t>Currency</t>
  </si>
  <si>
    <t>India Inflation Rates</t>
  </si>
  <si>
    <t>See scaling-factors.xlsx for source info</t>
  </si>
  <si>
    <t>Rate</t>
  </si>
  <si>
    <t>Value Indexed to 2012</t>
  </si>
  <si>
    <t>Ruppees per dollar</t>
  </si>
  <si>
    <t>Fuel-Independent Conversion Factors</t>
  </si>
  <si>
    <t>liters per barrel</t>
  </si>
  <si>
    <t>BTU/kcal</t>
  </si>
  <si>
    <t>BTU/kWh (unit conversion, not a heat rate)</t>
  </si>
  <si>
    <t>Energy in Biomass</t>
  </si>
  <si>
    <t>Wood wastes</t>
  </si>
  <si>
    <t>kcal/kg</t>
  </si>
  <si>
    <t>Cowdung</t>
  </si>
  <si>
    <t>Average of biomass fuels</t>
  </si>
  <si>
    <t>BTU/kg</t>
  </si>
  <si>
    <t>BTU/ton</t>
  </si>
  <si>
    <t>Energy in Jet Fuel / Kerosene</t>
  </si>
  <si>
    <t>BTU/barrel</t>
  </si>
  <si>
    <t>BTU/liter</t>
  </si>
  <si>
    <t>Energy in Petroleum Gasoline</t>
  </si>
  <si>
    <t>barrels/ton</t>
  </si>
  <si>
    <t>kcal/barrel</t>
  </si>
  <si>
    <t>Energy in Petroleum Diesel</t>
  </si>
  <si>
    <t>million BTU/barrel</t>
  </si>
  <si>
    <t>million BTU/l</t>
  </si>
  <si>
    <t>BTU/l</t>
  </si>
  <si>
    <t>Energy in LPG</t>
  </si>
  <si>
    <t>kg/cylinder</t>
  </si>
  <si>
    <t>kcal/cylinder</t>
  </si>
  <si>
    <t>BTU/cylinder</t>
  </si>
  <si>
    <t>trillion BTU / billion cubic m</t>
  </si>
  <si>
    <t>BTU / thousand cubic m</t>
  </si>
  <si>
    <t>Total Subsidy</t>
  </si>
  <si>
    <t xml:space="preserve">Natural Gas </t>
  </si>
  <si>
    <t>2012 Rs/BTU</t>
  </si>
  <si>
    <t>2012 USD/BTU</t>
  </si>
  <si>
    <t>LPG Subsidy</t>
  </si>
  <si>
    <t>Conversions</t>
  </si>
  <si>
    <t xml:space="preserve">Rs </t>
  </si>
  <si>
    <t>Northeast Total Consumption Subsidy</t>
  </si>
  <si>
    <t>Ministry of Petroleum and Natural Gas</t>
  </si>
  <si>
    <t xml:space="preserve">Natural Gas Subsidies </t>
  </si>
  <si>
    <t>2010-11</t>
  </si>
  <si>
    <t>2011-12</t>
  </si>
  <si>
    <t>2012-13</t>
  </si>
  <si>
    <t>2013-14</t>
  </si>
  <si>
    <t>2014-15</t>
  </si>
  <si>
    <t>2015-16</t>
  </si>
  <si>
    <t>-</t>
  </si>
  <si>
    <t>Million Metric Standard Cubic Meters</t>
  </si>
  <si>
    <t>Rs/MMSCM</t>
  </si>
  <si>
    <t xml:space="preserve">Natural Gas Production </t>
  </si>
  <si>
    <t>Oil Industry Information at a Glance: Petroleum Planning &amp; Analysis Cell</t>
  </si>
  <si>
    <t>Rs/thousand metric cubic meter</t>
  </si>
  <si>
    <t>Rs/BTU</t>
  </si>
  <si>
    <t>USD/BTU</t>
  </si>
  <si>
    <t>Hydro ($subsidy)</t>
  </si>
  <si>
    <t>Hydro (MWh)</t>
  </si>
  <si>
    <t>onshore wind ($ subsidy)</t>
  </si>
  <si>
    <t>onshore wind (MWh)</t>
  </si>
  <si>
    <t>solar PV ($subsidy)</t>
  </si>
  <si>
    <t>solar PV (MWh)</t>
  </si>
  <si>
    <t>solar thermal ($subsidy)</t>
  </si>
  <si>
    <t>solar thermal (MWh)</t>
  </si>
  <si>
    <t>biomass ($subsidy)</t>
  </si>
  <si>
    <t>biomass (MWh)</t>
  </si>
  <si>
    <t>geothermal ($Subsidy)</t>
  </si>
  <si>
    <t>geothermal (MWh)</t>
  </si>
  <si>
    <t>https://www.pressreader.com/india/the-hindu-business-line/20180203/281728384962385</t>
  </si>
  <si>
    <t>For all other RE sources, the target figures for capacity addition will be checked with the capacity additions in the model, and caliberated accordingly, so subsidy values may not be required</t>
  </si>
  <si>
    <r>
      <rPr>
        <sz val="9"/>
        <color rgb="FF231F20"/>
        <rFont val="Lucida Sans"/>
        <family val="2"/>
      </rPr>
      <t>Central government support to renewables (INR crore)</t>
    </r>
  </si>
  <si>
    <r>
      <rPr>
        <sz val="9"/>
        <color rgb="FF231F20"/>
        <rFont val="Lucida Sans"/>
        <family val="2"/>
      </rPr>
      <t>S.No.</t>
    </r>
  </si>
  <si>
    <r>
      <rPr>
        <sz val="9"/>
        <color rgb="FF231F20"/>
        <rFont val="Lucida Sans"/>
        <family val="2"/>
      </rPr>
      <t>Subsidy</t>
    </r>
  </si>
  <si>
    <r>
      <rPr>
        <sz val="9"/>
        <color rgb="FF231F20"/>
        <rFont val="Lucida Sans"/>
        <family val="2"/>
      </rPr>
      <t>FY2014</t>
    </r>
  </si>
  <si>
    <r>
      <rPr>
        <sz val="9"/>
        <color rgb="FF231F20"/>
        <rFont val="Lucida Sans"/>
        <family val="2"/>
      </rPr>
      <t>FY2015</t>
    </r>
  </si>
  <si>
    <r>
      <rPr>
        <sz val="9"/>
        <color rgb="FF231F20"/>
        <rFont val="Lucida Sans"/>
        <family val="2"/>
      </rPr>
      <t>FY2016</t>
    </r>
  </si>
  <si>
    <r>
      <rPr>
        <sz val="9"/>
        <color rgb="FF231F20"/>
        <rFont val="Lucida Sans"/>
        <family val="2"/>
      </rPr>
      <t>FY2017</t>
    </r>
  </si>
  <si>
    <r>
      <rPr>
        <sz val="9"/>
        <color rgb="FF231F20"/>
        <rFont val="Lucida Sans"/>
        <family val="2"/>
      </rPr>
      <t>Direct Transfer of Funds and Liabilities</t>
    </r>
  </si>
  <si>
    <r>
      <rPr>
        <sz val="9"/>
        <color rgb="FF231F20"/>
        <rFont val="Century Gothic"/>
        <family val="2"/>
      </rPr>
      <t xml:space="preserve">VGF Scheme- 750 MW, 2000 MW, 5000 MW under
</t>
    </r>
    <r>
      <rPr>
        <sz val="9"/>
        <color rgb="FF231F20"/>
        <rFont val="Century Gothic"/>
        <family val="2"/>
      </rPr>
      <t>JNNSM-Phase ll</t>
    </r>
  </si>
  <si>
    <r>
      <rPr>
        <sz val="9"/>
        <color rgb="FF231F20"/>
        <rFont val="Century Gothic"/>
        <family val="2"/>
      </rPr>
      <t>Off-Grid and Decentralized Solar Application Scheme</t>
    </r>
  </si>
  <si>
    <r>
      <rPr>
        <sz val="9"/>
        <color rgb="FF231F20"/>
        <rFont val="Century Gothic"/>
        <family val="2"/>
      </rPr>
      <t>not available</t>
    </r>
  </si>
  <si>
    <r>
      <rPr>
        <sz val="9"/>
        <color rgb="FF231F20"/>
        <rFont val="Century Gothic"/>
        <family val="2"/>
      </rPr>
      <t>Scheme for Development of Solar Parks and Ultra Mega Solar Power Projects</t>
    </r>
  </si>
  <si>
    <r>
      <rPr>
        <sz val="9"/>
        <color rgb="FF231F20"/>
        <rFont val="Century Gothic"/>
        <family val="2"/>
      </rPr>
      <t>not in place</t>
    </r>
  </si>
  <si>
    <r>
      <rPr>
        <sz val="9"/>
        <color rgb="FF231F20"/>
        <rFont val="Century Gothic"/>
        <family val="2"/>
      </rPr>
      <t>Support for R&amp;D activities</t>
    </r>
  </si>
  <si>
    <r>
      <rPr>
        <sz val="9"/>
        <color rgb="FF231F20"/>
        <rFont val="Century Gothic"/>
        <family val="2"/>
      </rPr>
      <t>Grid-Connected SPV Rooftop and Small Solar Power programme</t>
    </r>
  </si>
  <si>
    <r>
      <rPr>
        <sz val="9"/>
        <color rgb="FF231F20"/>
        <rFont val="Century Gothic"/>
        <family val="2"/>
      </rPr>
      <t>National Biogas and Manure Management Programme (NBMMP)</t>
    </r>
  </si>
  <si>
    <r>
      <rPr>
        <sz val="9"/>
        <color rgb="FF231F20"/>
        <rFont val="Century Gothic"/>
        <family val="2"/>
      </rPr>
      <t>Scheme for setting up over 300 MW of solar power projects by defence establishments</t>
    </r>
  </si>
  <si>
    <r>
      <rPr>
        <sz val="9"/>
        <color rgb="FF231F20"/>
        <rFont val="Century Gothic"/>
        <family val="2"/>
      </rPr>
      <t>Scheme for setting up 1,000 MW of Grid-Connected Solar PV Power projects by CPSUs under Batch- V of Phase II of JNNSM</t>
    </r>
  </si>
  <si>
    <r>
      <rPr>
        <sz val="9"/>
        <color rgb="FF231F20"/>
        <rFont val="Century Gothic"/>
        <family val="2"/>
      </rPr>
      <t>MNRE small hydro incentive schemes</t>
    </r>
  </si>
  <si>
    <r>
      <rPr>
        <sz val="9"/>
        <color rgb="FF231F20"/>
        <rFont val="Century Gothic"/>
        <family val="2"/>
      </rPr>
      <t>Financing and non-financing schemes: IREDA and other organizations</t>
    </r>
  </si>
  <si>
    <r>
      <rPr>
        <sz val="9"/>
        <color rgb="FF231F20"/>
        <rFont val="Century Gothic"/>
        <family val="2"/>
      </rPr>
      <t>Canal Bank/Canal Top Scheme</t>
    </r>
  </si>
  <si>
    <r>
      <rPr>
        <sz val="9"/>
        <color rgb="FF231F20"/>
        <rFont val="Century Gothic"/>
        <family val="2"/>
      </rPr>
      <t>Support for grid interactive biomass power and bagasse cogeneration in sugar mills</t>
    </r>
  </si>
  <si>
    <r>
      <rPr>
        <sz val="9"/>
        <color rgb="FF231F20"/>
        <rFont val="Century Gothic"/>
        <family val="2"/>
      </rPr>
      <t>Biomass Gasifier Programme</t>
    </r>
  </si>
  <si>
    <r>
      <rPr>
        <sz val="9"/>
        <color rgb="FF231F20"/>
        <rFont val="Century Gothic"/>
        <family val="2"/>
      </rPr>
      <t>Small Wind Energy and Hybrid Systems (SWES) Programme</t>
    </r>
  </si>
  <si>
    <r>
      <rPr>
        <sz val="9"/>
        <color rgb="FF231F20"/>
        <rFont val="Century Gothic"/>
        <family val="2"/>
      </rPr>
      <t>Capital subsidy scheme for promoting solar PV water pumping systems for irrigation purpose</t>
    </r>
  </si>
  <si>
    <r>
      <rPr>
        <sz val="9"/>
        <color rgb="FF231F20"/>
        <rFont val="Century Gothic"/>
        <family val="2"/>
      </rPr>
      <t>Biogas Power (off-grid) Programme for decentralized power generation applications and thermal applications</t>
    </r>
  </si>
  <si>
    <r>
      <rPr>
        <sz val="9"/>
        <color rgb="FF231F20"/>
        <rFont val="Century Gothic"/>
        <family val="2"/>
      </rPr>
      <t>Implementation of Wind Resource Assessment in Uncovered/New Areas under NCEF Scheme and subsequent development.</t>
    </r>
  </si>
  <si>
    <r>
      <rPr>
        <sz val="9"/>
        <color rgb="FF231F20"/>
        <rFont val="Century Gothic"/>
        <family val="2"/>
      </rPr>
      <t>Scheme for installation of solar charging stations with LED lanterns</t>
    </r>
  </si>
  <si>
    <r>
      <rPr>
        <sz val="9"/>
        <color rgb="FF231F20"/>
        <rFont val="Century Gothic"/>
        <family val="2"/>
      </rPr>
      <t>Akshay Urja Shops Programme</t>
    </r>
  </si>
  <si>
    <r>
      <rPr>
        <sz val="9"/>
        <color rgb="FF231F20"/>
        <rFont val="Century Gothic"/>
        <family val="2"/>
      </rPr>
      <t>Market Development and Promotion of Solar Concentrators Based Process Heat Applications</t>
    </r>
  </si>
  <si>
    <r>
      <rPr>
        <sz val="9"/>
        <color rgb="FF231F20"/>
        <rFont val="Lucida Sans"/>
        <family val="2"/>
      </rPr>
      <t>Government Revenue Foregone</t>
    </r>
  </si>
  <si>
    <r>
      <rPr>
        <sz val="9"/>
        <color rgb="FF231F20"/>
        <rFont val="Century Gothic"/>
        <family val="2"/>
      </rPr>
      <t>Accelerated depreciation</t>
    </r>
  </si>
  <si>
    <r>
      <rPr>
        <sz val="9"/>
        <color rgb="FF231F20"/>
        <rFont val="Century Gothic"/>
        <family val="2"/>
      </rPr>
      <t>Tax breaks on excise and custom duty: Solar &amp; wind</t>
    </r>
  </si>
  <si>
    <r>
      <rPr>
        <sz val="9"/>
        <color rgb="FF231F20"/>
        <rFont val="Lucida Sans"/>
        <family val="2"/>
      </rPr>
      <t>Provision of Goods or Services Below Market Value</t>
    </r>
  </si>
  <si>
    <r>
      <rPr>
        <sz val="9"/>
        <color rgb="FF231F20"/>
        <rFont val="Century Gothic"/>
        <family val="2"/>
      </rPr>
      <t>Waiver of interstate transmission charges and losses on transmission of electricity generated from solar and wind plants</t>
    </r>
  </si>
  <si>
    <r>
      <rPr>
        <sz val="9"/>
        <color rgb="FF231F20"/>
        <rFont val="Lucida Sans"/>
        <family val="2"/>
      </rPr>
      <t>Income or Price Support</t>
    </r>
  </si>
  <si>
    <r>
      <rPr>
        <sz val="9"/>
        <color rgb="FF231F20"/>
        <rFont val="Century Gothic"/>
        <family val="2"/>
      </rPr>
      <t>GBI for grid interactive wind power projects</t>
    </r>
  </si>
  <si>
    <r>
      <rPr>
        <sz val="9"/>
        <color rgb="FF231F20"/>
        <rFont val="Lucida Sans"/>
        <family val="2"/>
      </rPr>
      <t>Total</t>
    </r>
  </si>
  <si>
    <r>
      <rPr>
        <sz val="9"/>
        <color rgb="FF5BBC8A"/>
        <rFont val="Lucida Sans"/>
        <family val="2"/>
      </rPr>
      <t xml:space="preserve">Table 24. </t>
    </r>
    <r>
      <rPr>
        <sz val="9"/>
        <color rgb="FF231F20"/>
        <rFont val="Lucida Sans"/>
        <family val="2"/>
      </rPr>
      <t>Central government support to renewables (USD million)</t>
    </r>
  </si>
  <si>
    <r>
      <rPr>
        <sz val="9"/>
        <color rgb="FF231F20"/>
        <rFont val="Century Gothic"/>
        <family val="2"/>
      </rPr>
      <t xml:space="preserve">VGF Scheme- 750 MW, 2000 MW, 5000 MW under
</t>
    </r>
    <r>
      <rPr>
        <sz val="9"/>
        <color rgb="FF231F20"/>
        <rFont val="Century Gothic"/>
        <family val="2"/>
      </rPr>
      <t>Jawaharlal Nehru National Solar Mission (JNNSM) Phase ll</t>
    </r>
  </si>
  <si>
    <r>
      <rPr>
        <sz val="9"/>
        <color rgb="FF231F20"/>
        <rFont val="Century Gothic"/>
        <family val="2"/>
      </rPr>
      <t>Scheme for development of Solar Parks and Ultra Mega Solar Power Projects</t>
    </r>
  </si>
  <si>
    <r>
      <rPr>
        <sz val="9"/>
        <color rgb="FF231F20"/>
        <rFont val="Century Gothic"/>
        <family val="2"/>
      </rPr>
      <t>Grid Connected SPV Rooftop and Small Solar Power programme</t>
    </r>
  </si>
  <si>
    <r>
      <rPr>
        <sz val="9"/>
        <color rgb="FF231F20"/>
        <rFont val="Century Gothic"/>
        <family val="2"/>
      </rPr>
      <t>MNRE small hydro incentive Schemes</t>
    </r>
  </si>
  <si>
    <r>
      <rPr>
        <sz val="9"/>
        <color rgb="FF231F20"/>
        <rFont val="Century Gothic"/>
        <family val="2"/>
      </rPr>
      <t>Scheme for installation of Solar Charging Stations with LED Lanterns</t>
    </r>
  </si>
  <si>
    <t>Source: http://www.iisd.org/sites/default/files/publications/india-energy-transition.pdf</t>
  </si>
  <si>
    <t>Subsidy (in INR crores)</t>
  </si>
  <si>
    <t>Concessional costom duty rateson import of coal</t>
  </si>
  <si>
    <t>Concessional excise duty rates on coal production</t>
  </si>
  <si>
    <t>NA</t>
  </si>
  <si>
    <t>Concessional duty rebates on coal mining equipment</t>
  </si>
  <si>
    <t>Total in $</t>
  </si>
  <si>
    <t>Coal consumption (million tonnes)</t>
  </si>
  <si>
    <t>Coal consumption (in BTU)</t>
  </si>
  <si>
    <t>$/BTU</t>
  </si>
  <si>
    <t>$/MWh</t>
  </si>
  <si>
    <t>Coal #</t>
  </si>
  <si>
    <t xml:space="preserve">Lignite </t>
  </si>
  <si>
    <t>(Million Tonnes)</t>
  </si>
  <si>
    <t>2007-08</t>
  </si>
  <si>
    <t>2008-09</t>
  </si>
  <si>
    <t>2009-10</t>
  </si>
  <si>
    <t>2016-17</t>
  </si>
  <si>
    <t>Growth rate of 2016-17 over 2015-16 (%)</t>
  </si>
  <si>
    <t>CAGR 2007-08 to 2016-17(%)</t>
  </si>
  <si>
    <t>Conversion Rates</t>
  </si>
  <si>
    <t>Total consumption of Natural Gas</t>
  </si>
  <si>
    <t>Data for coal subsidy is provided for future reference but not included in the calculations because they are not direct subsidies.</t>
  </si>
  <si>
    <t>Generation based incentive for Wind</t>
  </si>
  <si>
    <t>INR/KWh</t>
  </si>
  <si>
    <t>GBI at INR 0.5/kWh was discontinued last year, but may be reintroduced</t>
  </si>
  <si>
    <t>http://pib.nic.in/newsite/PrintRelease.aspx?relid=78829</t>
  </si>
  <si>
    <t>Wind Subsidy</t>
  </si>
  <si>
    <t>Ministry of New and Renewable energy</t>
  </si>
  <si>
    <t>Generation based incentive for Grid Connected Wind Power Projects</t>
  </si>
  <si>
    <t>hard coal ($/MW)</t>
  </si>
  <si>
    <t>natural gas nonpeaker ($/MW)</t>
  </si>
  <si>
    <t>nuclear ($/MW)</t>
  </si>
  <si>
    <t>hydro ($/MW)</t>
  </si>
  <si>
    <t>onshore wind ($/MW)</t>
  </si>
  <si>
    <t>solar PV ($/MW)</t>
  </si>
  <si>
    <t>solar thermal ($/MW)</t>
  </si>
  <si>
    <t>biomass ($/MW)</t>
  </si>
  <si>
    <t>geothermal ($/MW)</t>
  </si>
  <si>
    <t>petroleum ($/MW)</t>
  </si>
  <si>
    <t>natural gas peaker ($/MW)</t>
  </si>
  <si>
    <t>lignite ($/MW)</t>
  </si>
  <si>
    <t>offshore wind ($/MW)</t>
  </si>
  <si>
    <t>BS BAU Subsidy per Unit Electricity Capacity Built</t>
  </si>
  <si>
    <t>crude oil</t>
  </si>
  <si>
    <t>heavy fuel oil</t>
  </si>
  <si>
    <t>LPG propane or butane</t>
  </si>
  <si>
    <t>municipal solid waste</t>
  </si>
  <si>
    <t>hydrogen</t>
  </si>
  <si>
    <t>crude oil ($/MWh)</t>
  </si>
  <si>
    <t>heavy or residual fuel oil ($/MWh)</t>
  </si>
  <si>
    <t>municipal solid waste ($/MWh)</t>
  </si>
  <si>
    <t>http://ppac.org.in/WriteReadData/Reports/201806290521342834814ReadyReckonerJune2018web.pdf</t>
  </si>
  <si>
    <t>Page 80, Table 8.30</t>
  </si>
  <si>
    <t>Indian Petroleum and Natural Gas Statistics 2017-18</t>
  </si>
  <si>
    <t>http://petroleum.nic.in/sites/default/files/ipngstat_0.pdf</t>
  </si>
  <si>
    <t>Pages 30-32, Table II.15, II.16</t>
  </si>
  <si>
    <t>Source: Indian Petroleum &amp; Nat Gas Statistics, 2017-18</t>
  </si>
  <si>
    <t>Table II.16, Page 32</t>
  </si>
  <si>
    <t>Natural gas subsidy is only provided for the North-East states, and thus the NE subsidy was divided by the total consumption of natural gas in the country to arrive at a country-level subsidy.</t>
  </si>
  <si>
    <t>https://www.google.com/url?sa=t&amp;rct=j&amp;q=&amp;esrc=s&amp;source=web&amp;cd=2&amp;ved=2ahUKEwiB3qCZy63mAhWTbysKHckSCREQFjABegQIAhAC&amp;url=http%3A%2F%2Fwww.ppac.org.in%2FWriteReadData%2Fuserfiles%2Ffile%2FPS_3_Subsidy%2520Per%2520Unit.xls&amp;usg=AOvVaw0Udaz9EjD6V08PM6K6my8c</t>
  </si>
  <si>
    <t>Petroleum Planning &amp; Analysis Cell</t>
  </si>
  <si>
    <t xml:space="preserve">Table 1: PDS Kerosene &amp; Domestic LPG for the period  2002-03 to 2017-18 </t>
  </si>
  <si>
    <t>PDS Kerosene</t>
  </si>
  <si>
    <t>From Government Budget</t>
  </si>
  <si>
    <t xml:space="preserve"> By Public Sector Oil Companies  </t>
  </si>
  <si>
    <t>Total 
Subsidy</t>
  </si>
  <si>
    <t xml:space="preserve"> By Public Sector Oil Companies ** </t>
  </si>
  <si>
    <t>Total **
Subsidy</t>
  </si>
  <si>
    <t>2002-03</t>
  </si>
  <si>
    <t>2003-04</t>
  </si>
  <si>
    <t>2004-05</t>
  </si>
  <si>
    <t xml:space="preserve">2005-06 </t>
  </si>
  <si>
    <t xml:space="preserve">2006-07 </t>
  </si>
  <si>
    <t xml:space="preserve">2007-08 </t>
  </si>
  <si>
    <t xml:space="preserve">2009-10 </t>
  </si>
  <si>
    <t>NA*</t>
  </si>
  <si>
    <t>2017-18</t>
  </si>
  <si>
    <t xml:space="preserve">* The Subsidy scheme has not been extended beyond 2014-15 by MOP&amp;NG. It is discountinued w.e.f. 1st April 2015. Fiscal dues for 2014-15 ae still pending. </t>
  </si>
  <si>
    <t xml:space="preserve"> </t>
  </si>
  <si>
    <t>** Subsidy on Dom LPG includes DBTL subsidy from 2013-14 onwards.</t>
  </si>
  <si>
    <t>2018 Rs/cyl</t>
  </si>
  <si>
    <t>(2018 rs/liter/cl)</t>
  </si>
  <si>
    <t>2018 Rs/BTU</t>
  </si>
  <si>
    <t>Domestic LPG Subsidy</t>
  </si>
  <si>
    <t>https://mnre.gov.in/sites/default/files/uploads/gbi-scheme.pdf</t>
  </si>
  <si>
    <t xml:space="preserve">There are two fuels in India that get direct consumer subsidy i.e.LPG Natural Gas (which are accounted in this variable). </t>
  </si>
  <si>
    <t xml:space="preserve">Since India has a capacity target for renewables, the subsidies by way of state-level feed-in-tariffs or Viability Gap funding are not accounted for, </t>
  </si>
  <si>
    <t>Only the direct central subsidy i.e. GBI for Wind Power is included.</t>
  </si>
  <si>
    <t>The GBI is applied only for 5 years, as wind technology is mature, and the government is also moving</t>
  </si>
  <si>
    <t>towards competitive auctions for wind, like solar.</t>
  </si>
  <si>
    <t>Domestic LPG is considered as it constitutes most (~90%) of the consumption in India.</t>
  </si>
  <si>
    <t>but instead the phased capacity construction over the years is force fed into the model in the BAU Policy Mandated Capacity Construction variable of the Electricity sector.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</si>
</sst>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00"/>
    <numFmt numFmtId="165" formatCode="###0;###0"/>
    <numFmt numFmtId="166" formatCode="#,##0;#,##0"/>
  </numFmts>
  <fonts count="25"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sz val="11"/>
      <color theme="1"/>
      <name val="Calibri"/>
      <family val="2"/>
      <scheme val="minor"/>
    </font>
    <font>
      <i/>
      <sz val="11"/>
      <color theme="1"/>
      <name val="Calibri"/>
      <family val="2"/>
      <scheme val="minor"/>
    </font>
    <font>
      <b/>
      <sz val="9"/>
      <name val="Lucida Sans"/>
      <family val="2"/>
    </font>
    <font>
      <sz val="9"/>
      <color rgb="FF231F20"/>
      <name val="Lucida Sans"/>
      <family val="2"/>
    </font>
    <font>
      <b/>
      <sz val="9"/>
      <color rgb="FF231F20"/>
      <name val="Lucida Sans"/>
      <family val="2"/>
    </font>
    <font>
      <sz val="9"/>
      <color rgb="FF231F20"/>
      <name val="Century Gothic"/>
      <family val="2"/>
    </font>
    <font>
      <sz val="9"/>
      <name val="Century Gothic"/>
      <family val="2"/>
    </font>
    <font>
      <sz val="9"/>
      <color rgb="FF5BBC8A"/>
      <name val="Lucida Sans"/>
      <family val="2"/>
    </font>
    <font>
      <b/>
      <sz val="10"/>
      <color indexed="8"/>
      <name val="Times New Roman"/>
      <family val="1"/>
    </font>
    <font>
      <sz val="10"/>
      <color indexed="8"/>
      <name val="Times New Roman"/>
      <family val="1"/>
    </font>
    <font>
      <b/>
      <sz val="11"/>
      <color rgb="FF000000"/>
      <name val="Calibri"/>
      <family val="2"/>
    </font>
    <font>
      <sz val="11"/>
      <color rgb="FF000000"/>
      <name val="Calibri"/>
      <family val="2"/>
    </font>
    <font>
      <u/>
      <sz val="11"/>
      <color theme="11"/>
      <name val="Calibri"/>
      <family val="2"/>
      <scheme val="minor"/>
    </font>
    <font>
      <sz val="10"/>
      <color theme="1"/>
      <name val="Calibri"/>
      <family val="2"/>
      <scheme val="minor"/>
    </font>
    <font>
      <sz val="10"/>
      <name val="Arial"/>
      <family val="2"/>
    </font>
    <font>
      <b/>
      <u/>
      <sz val="16"/>
      <name val="Times New Roman"/>
      <family val="1"/>
    </font>
    <font>
      <sz val="10"/>
      <color theme="1"/>
      <name val="Times New Roman"/>
      <family val="1"/>
    </font>
    <font>
      <b/>
      <sz val="10"/>
      <name val="Times New Roman"/>
      <family val="1"/>
    </font>
    <font>
      <b/>
      <sz val="12"/>
      <name val="Times New Roman"/>
      <family val="1"/>
    </font>
  </fonts>
  <fills count="7">
    <fill>
      <patternFill patternType="none"/>
    </fill>
    <fill>
      <patternFill patternType="gray125"/>
    </fill>
    <fill>
      <patternFill patternType="solid">
        <fgColor theme="0" tint="-0.249977111117893"/>
        <bgColor indexed="64"/>
      </patternFill>
    </fill>
    <fill>
      <patternFill patternType="solid">
        <fgColor theme="6" tint="0.79998168889431442"/>
        <bgColor indexed="64"/>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s>
  <borders count="27">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n">
        <color rgb="FF114E63"/>
      </bottom>
      <diagonal/>
    </border>
    <border>
      <left/>
      <right style="thin">
        <color rgb="FF231F20"/>
      </right>
      <top style="thin">
        <color rgb="FF114E63"/>
      </top>
      <bottom/>
      <diagonal/>
    </border>
    <border>
      <left style="thin">
        <color rgb="FF231F20"/>
      </left>
      <right/>
      <top style="thin">
        <color rgb="FF114E63"/>
      </top>
      <bottom style="thin">
        <color rgb="FF231F20"/>
      </bottom>
      <diagonal/>
    </border>
    <border>
      <left/>
      <right/>
      <top style="thin">
        <color rgb="FF114E63"/>
      </top>
      <bottom style="thin">
        <color rgb="FF231F20"/>
      </bottom>
      <diagonal/>
    </border>
    <border>
      <left/>
      <right style="thin">
        <color rgb="FF231F20"/>
      </right>
      <top/>
      <bottom/>
      <diagonal/>
    </border>
    <border>
      <left style="thin">
        <color rgb="FF231F20"/>
      </left>
      <right style="thin">
        <color rgb="FF231F20"/>
      </right>
      <top style="thin">
        <color rgb="FF231F20"/>
      </top>
      <bottom style="thin">
        <color rgb="FF231F20"/>
      </bottom>
      <diagonal/>
    </border>
    <border>
      <left style="thin">
        <color rgb="FF231F20"/>
      </left>
      <right/>
      <top style="thin">
        <color rgb="FF231F20"/>
      </top>
      <bottom style="thin">
        <color rgb="FF231F20"/>
      </bottom>
      <diagonal/>
    </border>
    <border>
      <left/>
      <right style="thin">
        <color rgb="FF231F20"/>
      </right>
      <top/>
      <bottom style="thin">
        <color rgb="FF231F20"/>
      </bottom>
      <diagonal/>
    </border>
    <border>
      <left/>
      <right style="thin">
        <color rgb="FF231F20"/>
      </right>
      <top style="thin">
        <color rgb="FF231F20"/>
      </top>
      <bottom/>
      <diagonal/>
    </border>
    <border>
      <left/>
      <right/>
      <top style="thin">
        <color rgb="FF231F20"/>
      </top>
      <bottom style="thin">
        <color rgb="FF231F20"/>
      </bottom>
      <diagonal/>
    </border>
    <border>
      <left/>
      <right style="thin">
        <color rgb="FF231F20"/>
      </right>
      <top style="thin">
        <color rgb="FF231F20"/>
      </top>
      <bottom style="thin">
        <color rgb="FF231F20"/>
      </bottom>
      <diagonal/>
    </border>
    <border>
      <left style="thin">
        <color auto="1"/>
      </left>
      <right style="thin">
        <color auto="1"/>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s>
  <cellStyleXfs count="20">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43" fontId="6"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20" fillId="0" borderId="0"/>
  </cellStyleXfs>
  <cellXfs count="101">
    <xf numFmtId="0" fontId="0" fillId="0" borderId="0" xfId="0"/>
    <xf numFmtId="0" fontId="1" fillId="0" borderId="0" xfId="0" applyFont="1"/>
    <xf numFmtId="0" fontId="2" fillId="0" borderId="0" xfId="1"/>
    <xf numFmtId="0" fontId="0" fillId="0" borderId="0" xfId="0" applyAlignment="1">
      <alignment horizontal="left"/>
    </xf>
    <xf numFmtId="0" fontId="0" fillId="0" borderId="0" xfId="0" applyAlignment="1"/>
    <xf numFmtId="0" fontId="1" fillId="2" borderId="0" xfId="0" applyFont="1" applyFill="1"/>
    <xf numFmtId="11" fontId="0" fillId="0" borderId="0" xfId="0" applyNumberFormat="1"/>
    <xf numFmtId="0" fontId="0" fillId="0" borderId="0" xfId="0"/>
    <xf numFmtId="164" fontId="0" fillId="0" borderId="0" xfId="0" applyNumberFormat="1"/>
    <xf numFmtId="11" fontId="0" fillId="0" borderId="0" xfId="0" applyNumberFormat="1" applyAlignment="1"/>
    <xf numFmtId="0" fontId="0" fillId="2" borderId="0" xfId="0" applyFill="1"/>
    <xf numFmtId="0" fontId="2" fillId="0" borderId="0" xfId="1" applyAlignment="1" applyProtection="1"/>
    <xf numFmtId="0" fontId="0" fillId="0" borderId="0" xfId="0" applyAlignment="1">
      <alignment horizontal="right"/>
    </xf>
    <xf numFmtId="1" fontId="0" fillId="0" borderId="0" xfId="0" applyNumberFormat="1"/>
    <xf numFmtId="11" fontId="0" fillId="2" borderId="0" xfId="0" applyNumberFormat="1" applyFill="1"/>
    <xf numFmtId="0" fontId="0" fillId="3" borderId="0" xfId="0" applyFill="1"/>
    <xf numFmtId="0" fontId="7" fillId="3" borderId="0" xfId="0" applyFont="1" applyFill="1" applyAlignment="1">
      <alignment wrapText="1"/>
    </xf>
    <xf numFmtId="0" fontId="1" fillId="3" borderId="0" xfId="0" applyFont="1" applyFill="1"/>
    <xf numFmtId="0" fontId="7" fillId="3" borderId="0" xfId="0" applyFont="1" applyFill="1"/>
    <xf numFmtId="0" fontId="2" fillId="3" borderId="0" xfId="1" applyFill="1" applyAlignment="1" applyProtection="1"/>
    <xf numFmtId="0" fontId="0" fillId="3" borderId="0" xfId="0" applyFill="1" applyAlignment="1">
      <alignment horizontal="right"/>
    </xf>
    <xf numFmtId="10" fontId="0" fillId="3" borderId="0" xfId="0" applyNumberFormat="1" applyFill="1"/>
    <xf numFmtId="164" fontId="0" fillId="3" borderId="0" xfId="0" applyNumberFormat="1" applyFill="1"/>
    <xf numFmtId="9" fontId="0" fillId="3" borderId="0" xfId="0" applyNumberFormat="1" applyFill="1"/>
    <xf numFmtId="11" fontId="0" fillId="3" borderId="0" xfId="0" applyNumberFormat="1" applyFill="1"/>
    <xf numFmtId="0" fontId="1" fillId="2" borderId="0" xfId="0" applyFont="1" applyFill="1" applyAlignment="1">
      <alignment horizontal="right"/>
    </xf>
    <xf numFmtId="0" fontId="0" fillId="0" borderId="0" xfId="0" applyFont="1" applyFill="1" applyAlignment="1">
      <alignment horizontal="right"/>
    </xf>
    <xf numFmtId="0" fontId="8" fillId="0" borderId="0" xfId="0" applyFont="1" applyFill="1" applyBorder="1" applyAlignment="1">
      <alignment horizontal="left" vertical="top"/>
    </xf>
    <xf numFmtId="0" fontId="0" fillId="0" borderId="0" xfId="0" applyFill="1" applyBorder="1" applyAlignment="1">
      <alignment horizontal="left" vertical="top"/>
    </xf>
    <xf numFmtId="0" fontId="8" fillId="0" borderId="5" xfId="0" applyFont="1" applyFill="1" applyBorder="1" applyAlignment="1">
      <alignment horizontal="left" vertical="top" wrapText="1"/>
    </xf>
    <xf numFmtId="0" fontId="8" fillId="0" borderId="5" xfId="0" applyFont="1" applyFill="1" applyBorder="1" applyAlignment="1">
      <alignment horizontal="center" vertical="top" wrapText="1"/>
    </xf>
    <xf numFmtId="0" fontId="0" fillId="0" borderId="10" xfId="0" applyFill="1" applyBorder="1" applyAlignment="1">
      <alignment horizontal="left" vertical="top" wrapText="1"/>
    </xf>
    <xf numFmtId="165" fontId="11" fillId="0" borderId="10" xfId="0" applyNumberFormat="1" applyFont="1" applyFill="1" applyBorder="1" applyAlignment="1">
      <alignment horizontal="center" vertical="top" wrapText="1"/>
    </xf>
    <xf numFmtId="166" fontId="11" fillId="0" borderId="11" xfId="0" applyNumberFormat="1" applyFont="1" applyFill="1" applyBorder="1" applyAlignment="1">
      <alignment horizontal="left" vertical="top" wrapText="1"/>
    </xf>
    <xf numFmtId="0" fontId="12" fillId="0" borderId="10" xfId="0" applyFont="1" applyFill="1" applyBorder="1" applyAlignment="1">
      <alignment horizontal="left" vertical="top" wrapText="1"/>
    </xf>
    <xf numFmtId="165" fontId="11" fillId="0" borderId="11" xfId="0" applyNumberFormat="1" applyFont="1" applyFill="1" applyBorder="1" applyAlignment="1">
      <alignment horizontal="center" vertical="top" wrapText="1"/>
    </xf>
    <xf numFmtId="165" fontId="11" fillId="0" borderId="11" xfId="0" applyNumberFormat="1" applyFont="1" applyFill="1" applyBorder="1" applyAlignment="1">
      <alignment horizontal="left" vertical="top" wrapText="1"/>
    </xf>
    <xf numFmtId="0" fontId="12" fillId="0" borderId="11" xfId="0" applyFont="1" applyFill="1" applyBorder="1" applyAlignment="1">
      <alignment horizontal="left" vertical="top" wrapText="1"/>
    </xf>
    <xf numFmtId="166" fontId="11" fillId="0" borderId="10" xfId="0" applyNumberFormat="1" applyFont="1" applyFill="1" applyBorder="1" applyAlignment="1">
      <alignment horizontal="left" vertical="top" wrapText="1"/>
    </xf>
    <xf numFmtId="0" fontId="0" fillId="0" borderId="15" xfId="0" applyFill="1" applyBorder="1" applyAlignment="1">
      <alignment horizontal="left" vertical="top" wrapText="1"/>
    </xf>
    <xf numFmtId="0" fontId="8" fillId="0" borderId="10" xfId="0" applyFont="1" applyFill="1" applyBorder="1" applyAlignment="1">
      <alignment horizontal="left" vertical="top" wrapText="1"/>
    </xf>
    <xf numFmtId="166" fontId="10" fillId="0" borderId="10" xfId="0" applyNumberFormat="1" applyFont="1" applyFill="1" applyBorder="1" applyAlignment="1">
      <alignment horizontal="center" vertical="top" wrapText="1"/>
    </xf>
    <xf numFmtId="166" fontId="10" fillId="0" borderId="11" xfId="0" applyNumberFormat="1" applyFont="1" applyFill="1" applyBorder="1" applyAlignment="1">
      <alignment horizontal="center" vertical="top" wrapText="1"/>
    </xf>
    <xf numFmtId="165" fontId="10" fillId="0" borderId="10" xfId="0" applyNumberFormat="1" applyFont="1" applyFill="1" applyBorder="1" applyAlignment="1">
      <alignment horizontal="center" vertical="top" wrapText="1"/>
    </xf>
    <xf numFmtId="166" fontId="10" fillId="0" borderId="10" xfId="0" applyNumberFormat="1" applyFont="1" applyFill="1" applyBorder="1" applyAlignment="1">
      <alignment horizontal="left" vertical="top" wrapText="1"/>
    </xf>
    <xf numFmtId="166" fontId="10" fillId="0" borderId="11" xfId="0" applyNumberFormat="1" applyFont="1" applyFill="1" applyBorder="1" applyAlignment="1">
      <alignment horizontal="left" vertical="top" wrapText="1"/>
    </xf>
    <xf numFmtId="4" fontId="0" fillId="0" borderId="0" xfId="0" applyNumberFormat="1"/>
    <xf numFmtId="0" fontId="0" fillId="0" borderId="0" xfId="0" applyNumberFormat="1"/>
    <xf numFmtId="0" fontId="14" fillId="0" borderId="16" xfId="0" applyFont="1" applyBorder="1" applyAlignment="1">
      <alignment horizontal="center" vertical="center" wrapText="1"/>
    </xf>
    <xf numFmtId="0" fontId="14" fillId="0" borderId="17" xfId="0" applyFont="1" applyBorder="1" applyAlignment="1">
      <alignment horizontal="center" vertical="center" wrapText="1"/>
    </xf>
    <xf numFmtId="0" fontId="14" fillId="0" borderId="18" xfId="0" applyFont="1" applyBorder="1" applyAlignment="1">
      <alignment horizontal="center" vertical="center" wrapText="1"/>
    </xf>
    <xf numFmtId="0" fontId="14" fillId="0" borderId="19" xfId="0" applyFont="1" applyBorder="1" applyAlignment="1">
      <alignment horizontal="center" vertical="center" wrapText="1"/>
    </xf>
    <xf numFmtId="0" fontId="14" fillId="0" borderId="20" xfId="0" applyFont="1" applyBorder="1" applyAlignment="1">
      <alignment horizontal="center" vertical="center" wrapText="1"/>
    </xf>
    <xf numFmtId="0" fontId="14" fillId="0" borderId="21" xfId="0" applyFont="1" applyBorder="1" applyAlignment="1">
      <alignment horizontal="center" vertical="center" wrapText="1"/>
    </xf>
    <xf numFmtId="0" fontId="14" fillId="0" borderId="19" xfId="0" applyFont="1" applyBorder="1" applyAlignment="1">
      <alignment horizontal="center"/>
    </xf>
    <xf numFmtId="2" fontId="15" fillId="0" borderId="20" xfId="0" applyNumberFormat="1" applyFont="1" applyBorder="1"/>
    <xf numFmtId="2" fontId="15" fillId="0" borderId="24" xfId="0" applyNumberFormat="1" applyFont="1" applyBorder="1"/>
    <xf numFmtId="4" fontId="15" fillId="0" borderId="24" xfId="8" applyNumberFormat="1" applyFont="1" applyFill="1" applyBorder="1" applyAlignment="1">
      <alignment horizontal="right"/>
    </xf>
    <xf numFmtId="2" fontId="15" fillId="0" borderId="20" xfId="0" applyNumberFormat="1" applyFont="1" applyBorder="1" applyAlignment="1"/>
    <xf numFmtId="2" fontId="15" fillId="0" borderId="24" xfId="0" applyNumberFormat="1" applyFont="1" applyBorder="1" applyAlignment="1"/>
    <xf numFmtId="2" fontId="15" fillId="4" borderId="20" xfId="0" applyNumberFormat="1" applyFont="1" applyFill="1" applyBorder="1"/>
    <xf numFmtId="2" fontId="15" fillId="4" borderId="24" xfId="0" applyNumberFormat="1" applyFont="1" applyFill="1" applyBorder="1"/>
    <xf numFmtId="2" fontId="15" fillId="4" borderId="25" xfId="0" applyNumberFormat="1" applyFont="1" applyFill="1" applyBorder="1"/>
    <xf numFmtId="4" fontId="15" fillId="0" borderId="24" xfId="8" applyNumberFormat="1" applyFont="1" applyBorder="1" applyAlignment="1">
      <alignment horizontal="right"/>
    </xf>
    <xf numFmtId="0" fontId="14" fillId="4" borderId="25" xfId="0" applyFont="1" applyFill="1" applyBorder="1" applyAlignment="1">
      <alignment horizontal="left" vertical="center" wrapText="1"/>
    </xf>
    <xf numFmtId="2" fontId="14" fillId="0" borderId="19" xfId="8" applyNumberFormat="1" applyFont="1" applyBorder="1" applyAlignment="1">
      <alignment horizontal="right" vertical="center"/>
    </xf>
    <xf numFmtId="0" fontId="14" fillId="4" borderId="26" xfId="0" applyFont="1" applyFill="1" applyBorder="1" applyAlignment="1">
      <alignment horizontal="left" vertical="center" wrapText="1"/>
    </xf>
    <xf numFmtId="2" fontId="14" fillId="4" borderId="26" xfId="8" applyNumberFormat="1" applyFont="1" applyFill="1" applyBorder="1" applyAlignment="1">
      <alignment horizontal="right" vertical="center"/>
    </xf>
    <xf numFmtId="0" fontId="16" fillId="0" borderId="0" xfId="0" applyFont="1"/>
    <xf numFmtId="0" fontId="17" fillId="0" borderId="0" xfId="0" applyFont="1"/>
    <xf numFmtId="0" fontId="19" fillId="0" borderId="0" xfId="0" applyFont="1"/>
    <xf numFmtId="0" fontId="22" fillId="0" borderId="0" xfId="0" applyFont="1"/>
    <xf numFmtId="0" fontId="23" fillId="0" borderId="0" xfId="19" applyFont="1"/>
    <xf numFmtId="0" fontId="23" fillId="6" borderId="16" xfId="0" applyFont="1" applyFill="1" applyBorder="1" applyAlignment="1">
      <alignment horizontal="center" vertical="center" wrapText="1"/>
    </xf>
    <xf numFmtId="0" fontId="22" fillId="0" borderId="19" xfId="0" applyFont="1" applyFill="1" applyBorder="1" applyAlignment="1">
      <alignment horizontal="justify" vertical="center" wrapText="1"/>
    </xf>
    <xf numFmtId="4" fontId="22" fillId="0" borderId="19" xfId="0" applyNumberFormat="1" applyFont="1" applyFill="1" applyBorder="1" applyAlignment="1">
      <alignment horizontal="center" vertical="center" wrapText="1"/>
    </xf>
    <xf numFmtId="0" fontId="22" fillId="0" borderId="19" xfId="0" applyFont="1" applyBorder="1" applyAlignment="1">
      <alignment vertical="center"/>
    </xf>
    <xf numFmtId="0" fontId="22" fillId="0" borderId="19" xfId="0" applyFont="1" applyBorder="1"/>
    <xf numFmtId="0" fontId="22" fillId="0" borderId="0" xfId="0" applyFont="1" applyBorder="1" applyAlignment="1">
      <alignment vertical="center"/>
    </xf>
    <xf numFmtId="0" fontId="22" fillId="0" borderId="0" xfId="0" applyFont="1" applyBorder="1"/>
    <xf numFmtId="4" fontId="22" fillId="5" borderId="19" xfId="0" applyNumberFormat="1" applyFont="1" applyFill="1" applyBorder="1" applyAlignment="1">
      <alignment horizontal="center" vertical="center" wrapText="1"/>
    </xf>
    <xf numFmtId="0" fontId="21" fillId="0" borderId="0" xfId="19" applyFont="1" applyAlignment="1">
      <alignment horizontal="center"/>
    </xf>
    <xf numFmtId="0" fontId="24" fillId="5" borderId="0" xfId="19" applyFont="1" applyFill="1" applyAlignment="1">
      <alignment horizontal="center"/>
    </xf>
    <xf numFmtId="0" fontId="23" fillId="6" borderId="16" xfId="0" applyFont="1" applyFill="1" applyBorder="1" applyAlignment="1">
      <alignment horizontal="left" vertical="center"/>
    </xf>
    <xf numFmtId="0" fontId="23" fillId="6" borderId="20" xfId="0" applyFont="1" applyFill="1" applyBorder="1" applyAlignment="1">
      <alignment horizontal="left" vertical="center"/>
    </xf>
    <xf numFmtId="0" fontId="23" fillId="6" borderId="22" xfId="0" applyFont="1" applyFill="1" applyBorder="1" applyAlignment="1">
      <alignment horizontal="center" vertical="center"/>
    </xf>
    <xf numFmtId="0" fontId="23" fillId="6" borderId="23" xfId="0" applyFont="1" applyFill="1" applyBorder="1" applyAlignment="1">
      <alignment horizontal="center" vertical="center"/>
    </xf>
    <xf numFmtId="0" fontId="23" fillId="6" borderId="18" xfId="0" applyFont="1" applyFill="1" applyBorder="1" applyAlignment="1">
      <alignment horizontal="center" vertical="center"/>
    </xf>
    <xf numFmtId="165" fontId="10" fillId="0" borderId="6" xfId="0" applyNumberFormat="1" applyFont="1" applyFill="1" applyBorder="1" applyAlignment="1">
      <alignment horizontal="center" vertical="top" wrapText="1"/>
    </xf>
    <xf numFmtId="165" fontId="10" fillId="0" borderId="9" xfId="0" applyNumberFormat="1" applyFont="1" applyFill="1" applyBorder="1" applyAlignment="1">
      <alignment horizontal="center" vertical="top" wrapText="1"/>
    </xf>
    <xf numFmtId="165" fontId="10" fillId="0" borderId="12" xfId="0" applyNumberFormat="1" applyFont="1" applyFill="1" applyBorder="1" applyAlignment="1">
      <alignment horizontal="center" vertical="top" wrapText="1"/>
    </xf>
    <xf numFmtId="0" fontId="8" fillId="0" borderId="7" xfId="0" applyFont="1" applyFill="1" applyBorder="1" applyAlignment="1">
      <alignment horizontal="left" vertical="top" wrapText="1"/>
    </xf>
    <xf numFmtId="0" fontId="8" fillId="0" borderId="8" xfId="0" applyFont="1" applyFill="1" applyBorder="1" applyAlignment="1">
      <alignment horizontal="left" vertical="top" wrapText="1"/>
    </xf>
    <xf numFmtId="165" fontId="10" fillId="0" borderId="13" xfId="0" applyNumberFormat="1" applyFont="1" applyFill="1" applyBorder="1" applyAlignment="1">
      <alignment horizontal="center" vertical="top" wrapText="1"/>
    </xf>
    <xf numFmtId="0" fontId="8" fillId="0" borderId="11" xfId="0" applyFont="1" applyFill="1" applyBorder="1" applyAlignment="1">
      <alignment horizontal="center" vertical="top" wrapText="1"/>
    </xf>
    <xf numFmtId="0" fontId="8" fillId="0" borderId="14" xfId="0" applyFont="1" applyFill="1" applyBorder="1" applyAlignment="1">
      <alignment horizontal="center" vertical="top" wrapText="1"/>
    </xf>
    <xf numFmtId="0" fontId="8" fillId="0" borderId="11" xfId="0" applyFont="1" applyFill="1" applyBorder="1" applyAlignment="1">
      <alignment horizontal="left" vertical="top" wrapText="1"/>
    </xf>
    <xf numFmtId="0" fontId="8" fillId="0" borderId="14" xfId="0" applyFont="1" applyFill="1" applyBorder="1" applyAlignment="1">
      <alignment horizontal="left" vertical="top" wrapText="1"/>
    </xf>
    <xf numFmtId="0" fontId="14" fillId="0" borderId="22" xfId="0" applyFont="1" applyBorder="1" applyAlignment="1">
      <alignment horizontal="center" vertical="center" wrapText="1"/>
    </xf>
    <xf numFmtId="0" fontId="14" fillId="0" borderId="23" xfId="0" applyFont="1" applyBorder="1" applyAlignment="1">
      <alignment horizontal="center" vertical="center" wrapText="1"/>
    </xf>
    <xf numFmtId="0" fontId="17" fillId="0" borderId="0" xfId="0" applyFont="1"/>
  </cellXfs>
  <cellStyles count="20">
    <cellStyle name="Body: normal cell" xfId="5" xr:uid="{00000000-0005-0000-0000-000000000000}"/>
    <cellStyle name="Comma" xfId="8" builtinId="3"/>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nt: Calibri, 9pt regular" xfId="2" xr:uid="{00000000-0005-0000-0000-00000C000000}"/>
    <cellStyle name="Footnotes: top row" xfId="7" xr:uid="{00000000-0005-0000-0000-00000D000000}"/>
    <cellStyle name="Header: bottom row" xfId="3" xr:uid="{00000000-0005-0000-0000-00000E000000}"/>
    <cellStyle name="Hyperlink" xfId="1" builtinId="8"/>
    <cellStyle name="Normal" xfId="0" builtinId="0"/>
    <cellStyle name="Normal 4" xfId="19" xr:uid="{7BE7F7DE-F253-4575-9F66-77BE05BB63C4}"/>
    <cellStyle name="Parent row" xfId="6" xr:uid="{00000000-0005-0000-0000-000011000000}"/>
    <cellStyle name="Table title" xfId="4" xr:uid="{00000000-0005-0000-0000-00001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4</xdr:col>
      <xdr:colOff>19050</xdr:colOff>
      <xdr:row>0</xdr:row>
      <xdr:rowOff>46802</xdr:rowOff>
    </xdr:from>
    <xdr:to>
      <xdr:col>12</xdr:col>
      <xdr:colOff>353394</xdr:colOff>
      <xdr:row>20</xdr:row>
      <xdr:rowOff>143623</xdr:rowOff>
    </xdr:to>
    <xdr:pic>
      <xdr:nvPicPr>
        <xdr:cNvPr id="2" name="Picture 1">
          <a:extLst>
            <a:ext uri="{FF2B5EF4-FFF2-40B4-BE49-F238E27FC236}">
              <a16:creationId xmlns:a16="http://schemas.microsoft.com/office/drawing/2014/main" id="{1756DF4D-A4EC-4638-B31E-A1F9BD687FBF}"/>
            </a:ext>
          </a:extLst>
        </xdr:cNvPr>
        <xdr:cNvPicPr>
          <a:picLocks noChangeAspect="1"/>
        </xdr:cNvPicPr>
      </xdr:nvPicPr>
      <xdr:blipFill>
        <a:blip xmlns:r="http://schemas.openxmlformats.org/officeDocument/2006/relationships" r:embed="rId1"/>
        <a:stretch>
          <a:fillRect/>
        </a:stretch>
      </xdr:blipFill>
      <xdr:spPr>
        <a:xfrm>
          <a:off x="6191250" y="46802"/>
          <a:ext cx="5058744" cy="39068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9526</xdr:colOff>
      <xdr:row>0</xdr:row>
      <xdr:rowOff>19051</xdr:rowOff>
    </xdr:from>
    <xdr:to>
      <xdr:col>5</xdr:col>
      <xdr:colOff>838201</xdr:colOff>
      <xdr:row>4</xdr:row>
      <xdr:rowOff>37264</xdr:rowOff>
    </xdr:to>
    <xdr:pic>
      <xdr:nvPicPr>
        <xdr:cNvPr id="3" name="Picture 2">
          <a:extLst>
            <a:ext uri="{FF2B5EF4-FFF2-40B4-BE49-F238E27FC236}">
              <a16:creationId xmlns:a16="http://schemas.microsoft.com/office/drawing/2014/main" id="{603FFE7A-F563-4F13-A2B3-757BE74F2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76851" y="19051"/>
          <a:ext cx="1771650" cy="8468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431800</xdr:colOff>
      <xdr:row>13</xdr:row>
      <xdr:rowOff>114300</xdr:rowOff>
    </xdr:from>
    <xdr:to>
      <xdr:col>13</xdr:col>
      <xdr:colOff>482600</xdr:colOff>
      <xdr:row>75</xdr:row>
      <xdr:rowOff>101600</xdr:rowOff>
    </xdr:to>
    <xdr:pic>
      <xdr:nvPicPr>
        <xdr:cNvPr id="2" name="Picture 1" descr="Screen Shot 2018-04-18 at 12.21.53 am.png">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97600" y="2425700"/>
          <a:ext cx="7581900" cy="11010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nre.gov.in/sites/default/files/uploads/gbi-scheme.pdf" TargetMode="External"/><Relationship Id="rId2" Type="http://schemas.openxmlformats.org/officeDocument/2006/relationships/hyperlink" Target="https://www.google.com/url?sa=t&amp;rct=j&amp;q=&amp;esrc=s&amp;source=web&amp;cd=2&amp;ved=2ahUKEwiB3qCZy63mAhWTbysKHckSCREQFjABegQIAhAC&amp;url=http%3A%2F%2Fwww.ppac.org.in%2FWriteReadData%2Fuserfiles%2Ffile%2FPS_3_Subsidy%2520Per%2520Unit.xls&amp;usg=AOvVaw0Udaz9EjD6V08PM6K6my8c" TargetMode="External"/><Relationship Id="rId1" Type="http://schemas.openxmlformats.org/officeDocument/2006/relationships/hyperlink" Target="http://ppac.org.in/WriteReadData/Reports/201806290521342834814ReadyReckonerJune2018web.pdf"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hyperlink" Target="http://pib.nic.in/newsite/PrintRelease.aspx?relid=78829" TargetMode="External"/><Relationship Id="rId1" Type="http://schemas.openxmlformats.org/officeDocument/2006/relationships/hyperlink" Target="https://www.pressreader.com/india/the-hindu-business-line/20180203/281728384962385"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2"/>
  <sheetViews>
    <sheetView tabSelected="1" workbookViewId="0">
      <selection activeCell="A29" sqref="A29"/>
    </sheetView>
  </sheetViews>
  <sheetFormatPr defaultColWidth="8.85546875" defaultRowHeight="15" x14ac:dyDescent="0.25"/>
  <cols>
    <col min="1" max="1" width="18.28515625" customWidth="1"/>
    <col min="2" max="2" width="78.28515625" customWidth="1"/>
    <col min="4" max="4" width="70.28515625" customWidth="1"/>
  </cols>
  <sheetData>
    <row r="1" spans="1:4" x14ac:dyDescent="0.25">
      <c r="A1" s="1" t="s">
        <v>0</v>
      </c>
      <c r="B1" s="7"/>
      <c r="C1" s="7"/>
    </row>
    <row r="2" spans="1:4" x14ac:dyDescent="0.25">
      <c r="A2" s="1" t="s">
        <v>1</v>
      </c>
      <c r="B2" s="7"/>
      <c r="C2" s="7"/>
    </row>
    <row r="3" spans="1:4" s="7" customFormat="1" x14ac:dyDescent="0.25">
      <c r="A3" s="1" t="s">
        <v>199</v>
      </c>
    </row>
    <row r="4" spans="1:4" x14ac:dyDescent="0.25">
      <c r="A4" s="7"/>
      <c r="B4" s="7"/>
      <c r="C4" s="7"/>
    </row>
    <row r="5" spans="1:4" x14ac:dyDescent="0.25">
      <c r="A5" s="1" t="s">
        <v>3</v>
      </c>
      <c r="B5" s="5" t="s">
        <v>183</v>
      </c>
      <c r="C5" s="7"/>
    </row>
    <row r="6" spans="1:4" x14ac:dyDescent="0.25">
      <c r="A6" s="7"/>
      <c r="B6" s="7" t="s">
        <v>184</v>
      </c>
      <c r="C6" s="7"/>
    </row>
    <row r="7" spans="1:4" x14ac:dyDescent="0.25">
      <c r="A7" s="7"/>
      <c r="B7" s="7" t="s">
        <v>185</v>
      </c>
      <c r="C7" s="7"/>
    </row>
    <row r="8" spans="1:4" x14ac:dyDescent="0.25">
      <c r="A8" s="7"/>
      <c r="B8" s="2" t="s">
        <v>241</v>
      </c>
      <c r="C8" s="7"/>
      <c r="D8" s="7"/>
    </row>
    <row r="9" spans="1:4" x14ac:dyDescent="0.25">
      <c r="A9" s="7"/>
      <c r="B9" s="2"/>
      <c r="C9" s="7"/>
    </row>
    <row r="10" spans="1:4" x14ac:dyDescent="0.25">
      <c r="A10" s="7"/>
      <c r="B10" s="5" t="s">
        <v>93</v>
      </c>
      <c r="C10" s="7"/>
      <c r="D10" s="5" t="s">
        <v>240</v>
      </c>
    </row>
    <row r="11" spans="1:4" s="7" customFormat="1" x14ac:dyDescent="0.25">
      <c r="B11" s="4" t="s">
        <v>82</v>
      </c>
      <c r="D11" s="4" t="s">
        <v>82</v>
      </c>
    </row>
    <row r="12" spans="1:4" s="7" customFormat="1" x14ac:dyDescent="0.25">
      <c r="B12" s="3">
        <v>2018</v>
      </c>
      <c r="D12" s="3">
        <v>2018</v>
      </c>
    </row>
    <row r="13" spans="1:4" s="7" customFormat="1" x14ac:dyDescent="0.25">
      <c r="B13" s="4" t="s">
        <v>210</v>
      </c>
      <c r="D13" s="4" t="s">
        <v>210</v>
      </c>
    </row>
    <row r="14" spans="1:4" s="7" customFormat="1" x14ac:dyDescent="0.25">
      <c r="B14" s="11" t="s">
        <v>211</v>
      </c>
      <c r="D14" s="2" t="s">
        <v>216</v>
      </c>
    </row>
    <row r="15" spans="1:4" s="7" customFormat="1" x14ac:dyDescent="0.25">
      <c r="B15" s="4" t="s">
        <v>212</v>
      </c>
    </row>
    <row r="16" spans="1:4" s="7" customFormat="1" x14ac:dyDescent="0.25"/>
    <row r="17" spans="1:2" s="7" customFormat="1" x14ac:dyDescent="0.25">
      <c r="B17" s="5" t="s">
        <v>83</v>
      </c>
    </row>
    <row r="18" spans="1:2" s="7" customFormat="1" x14ac:dyDescent="0.25">
      <c r="B18" s="4" t="s">
        <v>82</v>
      </c>
    </row>
    <row r="19" spans="1:2" s="7" customFormat="1" x14ac:dyDescent="0.25">
      <c r="B19" s="3">
        <v>2018</v>
      </c>
    </row>
    <row r="20" spans="1:2" s="7" customFormat="1" x14ac:dyDescent="0.25">
      <c r="B20" s="7" t="s">
        <v>94</v>
      </c>
    </row>
    <row r="21" spans="1:2" s="7" customFormat="1" x14ac:dyDescent="0.25">
      <c r="B21" s="2" t="s">
        <v>208</v>
      </c>
    </row>
    <row r="22" spans="1:2" s="7" customFormat="1" x14ac:dyDescent="0.25">
      <c r="B22" s="7" t="s">
        <v>209</v>
      </c>
    </row>
    <row r="23" spans="1:2" x14ac:dyDescent="0.25">
      <c r="A23" s="1" t="s">
        <v>2</v>
      </c>
      <c r="B23" s="7"/>
    </row>
    <row r="24" spans="1:2" x14ac:dyDescent="0.25">
      <c r="A24" t="s">
        <v>242</v>
      </c>
    </row>
    <row r="25" spans="1:2" x14ac:dyDescent="0.25">
      <c r="A25" t="s">
        <v>215</v>
      </c>
    </row>
    <row r="26" spans="1:2" x14ac:dyDescent="0.25">
      <c r="A26" t="s">
        <v>178</v>
      </c>
    </row>
    <row r="27" spans="1:2" x14ac:dyDescent="0.25">
      <c r="A27" t="s">
        <v>243</v>
      </c>
    </row>
    <row r="28" spans="1:2" s="7" customFormat="1" x14ac:dyDescent="0.25">
      <c r="A28" s="7" t="s">
        <v>248</v>
      </c>
    </row>
    <row r="29" spans="1:2" x14ac:dyDescent="0.25">
      <c r="A29" t="s">
        <v>244</v>
      </c>
    </row>
    <row r="30" spans="1:2" x14ac:dyDescent="0.25">
      <c r="A30" t="s">
        <v>245</v>
      </c>
    </row>
    <row r="31" spans="1:2" s="7" customFormat="1" x14ac:dyDescent="0.25">
      <c r="A31" s="7" t="s">
        <v>246</v>
      </c>
    </row>
    <row r="32" spans="1:2" x14ac:dyDescent="0.25">
      <c r="A32" s="7" t="s">
        <v>247</v>
      </c>
    </row>
  </sheetData>
  <hyperlinks>
    <hyperlink ref="B21" r:id="rId1" xr:uid="{A46A4CF2-7EA3-43CC-B312-AD780F7566A0}"/>
    <hyperlink ref="D14" r:id="rId2" xr:uid="{D44719C6-4544-4A35-881B-AF022A460CFE}"/>
    <hyperlink ref="B8" r:id="rId3" xr:uid="{F67DD062-D71B-4D66-B84B-7E8C9F504B42}"/>
  </hyperlinks>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I17"/>
  <sheetViews>
    <sheetView workbookViewId="0">
      <selection activeCell="F16" sqref="F16"/>
    </sheetView>
  </sheetViews>
  <sheetFormatPr defaultRowHeight="15" x14ac:dyDescent="0.25"/>
  <cols>
    <col min="1" max="1" width="28.42578125" style="7" bestFit="1" customWidth="1"/>
    <col min="2" max="16384" width="9.140625" style="7"/>
  </cols>
  <sheetData>
    <row r="1" spans="1:35" x14ac:dyDescent="0.25">
      <c r="A1" s="7" t="s">
        <v>10</v>
      </c>
      <c r="B1" s="7">
        <v>2017</v>
      </c>
      <c r="C1" s="7">
        <v>2018</v>
      </c>
      <c r="D1" s="7">
        <v>2019</v>
      </c>
      <c r="E1" s="7">
        <v>2020</v>
      </c>
      <c r="F1" s="7">
        <v>2021</v>
      </c>
      <c r="G1" s="7">
        <v>2022</v>
      </c>
      <c r="H1" s="7">
        <v>2023</v>
      </c>
      <c r="I1" s="7">
        <v>2024</v>
      </c>
      <c r="J1" s="7">
        <v>2025</v>
      </c>
      <c r="K1" s="7">
        <v>2026</v>
      </c>
      <c r="L1" s="7">
        <v>2027</v>
      </c>
      <c r="M1" s="7">
        <v>2028</v>
      </c>
      <c r="N1" s="7">
        <v>2029</v>
      </c>
      <c r="O1" s="7">
        <v>2030</v>
      </c>
      <c r="P1" s="7">
        <v>2031</v>
      </c>
      <c r="Q1" s="7">
        <v>2032</v>
      </c>
      <c r="R1" s="7">
        <v>2033</v>
      </c>
      <c r="S1" s="7">
        <v>2034</v>
      </c>
      <c r="T1" s="7">
        <v>2035</v>
      </c>
      <c r="U1" s="7">
        <v>2036</v>
      </c>
      <c r="V1" s="7">
        <v>2037</v>
      </c>
      <c r="W1" s="7">
        <v>2038</v>
      </c>
      <c r="X1" s="7">
        <v>2039</v>
      </c>
      <c r="Y1" s="7">
        <v>2040</v>
      </c>
      <c r="Z1" s="7">
        <v>2041</v>
      </c>
      <c r="AA1" s="7">
        <v>2042</v>
      </c>
      <c r="AB1" s="7">
        <v>2043</v>
      </c>
      <c r="AC1" s="7">
        <v>2044</v>
      </c>
      <c r="AD1" s="7">
        <v>2045</v>
      </c>
      <c r="AE1" s="7">
        <v>2046</v>
      </c>
      <c r="AF1" s="7">
        <v>2047</v>
      </c>
      <c r="AG1" s="7">
        <v>2048</v>
      </c>
      <c r="AH1" s="7">
        <v>2049</v>
      </c>
      <c r="AI1" s="7">
        <v>2050</v>
      </c>
    </row>
    <row r="2" spans="1:35" x14ac:dyDescent="0.25">
      <c r="A2" s="7" t="s">
        <v>186</v>
      </c>
      <c r="B2" s="7">
        <v>0</v>
      </c>
      <c r="C2" s="7">
        <v>0</v>
      </c>
      <c r="D2" s="7">
        <v>0</v>
      </c>
      <c r="E2" s="7">
        <v>0</v>
      </c>
      <c r="F2" s="7">
        <v>0</v>
      </c>
      <c r="G2" s="7">
        <v>0</v>
      </c>
      <c r="H2" s="7">
        <v>0</v>
      </c>
      <c r="I2" s="7">
        <v>0</v>
      </c>
      <c r="J2" s="7">
        <v>0</v>
      </c>
      <c r="K2" s="7">
        <v>0</v>
      </c>
      <c r="L2" s="7">
        <v>0</v>
      </c>
      <c r="M2" s="7">
        <v>0</v>
      </c>
      <c r="N2" s="7">
        <v>0</v>
      </c>
      <c r="O2" s="7">
        <v>0</v>
      </c>
      <c r="P2" s="7">
        <v>0</v>
      </c>
      <c r="Q2" s="7">
        <v>0</v>
      </c>
      <c r="R2" s="7">
        <v>0</v>
      </c>
      <c r="S2" s="7">
        <v>0</v>
      </c>
      <c r="T2" s="7">
        <v>0</v>
      </c>
      <c r="U2" s="7">
        <v>0</v>
      </c>
      <c r="V2" s="7">
        <v>0</v>
      </c>
      <c r="W2" s="7">
        <v>0</v>
      </c>
      <c r="X2" s="7">
        <v>0</v>
      </c>
      <c r="Y2" s="7">
        <v>0</v>
      </c>
      <c r="Z2" s="7">
        <v>0</v>
      </c>
      <c r="AA2" s="7">
        <v>0</v>
      </c>
      <c r="AB2" s="7">
        <v>0</v>
      </c>
      <c r="AC2" s="7">
        <v>0</v>
      </c>
      <c r="AD2" s="7">
        <v>0</v>
      </c>
      <c r="AE2" s="7">
        <v>0</v>
      </c>
      <c r="AF2" s="7">
        <v>0</v>
      </c>
      <c r="AG2" s="7">
        <v>0</v>
      </c>
      <c r="AH2" s="7">
        <v>0</v>
      </c>
      <c r="AI2" s="7">
        <v>0</v>
      </c>
    </row>
    <row r="3" spans="1:35" x14ac:dyDescent="0.25">
      <c r="A3" s="7" t="s">
        <v>187</v>
      </c>
      <c r="B3" s="7">
        <v>0</v>
      </c>
      <c r="C3" s="7">
        <v>0</v>
      </c>
      <c r="D3" s="7">
        <v>0</v>
      </c>
      <c r="E3" s="7">
        <v>0</v>
      </c>
      <c r="F3" s="7">
        <v>0</v>
      </c>
      <c r="G3" s="7">
        <v>0</v>
      </c>
      <c r="H3" s="7">
        <v>0</v>
      </c>
      <c r="I3" s="7">
        <v>0</v>
      </c>
      <c r="J3" s="7">
        <v>0</v>
      </c>
      <c r="K3" s="7">
        <v>0</v>
      </c>
      <c r="L3" s="7">
        <v>0</v>
      </c>
      <c r="M3" s="7">
        <v>0</v>
      </c>
      <c r="N3" s="7">
        <v>0</v>
      </c>
      <c r="O3" s="7">
        <v>0</v>
      </c>
      <c r="P3" s="7">
        <v>0</v>
      </c>
      <c r="Q3" s="7">
        <v>0</v>
      </c>
      <c r="R3" s="7">
        <v>0</v>
      </c>
      <c r="S3" s="7">
        <v>0</v>
      </c>
      <c r="T3" s="7">
        <v>0</v>
      </c>
      <c r="U3" s="7">
        <v>0</v>
      </c>
      <c r="V3" s="7">
        <v>0</v>
      </c>
      <c r="W3" s="7">
        <v>0</v>
      </c>
      <c r="X3" s="7">
        <v>0</v>
      </c>
      <c r="Y3" s="7">
        <v>0</v>
      </c>
      <c r="Z3" s="7">
        <v>0</v>
      </c>
      <c r="AA3" s="7">
        <v>0</v>
      </c>
      <c r="AB3" s="7">
        <v>0</v>
      </c>
      <c r="AC3" s="7">
        <v>0</v>
      </c>
      <c r="AD3" s="7">
        <v>0</v>
      </c>
      <c r="AE3" s="7">
        <v>0</v>
      </c>
      <c r="AF3" s="7">
        <v>0</v>
      </c>
      <c r="AG3" s="7">
        <v>0</v>
      </c>
      <c r="AH3" s="7">
        <v>0</v>
      </c>
      <c r="AI3" s="7">
        <v>0</v>
      </c>
    </row>
    <row r="4" spans="1:35" x14ac:dyDescent="0.25">
      <c r="A4" s="7" t="s">
        <v>188</v>
      </c>
      <c r="B4" s="7">
        <v>0</v>
      </c>
      <c r="C4" s="7">
        <v>0</v>
      </c>
      <c r="D4" s="7">
        <v>0</v>
      </c>
      <c r="E4" s="7">
        <v>0</v>
      </c>
      <c r="F4" s="7">
        <v>0</v>
      </c>
      <c r="G4" s="7">
        <v>0</v>
      </c>
      <c r="H4" s="7">
        <v>0</v>
      </c>
      <c r="I4" s="7">
        <v>0</v>
      </c>
      <c r="J4" s="7">
        <v>0</v>
      </c>
      <c r="K4" s="7">
        <v>0</v>
      </c>
      <c r="L4" s="7">
        <v>0</v>
      </c>
      <c r="M4" s="7">
        <v>0</v>
      </c>
      <c r="N4" s="7">
        <v>0</v>
      </c>
      <c r="O4" s="7">
        <v>0</v>
      </c>
      <c r="P4" s="7">
        <v>0</v>
      </c>
      <c r="Q4" s="7">
        <v>0</v>
      </c>
      <c r="R4" s="7">
        <v>0</v>
      </c>
      <c r="S4" s="7">
        <v>0</v>
      </c>
      <c r="T4" s="7">
        <v>0</v>
      </c>
      <c r="U4" s="7">
        <v>0</v>
      </c>
      <c r="V4" s="7">
        <v>0</v>
      </c>
      <c r="W4" s="7">
        <v>0</v>
      </c>
      <c r="X4" s="7">
        <v>0</v>
      </c>
      <c r="Y4" s="7">
        <v>0</v>
      </c>
      <c r="Z4" s="7">
        <v>0</v>
      </c>
      <c r="AA4" s="7">
        <v>0</v>
      </c>
      <c r="AB4" s="7">
        <v>0</v>
      </c>
      <c r="AC4" s="7">
        <v>0</v>
      </c>
      <c r="AD4" s="7">
        <v>0</v>
      </c>
      <c r="AE4" s="7">
        <v>0</v>
      </c>
      <c r="AF4" s="7">
        <v>0</v>
      </c>
      <c r="AG4" s="7">
        <v>0</v>
      </c>
      <c r="AH4" s="7">
        <v>0</v>
      </c>
      <c r="AI4" s="7">
        <v>0</v>
      </c>
    </row>
    <row r="5" spans="1:35" x14ac:dyDescent="0.25">
      <c r="A5" s="7" t="s">
        <v>189</v>
      </c>
      <c r="B5" s="7">
        <v>0</v>
      </c>
      <c r="C5" s="7">
        <v>0</v>
      </c>
      <c r="D5" s="7">
        <v>0</v>
      </c>
      <c r="E5" s="7">
        <v>0</v>
      </c>
      <c r="F5" s="7">
        <v>0</v>
      </c>
      <c r="G5" s="7">
        <v>0</v>
      </c>
      <c r="H5" s="7">
        <v>0</v>
      </c>
      <c r="I5" s="7">
        <v>0</v>
      </c>
      <c r="J5" s="7">
        <v>0</v>
      </c>
      <c r="K5" s="7">
        <v>0</v>
      </c>
      <c r="L5" s="7">
        <v>0</v>
      </c>
      <c r="M5" s="7">
        <v>0</v>
      </c>
      <c r="N5" s="7">
        <v>0</v>
      </c>
      <c r="O5" s="7">
        <v>0</v>
      </c>
      <c r="P5" s="7">
        <v>0</v>
      </c>
      <c r="Q5" s="7">
        <v>0</v>
      </c>
      <c r="R5" s="7">
        <v>0</v>
      </c>
      <c r="S5" s="7">
        <v>0</v>
      </c>
      <c r="T5" s="7">
        <v>0</v>
      </c>
      <c r="U5" s="7">
        <v>0</v>
      </c>
      <c r="V5" s="7">
        <v>0</v>
      </c>
      <c r="W5" s="7">
        <v>0</v>
      </c>
      <c r="X5" s="7">
        <v>0</v>
      </c>
      <c r="Y5" s="7">
        <v>0</v>
      </c>
      <c r="Z5" s="7">
        <v>0</v>
      </c>
      <c r="AA5" s="7">
        <v>0</v>
      </c>
      <c r="AB5" s="7">
        <v>0</v>
      </c>
      <c r="AC5" s="7">
        <v>0</v>
      </c>
      <c r="AD5" s="7">
        <v>0</v>
      </c>
      <c r="AE5" s="7">
        <v>0</v>
      </c>
      <c r="AF5" s="7">
        <v>0</v>
      </c>
      <c r="AG5" s="7">
        <v>0</v>
      </c>
      <c r="AH5" s="7">
        <v>0</v>
      </c>
      <c r="AI5" s="7">
        <v>0</v>
      </c>
    </row>
    <row r="6" spans="1:35" x14ac:dyDescent="0.25">
      <c r="A6" s="7" t="s">
        <v>190</v>
      </c>
      <c r="B6" s="7">
        <v>0</v>
      </c>
      <c r="C6" s="7">
        <v>0</v>
      </c>
      <c r="D6" s="7">
        <v>0</v>
      </c>
      <c r="E6" s="7">
        <v>0</v>
      </c>
      <c r="F6" s="7">
        <v>0</v>
      </c>
      <c r="G6" s="7">
        <v>0</v>
      </c>
      <c r="H6" s="7">
        <v>0</v>
      </c>
      <c r="I6" s="7">
        <v>0</v>
      </c>
      <c r="J6" s="7">
        <v>0</v>
      </c>
      <c r="K6" s="7">
        <v>0</v>
      </c>
      <c r="L6" s="7">
        <v>0</v>
      </c>
      <c r="M6" s="7">
        <v>0</v>
      </c>
      <c r="N6" s="7">
        <v>0</v>
      </c>
      <c r="O6" s="7">
        <v>0</v>
      </c>
      <c r="P6" s="7">
        <v>0</v>
      </c>
      <c r="Q6" s="7">
        <v>0</v>
      </c>
      <c r="R6" s="7">
        <v>0</v>
      </c>
      <c r="S6" s="7">
        <v>0</v>
      </c>
      <c r="T6" s="7">
        <v>0</v>
      </c>
      <c r="U6" s="7">
        <v>0</v>
      </c>
      <c r="V6" s="7">
        <v>0</v>
      </c>
      <c r="W6" s="7">
        <v>0</v>
      </c>
      <c r="X6" s="7">
        <v>0</v>
      </c>
      <c r="Y6" s="7">
        <v>0</v>
      </c>
      <c r="Z6" s="7">
        <v>0</v>
      </c>
      <c r="AA6" s="7">
        <v>0</v>
      </c>
      <c r="AB6" s="7">
        <v>0</v>
      </c>
      <c r="AC6" s="7">
        <v>0</v>
      </c>
      <c r="AD6" s="7">
        <v>0</v>
      </c>
      <c r="AE6" s="7">
        <v>0</v>
      </c>
      <c r="AF6" s="7">
        <v>0</v>
      </c>
      <c r="AG6" s="7">
        <v>0</v>
      </c>
      <c r="AH6" s="7">
        <v>0</v>
      </c>
      <c r="AI6" s="7">
        <v>0</v>
      </c>
    </row>
    <row r="7" spans="1:35" x14ac:dyDescent="0.25">
      <c r="A7" s="7" t="s">
        <v>191</v>
      </c>
      <c r="B7" s="7">
        <v>0</v>
      </c>
      <c r="C7" s="7">
        <v>0</v>
      </c>
      <c r="D7" s="7">
        <v>0</v>
      </c>
      <c r="E7" s="7">
        <v>0</v>
      </c>
      <c r="F7" s="7">
        <v>0</v>
      </c>
      <c r="G7" s="7">
        <v>0</v>
      </c>
      <c r="H7" s="7">
        <v>0</v>
      </c>
      <c r="I7" s="7">
        <v>0</v>
      </c>
      <c r="J7" s="7">
        <v>0</v>
      </c>
      <c r="K7" s="7">
        <v>0</v>
      </c>
      <c r="L7" s="7">
        <v>0</v>
      </c>
      <c r="M7" s="7">
        <v>0</v>
      </c>
      <c r="N7" s="7">
        <v>0</v>
      </c>
      <c r="O7" s="7">
        <v>0</v>
      </c>
      <c r="P7" s="7">
        <v>0</v>
      </c>
      <c r="Q7" s="7">
        <v>0</v>
      </c>
      <c r="R7" s="7">
        <v>0</v>
      </c>
      <c r="S7" s="7">
        <v>0</v>
      </c>
      <c r="T7" s="7">
        <v>0</v>
      </c>
      <c r="U7" s="7">
        <v>0</v>
      </c>
      <c r="V7" s="7">
        <v>0</v>
      </c>
      <c r="W7" s="7">
        <v>0</v>
      </c>
      <c r="X7" s="7">
        <v>0</v>
      </c>
      <c r="Y7" s="7">
        <v>0</v>
      </c>
      <c r="Z7" s="7">
        <v>0</v>
      </c>
      <c r="AA7" s="7">
        <v>0</v>
      </c>
      <c r="AB7" s="7">
        <v>0</v>
      </c>
      <c r="AC7" s="7">
        <v>0</v>
      </c>
      <c r="AD7" s="7">
        <v>0</v>
      </c>
      <c r="AE7" s="7">
        <v>0</v>
      </c>
      <c r="AF7" s="7">
        <v>0</v>
      </c>
      <c r="AG7" s="7">
        <v>0</v>
      </c>
      <c r="AH7" s="7">
        <v>0</v>
      </c>
      <c r="AI7" s="7">
        <v>0</v>
      </c>
    </row>
    <row r="8" spans="1:35" x14ac:dyDescent="0.25">
      <c r="A8" s="7" t="s">
        <v>192</v>
      </c>
      <c r="B8" s="7">
        <v>0</v>
      </c>
      <c r="C8" s="7">
        <v>0</v>
      </c>
      <c r="D8" s="7">
        <v>0</v>
      </c>
      <c r="E8" s="7">
        <v>0</v>
      </c>
      <c r="F8" s="7">
        <v>0</v>
      </c>
      <c r="G8" s="7">
        <v>0</v>
      </c>
      <c r="H8" s="7">
        <v>0</v>
      </c>
      <c r="I8" s="7">
        <v>0</v>
      </c>
      <c r="J8" s="7">
        <v>0</v>
      </c>
      <c r="K8" s="7">
        <v>0</v>
      </c>
      <c r="L8" s="7">
        <v>0</v>
      </c>
      <c r="M8" s="7">
        <v>0</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row>
    <row r="9" spans="1:35" x14ac:dyDescent="0.25">
      <c r="A9" s="7" t="s">
        <v>193</v>
      </c>
      <c r="B9" s="7">
        <v>0</v>
      </c>
      <c r="C9" s="7">
        <v>0</v>
      </c>
      <c r="D9" s="7">
        <v>0</v>
      </c>
      <c r="E9" s="7">
        <v>0</v>
      </c>
      <c r="F9" s="7">
        <v>0</v>
      </c>
      <c r="G9" s="7">
        <v>0</v>
      </c>
      <c r="H9" s="7">
        <v>0</v>
      </c>
      <c r="I9" s="7">
        <v>0</v>
      </c>
      <c r="J9" s="7">
        <v>0</v>
      </c>
      <c r="K9" s="7">
        <v>0</v>
      </c>
      <c r="L9" s="7">
        <v>0</v>
      </c>
      <c r="M9" s="7">
        <v>0</v>
      </c>
      <c r="N9" s="7">
        <v>0</v>
      </c>
      <c r="O9" s="7">
        <v>0</v>
      </c>
      <c r="P9" s="7">
        <v>0</v>
      </c>
      <c r="Q9" s="7">
        <v>0</v>
      </c>
      <c r="R9" s="7">
        <v>0</v>
      </c>
      <c r="S9" s="7">
        <v>0</v>
      </c>
      <c r="T9" s="7">
        <v>0</v>
      </c>
      <c r="U9" s="7">
        <v>0</v>
      </c>
      <c r="V9" s="7">
        <v>0</v>
      </c>
      <c r="W9" s="7">
        <v>0</v>
      </c>
      <c r="X9" s="7">
        <v>0</v>
      </c>
      <c r="Y9" s="7">
        <v>0</v>
      </c>
      <c r="Z9" s="7">
        <v>0</v>
      </c>
      <c r="AA9" s="7">
        <v>0</v>
      </c>
      <c r="AB9" s="7">
        <v>0</v>
      </c>
      <c r="AC9" s="7">
        <v>0</v>
      </c>
      <c r="AD9" s="7">
        <v>0</v>
      </c>
      <c r="AE9" s="7">
        <v>0</v>
      </c>
      <c r="AF9" s="7">
        <v>0</v>
      </c>
      <c r="AG9" s="7">
        <v>0</v>
      </c>
      <c r="AH9" s="7">
        <v>0</v>
      </c>
      <c r="AI9" s="7">
        <v>0</v>
      </c>
    </row>
    <row r="10" spans="1:35" x14ac:dyDescent="0.25">
      <c r="A10" s="7" t="s">
        <v>194</v>
      </c>
      <c r="B10" s="7">
        <v>0</v>
      </c>
      <c r="C10" s="7">
        <v>0</v>
      </c>
      <c r="D10" s="7">
        <v>0</v>
      </c>
      <c r="E10" s="7">
        <v>0</v>
      </c>
      <c r="F10" s="7">
        <v>0</v>
      </c>
      <c r="G10" s="7">
        <v>0</v>
      </c>
      <c r="H10" s="7">
        <v>0</v>
      </c>
      <c r="I10" s="7">
        <v>0</v>
      </c>
      <c r="J10" s="7">
        <v>0</v>
      </c>
      <c r="K10" s="7">
        <v>0</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row>
    <row r="11" spans="1:35" x14ac:dyDescent="0.25">
      <c r="A11" s="7" t="s">
        <v>195</v>
      </c>
      <c r="B11" s="7">
        <v>0</v>
      </c>
      <c r="C11" s="7">
        <v>0</v>
      </c>
      <c r="D11" s="7">
        <v>0</v>
      </c>
      <c r="E11" s="7">
        <v>0</v>
      </c>
      <c r="F11" s="7">
        <v>0</v>
      </c>
      <c r="G11" s="7">
        <v>0</v>
      </c>
      <c r="H11" s="7">
        <v>0</v>
      </c>
      <c r="I11" s="7">
        <v>0</v>
      </c>
      <c r="J11" s="7">
        <v>0</v>
      </c>
      <c r="K11" s="7">
        <v>0</v>
      </c>
      <c r="L11" s="7">
        <v>0</v>
      </c>
      <c r="M11" s="7">
        <v>0</v>
      </c>
      <c r="N11" s="7">
        <v>0</v>
      </c>
      <c r="O11" s="7">
        <v>0</v>
      </c>
      <c r="P11" s="7">
        <v>0</v>
      </c>
      <c r="Q11" s="7">
        <v>0</v>
      </c>
      <c r="R11" s="7">
        <v>0</v>
      </c>
      <c r="S11" s="7">
        <v>0</v>
      </c>
      <c r="T11" s="7">
        <v>0</v>
      </c>
      <c r="U11" s="7">
        <v>0</v>
      </c>
      <c r="V11" s="7">
        <v>0</v>
      </c>
      <c r="W11" s="7">
        <v>0</v>
      </c>
      <c r="X11" s="7">
        <v>0</v>
      </c>
      <c r="Y11" s="7">
        <v>0</v>
      </c>
      <c r="Z11" s="7">
        <v>0</v>
      </c>
      <c r="AA11" s="7">
        <v>0</v>
      </c>
      <c r="AB11" s="7">
        <v>0</v>
      </c>
      <c r="AC11" s="7">
        <v>0</v>
      </c>
      <c r="AD11" s="7">
        <v>0</v>
      </c>
      <c r="AE11" s="7">
        <v>0</v>
      </c>
      <c r="AF11" s="7">
        <v>0</v>
      </c>
      <c r="AG11" s="7">
        <v>0</v>
      </c>
      <c r="AH11" s="7">
        <v>0</v>
      </c>
      <c r="AI11" s="7">
        <v>0</v>
      </c>
    </row>
    <row r="12" spans="1:35" x14ac:dyDescent="0.25">
      <c r="A12" s="7" t="s">
        <v>196</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row>
    <row r="13" spans="1:35" x14ac:dyDescent="0.25">
      <c r="A13" s="7" t="s">
        <v>197</v>
      </c>
      <c r="B13" s="7">
        <v>0</v>
      </c>
      <c r="C13" s="7">
        <v>0</v>
      </c>
      <c r="D13" s="7">
        <v>0</v>
      </c>
      <c r="E13" s="7">
        <v>0</v>
      </c>
      <c r="F13" s="7">
        <v>0</v>
      </c>
      <c r="G13" s="7">
        <v>0</v>
      </c>
      <c r="H13" s="7">
        <v>0</v>
      </c>
      <c r="I13" s="7">
        <v>0</v>
      </c>
      <c r="J13" s="7">
        <v>0</v>
      </c>
      <c r="K13" s="7">
        <v>0</v>
      </c>
      <c r="L13" s="7">
        <v>0</v>
      </c>
      <c r="M13" s="7">
        <v>0</v>
      </c>
      <c r="N13" s="7">
        <v>0</v>
      </c>
      <c r="O13" s="7">
        <v>0</v>
      </c>
      <c r="P13" s="7">
        <v>0</v>
      </c>
      <c r="Q13" s="7">
        <v>0</v>
      </c>
      <c r="R13" s="7">
        <v>0</v>
      </c>
      <c r="S13" s="7">
        <v>0</v>
      </c>
      <c r="T13" s="7">
        <v>0</v>
      </c>
      <c r="U13" s="7">
        <v>0</v>
      </c>
      <c r="V13" s="7">
        <v>0</v>
      </c>
      <c r="W13" s="7">
        <v>0</v>
      </c>
      <c r="X13" s="7">
        <v>0</v>
      </c>
      <c r="Y13" s="7">
        <v>0</v>
      </c>
      <c r="Z13" s="7">
        <v>0</v>
      </c>
      <c r="AA13" s="7">
        <v>0</v>
      </c>
      <c r="AB13" s="7">
        <v>0</v>
      </c>
      <c r="AC13" s="7">
        <v>0</v>
      </c>
      <c r="AD13" s="7">
        <v>0</v>
      </c>
      <c r="AE13" s="7">
        <v>0</v>
      </c>
      <c r="AF13" s="7">
        <v>0</v>
      </c>
      <c r="AG13" s="7">
        <v>0</v>
      </c>
      <c r="AH13" s="7">
        <v>0</v>
      </c>
      <c r="AI13" s="7">
        <v>0</v>
      </c>
    </row>
    <row r="14" spans="1:35" x14ac:dyDescent="0.25">
      <c r="A14" s="7" t="s">
        <v>198</v>
      </c>
      <c r="B14" s="7">
        <v>0</v>
      </c>
      <c r="C14" s="7">
        <v>0</v>
      </c>
      <c r="D14" s="7">
        <v>0</v>
      </c>
      <c r="E14" s="7">
        <v>0</v>
      </c>
      <c r="F14" s="7">
        <v>0</v>
      </c>
      <c r="G14" s="7">
        <v>0</v>
      </c>
      <c r="H14" s="7">
        <v>0</v>
      </c>
      <c r="I14" s="7">
        <v>0</v>
      </c>
      <c r="J14" s="7">
        <v>0</v>
      </c>
      <c r="K14" s="7">
        <v>0</v>
      </c>
      <c r="L14" s="7">
        <v>0</v>
      </c>
      <c r="M14" s="7">
        <v>0</v>
      </c>
      <c r="N14" s="7">
        <v>0</v>
      </c>
      <c r="O14" s="7">
        <v>0</v>
      </c>
      <c r="P14" s="7">
        <v>0</v>
      </c>
      <c r="Q14" s="7">
        <v>0</v>
      </c>
      <c r="R14" s="7">
        <v>0</v>
      </c>
      <c r="S14" s="7">
        <v>0</v>
      </c>
      <c r="T14" s="7">
        <v>0</v>
      </c>
      <c r="U14" s="7">
        <v>0</v>
      </c>
      <c r="V14" s="7">
        <v>0</v>
      </c>
      <c r="W14" s="7">
        <v>0</v>
      </c>
      <c r="X14" s="7">
        <v>0</v>
      </c>
      <c r="Y14" s="7">
        <v>0</v>
      </c>
      <c r="Z14" s="7">
        <v>0</v>
      </c>
      <c r="AA14" s="7">
        <v>0</v>
      </c>
      <c r="AB14" s="7">
        <v>0</v>
      </c>
      <c r="AC14" s="7">
        <v>0</v>
      </c>
      <c r="AD14" s="7">
        <v>0</v>
      </c>
      <c r="AE14" s="7">
        <v>0</v>
      </c>
      <c r="AF14" s="7">
        <v>0</v>
      </c>
      <c r="AG14" s="7">
        <v>0</v>
      </c>
      <c r="AH14" s="7">
        <v>0</v>
      </c>
      <c r="AI14" s="7">
        <v>0</v>
      </c>
    </row>
    <row r="15" spans="1:35" x14ac:dyDescent="0.25">
      <c r="A15" s="7" t="s">
        <v>205</v>
      </c>
      <c r="B15" s="7">
        <v>0</v>
      </c>
      <c r="C15" s="7">
        <v>0</v>
      </c>
      <c r="D15" s="7">
        <v>0</v>
      </c>
      <c r="E15" s="7">
        <v>0</v>
      </c>
      <c r="F15" s="7">
        <v>0</v>
      </c>
      <c r="G15" s="7">
        <v>0</v>
      </c>
      <c r="H15" s="7">
        <v>0</v>
      </c>
      <c r="I15" s="7">
        <v>0</v>
      </c>
      <c r="J15" s="7">
        <v>0</v>
      </c>
      <c r="K15" s="7">
        <v>0</v>
      </c>
      <c r="L15" s="7">
        <v>0</v>
      </c>
      <c r="M15" s="7">
        <v>0</v>
      </c>
      <c r="N15" s="7">
        <v>0</v>
      </c>
      <c r="O15" s="7">
        <v>0</v>
      </c>
      <c r="P15" s="7">
        <v>0</v>
      </c>
      <c r="Q15" s="7">
        <v>0</v>
      </c>
      <c r="R15" s="7">
        <v>0</v>
      </c>
      <c r="S15" s="7">
        <v>0</v>
      </c>
      <c r="T15" s="7">
        <v>0</v>
      </c>
      <c r="U15" s="7">
        <v>0</v>
      </c>
      <c r="V15" s="7">
        <v>0</v>
      </c>
      <c r="W15" s="7">
        <v>0</v>
      </c>
      <c r="X15" s="7">
        <v>0</v>
      </c>
      <c r="Y15" s="7">
        <v>0</v>
      </c>
      <c r="Z15" s="7">
        <v>0</v>
      </c>
      <c r="AA15" s="7">
        <v>0</v>
      </c>
      <c r="AB15" s="7">
        <v>0</v>
      </c>
      <c r="AC15" s="7">
        <v>0</v>
      </c>
      <c r="AD15" s="7">
        <v>0</v>
      </c>
      <c r="AE15" s="7">
        <v>0</v>
      </c>
      <c r="AF15" s="7">
        <v>0</v>
      </c>
      <c r="AG15" s="7">
        <v>0</v>
      </c>
      <c r="AH15" s="7">
        <v>0</v>
      </c>
      <c r="AI15" s="7">
        <v>0</v>
      </c>
    </row>
    <row r="16" spans="1:35" x14ac:dyDescent="0.25">
      <c r="A16" s="7" t="s">
        <v>206</v>
      </c>
      <c r="B16" s="7">
        <v>0</v>
      </c>
      <c r="C16" s="7">
        <v>0</v>
      </c>
      <c r="D16" s="7">
        <v>0</v>
      </c>
      <c r="E16" s="7">
        <v>0</v>
      </c>
      <c r="F16" s="7">
        <v>0</v>
      </c>
      <c r="G16" s="7">
        <v>0</v>
      </c>
      <c r="H16" s="7">
        <v>0</v>
      </c>
      <c r="I16" s="7">
        <v>0</v>
      </c>
      <c r="J16" s="7">
        <v>0</v>
      </c>
      <c r="K16" s="7">
        <v>0</v>
      </c>
      <c r="L16" s="7">
        <v>0</v>
      </c>
      <c r="M16" s="7">
        <v>0</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row>
    <row r="17" spans="1:35" x14ac:dyDescent="0.25">
      <c r="A17" s="7" t="s">
        <v>207</v>
      </c>
      <c r="B17" s="7">
        <v>0</v>
      </c>
      <c r="C17" s="7">
        <v>0</v>
      </c>
      <c r="D17" s="7">
        <v>0</v>
      </c>
      <c r="E17" s="7">
        <v>0</v>
      </c>
      <c r="F17" s="7">
        <v>0</v>
      </c>
      <c r="G17" s="7">
        <v>0</v>
      </c>
      <c r="H17" s="7">
        <v>0</v>
      </c>
      <c r="I17" s="7">
        <v>0</v>
      </c>
      <c r="J17" s="7">
        <v>0</v>
      </c>
      <c r="K17" s="7">
        <v>0</v>
      </c>
      <c r="L17" s="7">
        <v>0</v>
      </c>
      <c r="M17" s="7">
        <v>0</v>
      </c>
      <c r="N17" s="7">
        <v>0</v>
      </c>
      <c r="O17" s="7">
        <v>0</v>
      </c>
      <c r="P17" s="7">
        <v>0</v>
      </c>
      <c r="Q17" s="7">
        <v>0</v>
      </c>
      <c r="R17" s="7">
        <v>0</v>
      </c>
      <c r="S17" s="7">
        <v>0</v>
      </c>
      <c r="T17" s="7">
        <v>0</v>
      </c>
      <c r="U17" s="7">
        <v>0</v>
      </c>
      <c r="V17" s="7">
        <v>0</v>
      </c>
      <c r="W17" s="7">
        <v>0</v>
      </c>
      <c r="X17" s="7">
        <v>0</v>
      </c>
      <c r="Y17" s="7">
        <v>0</v>
      </c>
      <c r="Z17" s="7">
        <v>0</v>
      </c>
      <c r="AA17" s="7">
        <v>0</v>
      </c>
      <c r="AB17" s="7">
        <v>0</v>
      </c>
      <c r="AC17" s="7">
        <v>0</v>
      </c>
      <c r="AD17" s="7">
        <v>0</v>
      </c>
      <c r="AE17" s="7">
        <v>0</v>
      </c>
      <c r="AF17" s="7">
        <v>0</v>
      </c>
      <c r="AG17" s="7">
        <v>0</v>
      </c>
      <c r="AH17" s="7">
        <v>0</v>
      </c>
      <c r="AI17" s="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C65"/>
  <sheetViews>
    <sheetView workbookViewId="0">
      <selection activeCell="C12" sqref="C12"/>
    </sheetView>
  </sheetViews>
  <sheetFormatPr defaultColWidth="8.85546875" defaultRowHeight="15" x14ac:dyDescent="0.25"/>
  <cols>
    <col min="1" max="1" width="26" style="7" customWidth="1"/>
    <col min="2" max="2" width="21.28515625" style="7" customWidth="1"/>
    <col min="3" max="3" width="24.7109375" style="7" customWidth="1"/>
  </cols>
  <sheetData>
    <row r="1" spans="1:3" x14ac:dyDescent="0.25">
      <c r="A1" s="5" t="s">
        <v>41</v>
      </c>
      <c r="B1" s="10"/>
      <c r="C1" s="10"/>
    </row>
    <row r="2" spans="1:3" x14ac:dyDescent="0.25">
      <c r="A2" s="17" t="s">
        <v>42</v>
      </c>
      <c r="B2" s="18" t="s">
        <v>43</v>
      </c>
      <c r="C2" s="19"/>
    </row>
    <row r="3" spans="1:3" x14ac:dyDescent="0.25">
      <c r="A3" s="20" t="s">
        <v>10</v>
      </c>
      <c r="B3" s="20" t="s">
        <v>44</v>
      </c>
      <c r="C3" s="20" t="s">
        <v>45</v>
      </c>
    </row>
    <row r="4" spans="1:3" x14ac:dyDescent="0.25">
      <c r="A4" s="15">
        <v>2010</v>
      </c>
      <c r="B4" s="21">
        <v>9.4700000000000006E-2</v>
      </c>
      <c r="C4" s="22">
        <v>0.84470208721577789</v>
      </c>
    </row>
    <row r="5" spans="1:3" x14ac:dyDescent="0.25">
      <c r="A5" s="15">
        <v>2011</v>
      </c>
      <c r="B5" s="21">
        <v>6.4899999999999999E-2</v>
      </c>
      <c r="C5" s="22">
        <v>0.8995232526760818</v>
      </c>
    </row>
    <row r="6" spans="1:3" x14ac:dyDescent="0.25">
      <c r="A6" s="15">
        <v>2012</v>
      </c>
      <c r="B6" s="21">
        <v>0.11169999999999999</v>
      </c>
      <c r="C6" s="15">
        <v>1</v>
      </c>
    </row>
    <row r="7" spans="1:3" x14ac:dyDescent="0.25">
      <c r="A7" s="15">
        <v>2013</v>
      </c>
      <c r="B7" s="21">
        <v>9.1300000000000006E-2</v>
      </c>
      <c r="C7" s="22">
        <v>1.0912999999999999</v>
      </c>
    </row>
    <row r="8" spans="1:3" x14ac:dyDescent="0.25">
      <c r="A8" s="15">
        <v>2014</v>
      </c>
      <c r="B8" s="21">
        <v>5.8599999999999999E-2</v>
      </c>
      <c r="C8" s="22">
        <v>1.1552501799999999</v>
      </c>
    </row>
    <row r="9" spans="1:3" x14ac:dyDescent="0.25">
      <c r="A9" s="15">
        <v>2015</v>
      </c>
      <c r="B9" s="21">
        <v>6.3200000000000006E-2</v>
      </c>
      <c r="C9" s="22">
        <v>1.2282619913759998</v>
      </c>
    </row>
    <row r="10" spans="1:3" x14ac:dyDescent="0.25">
      <c r="A10" s="15">
        <v>2016</v>
      </c>
      <c r="B10" s="21">
        <v>2.23E-2</v>
      </c>
      <c r="C10" s="22">
        <v>1.2556522337836846</v>
      </c>
    </row>
    <row r="11" spans="1:3" x14ac:dyDescent="0.25">
      <c r="A11" s="15">
        <v>2017</v>
      </c>
      <c r="B11" s="23">
        <v>0.04</v>
      </c>
      <c r="C11" s="22">
        <v>1.3058783231350322</v>
      </c>
    </row>
    <row r="12" spans="1:3" x14ac:dyDescent="0.25">
      <c r="A12" s="15">
        <v>2018</v>
      </c>
      <c r="B12" s="21">
        <v>5.2400000000000002E-2</v>
      </c>
      <c r="C12" s="15">
        <v>1.3740000000000001</v>
      </c>
    </row>
    <row r="13" spans="1:3" x14ac:dyDescent="0.25">
      <c r="A13" s="17" t="s">
        <v>46</v>
      </c>
      <c r="B13" s="18" t="s">
        <v>43</v>
      </c>
      <c r="C13" s="15"/>
    </row>
    <row r="14" spans="1:3" x14ac:dyDescent="0.25">
      <c r="A14" s="15">
        <v>2010</v>
      </c>
      <c r="B14" s="15">
        <v>44.81</v>
      </c>
      <c r="C14" s="15"/>
    </row>
    <row r="15" spans="1:3" x14ac:dyDescent="0.25">
      <c r="A15" s="15">
        <v>2011</v>
      </c>
      <c r="B15" s="15">
        <v>53.26</v>
      </c>
      <c r="C15" s="15"/>
    </row>
    <row r="16" spans="1:3" x14ac:dyDescent="0.25">
      <c r="A16" s="15">
        <v>2012</v>
      </c>
      <c r="B16" s="15">
        <v>54.77</v>
      </c>
      <c r="C16" s="15"/>
    </row>
    <row r="17" spans="1:3" x14ac:dyDescent="0.25">
      <c r="A17" s="15">
        <v>2013</v>
      </c>
      <c r="B17" s="15">
        <v>61.89</v>
      </c>
      <c r="C17" s="15"/>
    </row>
    <row r="18" spans="1:3" x14ac:dyDescent="0.25">
      <c r="A18" s="15">
        <v>2014</v>
      </c>
      <c r="B18" s="15">
        <v>63.33</v>
      </c>
      <c r="C18" s="15"/>
    </row>
    <row r="19" spans="1:3" x14ac:dyDescent="0.25">
      <c r="A19" s="15">
        <v>2015</v>
      </c>
      <c r="B19" s="15">
        <v>66.319999999999993</v>
      </c>
      <c r="C19" s="15"/>
    </row>
    <row r="20" spans="1:3" x14ac:dyDescent="0.25">
      <c r="A20" s="15">
        <v>2016</v>
      </c>
      <c r="B20" s="15">
        <v>67.95</v>
      </c>
      <c r="C20" s="15"/>
    </row>
    <row r="21" spans="1:3" x14ac:dyDescent="0.25">
      <c r="A21" s="15">
        <v>2017</v>
      </c>
      <c r="B21" s="15">
        <v>63.92</v>
      </c>
      <c r="C21" s="15"/>
    </row>
    <row r="22" spans="1:3" x14ac:dyDescent="0.25">
      <c r="A22" s="15">
        <v>2018</v>
      </c>
      <c r="B22" s="15">
        <v>68.66</v>
      </c>
      <c r="C22" s="15"/>
    </row>
    <row r="23" spans="1:3" x14ac:dyDescent="0.25">
      <c r="A23" s="5" t="s">
        <v>47</v>
      </c>
      <c r="B23" s="10"/>
      <c r="C23" s="10"/>
    </row>
    <row r="24" spans="1:3" x14ac:dyDescent="0.25">
      <c r="A24" s="15" t="s">
        <v>48</v>
      </c>
      <c r="B24" s="15">
        <v>158.9873</v>
      </c>
      <c r="C24" s="15"/>
    </row>
    <row r="25" spans="1:3" x14ac:dyDescent="0.25">
      <c r="A25" s="15" t="s">
        <v>49</v>
      </c>
      <c r="B25" s="15">
        <v>3.9656699999999998</v>
      </c>
      <c r="C25" s="15"/>
    </row>
    <row r="26" spans="1:3" ht="30" x14ac:dyDescent="0.25">
      <c r="A26" s="16" t="s">
        <v>50</v>
      </c>
      <c r="B26" s="15">
        <v>3412.14</v>
      </c>
      <c r="C26" s="15"/>
    </row>
    <row r="28" spans="1:3" x14ac:dyDescent="0.25">
      <c r="A28" s="5" t="s">
        <v>51</v>
      </c>
      <c r="B28" s="10"/>
      <c r="C28" s="10"/>
    </row>
    <row r="29" spans="1:3" x14ac:dyDescent="0.25">
      <c r="A29" s="7" t="s">
        <v>52</v>
      </c>
      <c r="B29" s="7">
        <f>AVERAGE(2500,3850)</f>
        <v>3175</v>
      </c>
      <c r="C29" s="7" t="s">
        <v>53</v>
      </c>
    </row>
    <row r="30" spans="1:3" x14ac:dyDescent="0.25">
      <c r="A30" s="7" t="s">
        <v>54</v>
      </c>
      <c r="B30" s="7">
        <f>AVERAGE(3140,3290)</f>
        <v>3215</v>
      </c>
      <c r="C30" s="7" t="s">
        <v>53</v>
      </c>
    </row>
    <row r="31" spans="1:3" x14ac:dyDescent="0.25">
      <c r="A31" s="7" t="s">
        <v>55</v>
      </c>
      <c r="B31" s="7">
        <f>AVERAGE(B29:B30)</f>
        <v>3195</v>
      </c>
      <c r="C31" s="7" t="s">
        <v>53</v>
      </c>
    </row>
    <row r="32" spans="1:3" x14ac:dyDescent="0.25">
      <c r="B32" s="8">
        <v>3.9656699999999998</v>
      </c>
      <c r="C32" s="7" t="s">
        <v>49</v>
      </c>
    </row>
    <row r="33" spans="1:3" x14ac:dyDescent="0.25">
      <c r="B33" s="13">
        <f>B31*B32</f>
        <v>12670.315649999999</v>
      </c>
      <c r="C33" s="7" t="s">
        <v>56</v>
      </c>
    </row>
    <row r="34" spans="1:3" x14ac:dyDescent="0.25">
      <c r="B34" s="6">
        <f>B33*1000</f>
        <v>12670315.649999999</v>
      </c>
      <c r="C34" s="7" t="s">
        <v>57</v>
      </c>
    </row>
    <row r="36" spans="1:3" x14ac:dyDescent="0.25">
      <c r="A36" s="5" t="s">
        <v>58</v>
      </c>
      <c r="B36" s="10"/>
      <c r="C36" s="10"/>
    </row>
    <row r="37" spans="1:3" x14ac:dyDescent="0.25">
      <c r="B37" s="7">
        <v>5670000</v>
      </c>
      <c r="C37" s="7" t="s">
        <v>59</v>
      </c>
    </row>
    <row r="38" spans="1:3" x14ac:dyDescent="0.25">
      <c r="B38" s="13">
        <f>B37/B24</f>
        <v>35663.225930624649</v>
      </c>
      <c r="C38" s="7" t="s">
        <v>60</v>
      </c>
    </row>
    <row r="40" spans="1:3" x14ac:dyDescent="0.25">
      <c r="A40" s="5" t="s">
        <v>61</v>
      </c>
      <c r="B40" s="10"/>
      <c r="C40" s="10"/>
    </row>
    <row r="41" spans="1:3" x14ac:dyDescent="0.25">
      <c r="B41" s="7">
        <v>10700</v>
      </c>
      <c r="C41" s="7" t="s">
        <v>53</v>
      </c>
    </row>
    <row r="42" spans="1:3" x14ac:dyDescent="0.25">
      <c r="B42" s="7">
        <v>8.5299999999999994</v>
      </c>
      <c r="C42" s="7" t="s">
        <v>62</v>
      </c>
    </row>
    <row r="43" spans="1:3" x14ac:dyDescent="0.25">
      <c r="B43" s="6">
        <f>B41*1000/B42</f>
        <v>1254396.248534584</v>
      </c>
      <c r="C43" s="7" t="s">
        <v>63</v>
      </c>
    </row>
    <row r="44" spans="1:3" x14ac:dyDescent="0.25">
      <c r="B44" s="6">
        <f>B43*B25</f>
        <v>4974521.5709261429</v>
      </c>
      <c r="C44" s="7" t="s">
        <v>59</v>
      </c>
    </row>
    <row r="45" spans="1:3" x14ac:dyDescent="0.25">
      <c r="B45" s="6">
        <f>B44/B24</f>
        <v>31288.798356385338</v>
      </c>
      <c r="C45" s="7" t="s">
        <v>60</v>
      </c>
    </row>
    <row r="47" spans="1:3" x14ac:dyDescent="0.25">
      <c r="A47" s="5" t="s">
        <v>64</v>
      </c>
      <c r="B47" s="10"/>
      <c r="C47" s="10"/>
    </row>
    <row r="48" spans="1:3" x14ac:dyDescent="0.25">
      <c r="B48" s="7">
        <v>5.8170000000000002</v>
      </c>
      <c r="C48" s="7" t="s">
        <v>65</v>
      </c>
    </row>
    <row r="49" spans="1:3" x14ac:dyDescent="0.25">
      <c r="B49" s="7">
        <f>B48/B24</f>
        <v>3.6587828084381581E-2</v>
      </c>
      <c r="C49" s="7" t="s">
        <v>66</v>
      </c>
    </row>
    <row r="50" spans="1:3" x14ac:dyDescent="0.25">
      <c r="B50" s="6">
        <f>B49*10^6</f>
        <v>36587.828084381581</v>
      </c>
      <c r="C50" s="7" t="s">
        <v>67</v>
      </c>
    </row>
    <row r="51" spans="1:3" x14ac:dyDescent="0.25">
      <c r="B51" s="6"/>
    </row>
    <row r="52" spans="1:3" x14ac:dyDescent="0.25">
      <c r="A52" s="5" t="s">
        <v>68</v>
      </c>
      <c r="B52" s="14"/>
      <c r="C52" s="10"/>
    </row>
    <row r="53" spans="1:3" x14ac:dyDescent="0.25">
      <c r="A53" s="15"/>
      <c r="B53" s="15">
        <v>14.2</v>
      </c>
      <c r="C53" s="15" t="s">
        <v>69</v>
      </c>
    </row>
    <row r="54" spans="1:3" x14ac:dyDescent="0.25">
      <c r="A54" s="15"/>
      <c r="B54" s="15">
        <v>11300</v>
      </c>
      <c r="C54" s="15" t="s">
        <v>53</v>
      </c>
    </row>
    <row r="55" spans="1:3" x14ac:dyDescent="0.25">
      <c r="A55" s="15"/>
      <c r="B55" s="15">
        <f>B53*B54</f>
        <v>160460</v>
      </c>
      <c r="C55" s="15" t="s">
        <v>70</v>
      </c>
    </row>
    <row r="56" spans="1:3" x14ac:dyDescent="0.25">
      <c r="A56" s="15"/>
      <c r="B56" s="24">
        <f>B55*B25</f>
        <v>636331.40819999995</v>
      </c>
      <c r="C56" s="15" t="s">
        <v>71</v>
      </c>
    </row>
    <row r="58" spans="1:3" x14ac:dyDescent="0.25">
      <c r="A58" s="5" t="s">
        <v>14</v>
      </c>
      <c r="B58" s="10"/>
      <c r="C58" s="10"/>
    </row>
    <row r="59" spans="1:3" x14ac:dyDescent="0.25">
      <c r="A59" s="15"/>
      <c r="B59" s="15">
        <v>36</v>
      </c>
      <c r="C59" s="15" t="s">
        <v>72</v>
      </c>
    </row>
    <row r="60" spans="1:3" x14ac:dyDescent="0.25">
      <c r="A60" s="15"/>
      <c r="B60" s="15">
        <f>B59*10^6</f>
        <v>36000000</v>
      </c>
      <c r="C60" s="15" t="s">
        <v>73</v>
      </c>
    </row>
    <row r="61" spans="1:3" s="7" customFormat="1" x14ac:dyDescent="0.25"/>
    <row r="62" spans="1:3" x14ac:dyDescent="0.25">
      <c r="A62" s="5" t="s">
        <v>13</v>
      </c>
      <c r="B62" s="10"/>
      <c r="C62" s="10"/>
    </row>
    <row r="63" spans="1:3" x14ac:dyDescent="0.25">
      <c r="B63" s="7">
        <v>6500</v>
      </c>
      <c r="C63" s="7" t="s">
        <v>53</v>
      </c>
    </row>
    <row r="64" spans="1:3" x14ac:dyDescent="0.25">
      <c r="B64" s="7">
        <f>B25*B63</f>
        <v>25776.855</v>
      </c>
      <c r="C64" s="7" t="s">
        <v>56</v>
      </c>
    </row>
    <row r="65" spans="2:3" x14ac:dyDescent="0.25">
      <c r="B65" s="7">
        <f>B64*1000</f>
        <v>25776855</v>
      </c>
      <c r="C65" s="7" t="s">
        <v>57</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4"/>
  <sheetViews>
    <sheetView topLeftCell="A4" workbookViewId="0">
      <selection activeCell="A13" sqref="A13"/>
    </sheetView>
  </sheetViews>
  <sheetFormatPr defaultColWidth="8.85546875" defaultRowHeight="15" x14ac:dyDescent="0.25"/>
  <cols>
    <col min="1" max="1" width="35.140625" customWidth="1"/>
    <col min="2" max="2" width="15.7109375" customWidth="1"/>
    <col min="3" max="3" width="33.42578125" style="12" customWidth="1"/>
  </cols>
  <sheetData>
    <row r="1" spans="1:3" x14ac:dyDescent="0.25">
      <c r="A1" s="5" t="s">
        <v>75</v>
      </c>
      <c r="B1" s="5"/>
      <c r="C1" s="25"/>
    </row>
    <row r="2" spans="1:3" x14ac:dyDescent="0.25">
      <c r="A2" s="7"/>
      <c r="B2" s="12" t="s">
        <v>233</v>
      </c>
      <c r="C2" s="26" t="s">
        <v>4</v>
      </c>
    </row>
    <row r="3" spans="1:3" x14ac:dyDescent="0.25">
      <c r="A3" t="s">
        <v>81</v>
      </c>
      <c r="B3">
        <v>435</v>
      </c>
      <c r="C3" s="12" t="s">
        <v>12</v>
      </c>
    </row>
    <row r="4" spans="1:3" x14ac:dyDescent="0.25">
      <c r="B4" s="6">
        <f>B3*10^7</f>
        <v>4350000000</v>
      </c>
      <c r="C4" s="12" t="s">
        <v>80</v>
      </c>
    </row>
    <row r="6" spans="1:3" x14ac:dyDescent="0.25">
      <c r="A6" t="s">
        <v>177</v>
      </c>
      <c r="B6">
        <v>52832.4</v>
      </c>
      <c r="C6" s="12" t="s">
        <v>91</v>
      </c>
    </row>
    <row r="7" spans="1:3" s="7" customFormat="1" x14ac:dyDescent="0.25">
      <c r="C7" s="3"/>
    </row>
    <row r="8" spans="1:3" x14ac:dyDescent="0.25">
      <c r="A8" t="s">
        <v>79</v>
      </c>
      <c r="B8" s="6">
        <f>B4/B6</f>
        <v>82335.839371294889</v>
      </c>
      <c r="C8" s="12" t="s">
        <v>92</v>
      </c>
    </row>
    <row r="9" spans="1:3" x14ac:dyDescent="0.25">
      <c r="B9" s="6">
        <f>B8/1000</f>
        <v>82.335839371294895</v>
      </c>
      <c r="C9" s="12" t="s">
        <v>95</v>
      </c>
    </row>
    <row r="10" spans="1:3" x14ac:dyDescent="0.25">
      <c r="B10" s="6">
        <f>B9/'Conversion Factors'!B60</f>
        <v>2.2871066492026361E-6</v>
      </c>
      <c r="C10" s="12" t="s">
        <v>96</v>
      </c>
    </row>
    <row r="11" spans="1:3" x14ac:dyDescent="0.25">
      <c r="B11" s="6">
        <f>B10/'Conversion Factors'!B22</f>
        <v>3.3310612426487562E-8</v>
      </c>
      <c r="C11" s="12" t="s">
        <v>97</v>
      </c>
    </row>
    <row r="19" spans="3:5" x14ac:dyDescent="0.25">
      <c r="C19" s="7"/>
    </row>
    <row r="22" spans="3:5" x14ac:dyDescent="0.25">
      <c r="E22" s="70" t="s">
        <v>213</v>
      </c>
    </row>
    <row r="23" spans="3:5" x14ac:dyDescent="0.25">
      <c r="E23" s="70" t="s">
        <v>214</v>
      </c>
    </row>
    <row r="24" spans="3:5" x14ac:dyDescent="0.25">
      <c r="E24" s="70"/>
    </row>
  </sheetData>
  <pageMargins left="0.7" right="0.7" top="0.75" bottom="0.75" header="0.3" footer="0.3"/>
  <pageSetup paperSize="9" orientation="portrait"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30"/>
  <sheetViews>
    <sheetView workbookViewId="0">
      <selection activeCell="B9" sqref="B9"/>
    </sheetView>
  </sheetViews>
  <sheetFormatPr defaultColWidth="8.85546875" defaultRowHeight="15" x14ac:dyDescent="0.25"/>
  <cols>
    <col min="1" max="1" width="13.85546875" customWidth="1"/>
    <col min="2" max="2" width="19.85546875" customWidth="1"/>
    <col min="3" max="3" width="36.42578125" customWidth="1"/>
    <col min="4" max="4" width="7.7109375" style="7" customWidth="1"/>
    <col min="5" max="5" width="14.140625" customWidth="1"/>
    <col min="6" max="6" width="28.5703125" customWidth="1"/>
    <col min="8" max="8" width="9.140625" bestFit="1" customWidth="1"/>
    <col min="11" max="11" width="22.28515625" customWidth="1"/>
  </cols>
  <sheetData>
    <row r="1" spans="1:27" ht="20.25" x14ac:dyDescent="0.3">
      <c r="A1" s="7" t="s">
        <v>9</v>
      </c>
      <c r="B1" s="7"/>
      <c r="C1" s="7"/>
      <c r="E1" s="81" t="s">
        <v>217</v>
      </c>
      <c r="F1" s="81"/>
      <c r="G1" s="81"/>
      <c r="H1" s="81"/>
      <c r="I1" s="81"/>
      <c r="J1" s="81"/>
      <c r="K1" s="81"/>
    </row>
    <row r="2" spans="1:27" x14ac:dyDescent="0.25">
      <c r="A2" s="5" t="s">
        <v>11</v>
      </c>
      <c r="B2" s="5"/>
      <c r="C2" s="5"/>
      <c r="D2" s="5"/>
      <c r="E2" s="72"/>
      <c r="F2" s="71"/>
      <c r="G2" s="71"/>
      <c r="H2" s="71"/>
      <c r="I2" s="71"/>
      <c r="J2" s="71"/>
      <c r="K2" s="71"/>
      <c r="L2" s="7"/>
      <c r="M2" s="7"/>
      <c r="N2" s="7"/>
      <c r="O2" s="7"/>
      <c r="P2" s="7"/>
      <c r="Q2" s="7"/>
    </row>
    <row r="3" spans="1:27" x14ac:dyDescent="0.25">
      <c r="A3" s="7"/>
      <c r="B3" s="7" t="s">
        <v>74</v>
      </c>
      <c r="C3" s="7" t="s">
        <v>4</v>
      </c>
      <c r="E3" s="72"/>
      <c r="F3" s="71"/>
      <c r="G3" s="71"/>
      <c r="H3" s="71"/>
      <c r="I3" s="71"/>
      <c r="J3" s="71"/>
      <c r="K3" s="71"/>
      <c r="L3" s="7"/>
      <c r="M3" s="6"/>
      <c r="N3" s="6"/>
      <c r="O3" s="7"/>
      <c r="P3" s="7"/>
      <c r="Q3" s="7"/>
    </row>
    <row r="4" spans="1:27" x14ac:dyDescent="0.25">
      <c r="A4" s="7"/>
      <c r="B4" s="46">
        <f>K27</f>
        <v>173.41</v>
      </c>
      <c r="C4" s="7" t="s">
        <v>238</v>
      </c>
      <c r="E4" s="72"/>
      <c r="F4" s="71"/>
      <c r="G4" s="71"/>
      <c r="H4" s="71"/>
      <c r="I4" s="71"/>
      <c r="J4" s="71"/>
      <c r="K4" s="71"/>
      <c r="L4" s="7"/>
      <c r="M4" s="7"/>
      <c r="N4" s="7"/>
      <c r="O4" s="7"/>
      <c r="P4" s="6"/>
      <c r="Q4" s="6"/>
    </row>
    <row r="5" spans="1:27" x14ac:dyDescent="0.25">
      <c r="E5" s="72"/>
      <c r="F5" s="71"/>
      <c r="G5" s="71"/>
      <c r="H5" s="71"/>
      <c r="I5" s="71"/>
      <c r="J5" s="71"/>
      <c r="K5" s="71"/>
    </row>
    <row r="6" spans="1:27" s="7" customFormat="1" x14ac:dyDescent="0.25">
      <c r="A6"/>
      <c r="B6" s="7">
        <f>B4</f>
        <v>173.41</v>
      </c>
      <c r="C6" s="7" t="s">
        <v>237</v>
      </c>
      <c r="E6" s="72"/>
      <c r="F6" s="71"/>
      <c r="G6" s="71"/>
      <c r="H6" s="71"/>
      <c r="I6" s="71"/>
      <c r="J6" s="71"/>
      <c r="K6" s="71"/>
    </row>
    <row r="7" spans="1:27" ht="15.75" x14ac:dyDescent="0.25">
      <c r="A7" s="7"/>
      <c r="B7" s="6">
        <f>B6/'Conversion Factors'!B56</f>
        <v>2.7251522990280711E-4</v>
      </c>
      <c r="C7" s="7" t="s">
        <v>239</v>
      </c>
      <c r="E7" s="82" t="s">
        <v>9</v>
      </c>
      <c r="F7" s="82"/>
      <c r="G7" s="82"/>
      <c r="H7" s="82"/>
      <c r="I7" s="82"/>
      <c r="J7" s="82"/>
      <c r="K7" s="71"/>
    </row>
    <row r="8" spans="1:27" x14ac:dyDescent="0.25">
      <c r="A8" s="7"/>
      <c r="B8" s="6">
        <f>B7/'Conversion Factors'!$C$12</f>
        <v>1.9833713966725406E-4</v>
      </c>
      <c r="C8" s="7" t="s">
        <v>76</v>
      </c>
      <c r="E8" s="72"/>
      <c r="F8" s="71"/>
      <c r="G8" s="71"/>
      <c r="H8" s="71"/>
      <c r="I8" s="71"/>
      <c r="J8" s="71"/>
      <c r="K8" s="71"/>
    </row>
    <row r="9" spans="1:27" x14ac:dyDescent="0.25">
      <c r="A9" s="7" t="s">
        <v>78</v>
      </c>
      <c r="B9" s="6">
        <f>B8/'Conversion Factors'!$B$16</f>
        <v>3.6212733187375213E-6</v>
      </c>
      <c r="C9" s="7" t="s">
        <v>77</v>
      </c>
      <c r="E9" s="72" t="s">
        <v>218</v>
      </c>
      <c r="F9" s="71"/>
      <c r="G9" s="71"/>
      <c r="H9" s="71"/>
      <c r="I9" s="71"/>
      <c r="J9" s="71"/>
      <c r="K9" s="71"/>
    </row>
    <row r="10" spans="1:27" x14ac:dyDescent="0.25">
      <c r="A10" s="7"/>
      <c r="E10" s="83" t="s">
        <v>10</v>
      </c>
      <c r="F10" s="85" t="s">
        <v>219</v>
      </c>
      <c r="G10" s="86"/>
      <c r="H10" s="87"/>
      <c r="I10" s="85" t="s">
        <v>11</v>
      </c>
      <c r="J10" s="86"/>
      <c r="K10" s="87"/>
    </row>
    <row r="11" spans="1:27" ht="76.5" x14ac:dyDescent="0.25">
      <c r="A11" s="7"/>
      <c r="B11" s="7"/>
      <c r="C11" s="7"/>
      <c r="E11" s="84"/>
      <c r="F11" s="73" t="s">
        <v>220</v>
      </c>
      <c r="G11" s="73" t="s">
        <v>221</v>
      </c>
      <c r="H11" s="73" t="s">
        <v>222</v>
      </c>
      <c r="I11" s="73" t="s">
        <v>220</v>
      </c>
      <c r="J11" s="73" t="s">
        <v>223</v>
      </c>
      <c r="K11" s="73" t="s">
        <v>224</v>
      </c>
      <c r="L11" s="7"/>
      <c r="M11" s="7"/>
      <c r="N11" s="7"/>
      <c r="O11" s="7"/>
      <c r="P11" s="7"/>
      <c r="Q11" s="7"/>
      <c r="R11" s="7"/>
      <c r="S11" s="7"/>
      <c r="T11" s="7"/>
      <c r="U11" s="7"/>
      <c r="V11" s="7"/>
      <c r="W11" s="7"/>
      <c r="X11" s="7"/>
      <c r="Y11" s="7"/>
      <c r="Z11" s="7"/>
      <c r="AA11" s="7"/>
    </row>
    <row r="12" spans="1:27" x14ac:dyDescent="0.25">
      <c r="A12" s="7"/>
      <c r="B12" s="7"/>
      <c r="C12" s="7"/>
      <c r="E12" s="74" t="s">
        <v>225</v>
      </c>
      <c r="F12" s="75">
        <v>2.4500000000000002</v>
      </c>
      <c r="G12" s="75">
        <v>1.69</v>
      </c>
      <c r="H12" s="75">
        <f t="shared" ref="H12:H19" si="0">+F12+G12</f>
        <v>4.1400000000000006</v>
      </c>
      <c r="I12" s="75">
        <v>67.75</v>
      </c>
      <c r="J12" s="75">
        <v>62.27</v>
      </c>
      <c r="K12" s="75">
        <f t="shared" ref="K12:K19" si="1">+I12+J12</f>
        <v>130.02000000000001</v>
      </c>
      <c r="L12" s="7"/>
      <c r="M12" s="7"/>
      <c r="N12" s="7"/>
      <c r="O12" s="7"/>
      <c r="P12" s="7"/>
      <c r="Q12" s="7"/>
      <c r="R12" s="7"/>
      <c r="S12" s="7"/>
      <c r="T12" s="7"/>
      <c r="U12" s="7"/>
      <c r="V12" s="7"/>
      <c r="W12" s="7"/>
      <c r="X12" s="7"/>
      <c r="Y12" s="7"/>
      <c r="Z12" s="7"/>
      <c r="AA12" s="7"/>
    </row>
    <row r="13" spans="1:27" x14ac:dyDescent="0.25">
      <c r="A13" s="7"/>
      <c r="B13" s="7"/>
      <c r="C13" s="7"/>
      <c r="E13" s="74" t="s">
        <v>226</v>
      </c>
      <c r="F13" s="75">
        <v>1.65</v>
      </c>
      <c r="G13" s="75">
        <v>3.12</v>
      </c>
      <c r="H13" s="75">
        <f t="shared" si="0"/>
        <v>4.7699999999999996</v>
      </c>
      <c r="I13" s="75">
        <v>45.18</v>
      </c>
      <c r="J13" s="75">
        <v>89.54</v>
      </c>
      <c r="K13" s="75">
        <f t="shared" si="1"/>
        <v>134.72</v>
      </c>
      <c r="L13" s="7"/>
      <c r="M13" s="7"/>
      <c r="N13" s="7"/>
      <c r="O13" s="7"/>
      <c r="P13" s="7"/>
      <c r="Q13" s="7"/>
      <c r="R13" s="7"/>
      <c r="S13" s="7"/>
      <c r="T13" s="7"/>
      <c r="U13" s="7"/>
      <c r="V13" s="7"/>
      <c r="W13" s="7"/>
      <c r="X13" s="7"/>
      <c r="Y13" s="7"/>
      <c r="Z13" s="7"/>
      <c r="AA13" s="7"/>
    </row>
    <row r="14" spans="1:27" x14ac:dyDescent="0.25">
      <c r="A14" s="7"/>
      <c r="B14" s="7"/>
      <c r="C14" s="7"/>
      <c r="E14" s="74" t="s">
        <v>227</v>
      </c>
      <c r="F14" s="75">
        <v>0.82</v>
      </c>
      <c r="G14" s="75">
        <v>7.96</v>
      </c>
      <c r="H14" s="75">
        <f t="shared" si="0"/>
        <v>8.7799999999999994</v>
      </c>
      <c r="I14" s="75">
        <v>22.58</v>
      </c>
      <c r="J14" s="75">
        <v>124.89</v>
      </c>
      <c r="K14" s="75">
        <f t="shared" si="1"/>
        <v>147.47</v>
      </c>
      <c r="L14" s="7"/>
      <c r="M14" s="7"/>
      <c r="N14" s="7"/>
      <c r="O14" s="7"/>
      <c r="P14" s="7"/>
      <c r="Q14" s="7"/>
      <c r="R14" s="7"/>
      <c r="S14" s="7"/>
      <c r="T14" s="7"/>
      <c r="U14" s="7"/>
      <c r="V14" s="7"/>
      <c r="W14" s="7"/>
      <c r="X14" s="7"/>
      <c r="Y14" s="7"/>
      <c r="Z14" s="7"/>
      <c r="AA14" s="7"/>
    </row>
    <row r="15" spans="1:27" x14ac:dyDescent="0.25">
      <c r="A15" s="7"/>
      <c r="B15" s="7"/>
      <c r="C15" s="7"/>
      <c r="E15" s="74" t="s">
        <v>228</v>
      </c>
      <c r="F15" s="75">
        <v>0.82</v>
      </c>
      <c r="G15" s="75">
        <v>12.1</v>
      </c>
      <c r="H15" s="75">
        <f t="shared" si="0"/>
        <v>12.92</v>
      </c>
      <c r="I15" s="75">
        <v>22.58</v>
      </c>
      <c r="J15" s="75">
        <v>152.46</v>
      </c>
      <c r="K15" s="75">
        <f t="shared" si="1"/>
        <v>175.04000000000002</v>
      </c>
      <c r="L15" s="7"/>
      <c r="M15" s="7"/>
      <c r="N15" s="7"/>
      <c r="O15" s="7"/>
      <c r="P15" s="7"/>
      <c r="Q15" s="7"/>
      <c r="R15" s="7"/>
      <c r="S15" s="7"/>
      <c r="T15" s="7"/>
      <c r="U15" s="7"/>
      <c r="V15" s="7"/>
      <c r="W15" s="7"/>
      <c r="X15" s="7"/>
      <c r="Y15" s="7"/>
      <c r="Z15" s="7"/>
      <c r="AA15" s="7"/>
    </row>
    <row r="16" spans="1:27" x14ac:dyDescent="0.25">
      <c r="A16" s="7"/>
      <c r="B16" s="7"/>
      <c r="C16" s="7"/>
      <c r="E16" s="74" t="s">
        <v>229</v>
      </c>
      <c r="F16" s="75">
        <v>0.82</v>
      </c>
      <c r="G16" s="75">
        <v>15.17</v>
      </c>
      <c r="H16" s="75">
        <f t="shared" si="0"/>
        <v>15.99</v>
      </c>
      <c r="I16" s="75">
        <v>22.58</v>
      </c>
      <c r="J16" s="75">
        <v>156.08000000000001</v>
      </c>
      <c r="K16" s="75">
        <f t="shared" si="1"/>
        <v>178.66000000000003</v>
      </c>
      <c r="L16" s="7"/>
      <c r="M16" s="7"/>
      <c r="N16" s="7"/>
      <c r="O16" s="7"/>
      <c r="P16" s="7"/>
      <c r="Q16" s="7"/>
      <c r="R16" s="7"/>
      <c r="S16" s="7"/>
      <c r="T16" s="7"/>
      <c r="U16" s="7"/>
      <c r="V16" s="7"/>
      <c r="W16" s="7"/>
      <c r="X16" s="7"/>
      <c r="Y16" s="7"/>
      <c r="Z16" s="7"/>
      <c r="AA16" s="7"/>
    </row>
    <row r="17" spans="1:27" x14ac:dyDescent="0.25">
      <c r="A17" s="7"/>
      <c r="B17" s="7"/>
      <c r="C17" s="7"/>
      <c r="E17" s="74" t="s">
        <v>230</v>
      </c>
      <c r="F17" s="75">
        <v>0.82</v>
      </c>
      <c r="G17" s="75">
        <v>16.23</v>
      </c>
      <c r="H17" s="75">
        <f t="shared" si="0"/>
        <v>17.05</v>
      </c>
      <c r="I17" s="75">
        <v>22.58</v>
      </c>
      <c r="J17" s="75">
        <v>214.05</v>
      </c>
      <c r="K17" s="75">
        <f t="shared" si="1"/>
        <v>236.63</v>
      </c>
      <c r="L17" s="7"/>
      <c r="M17" s="7"/>
      <c r="N17" s="7"/>
      <c r="O17" s="7"/>
      <c r="P17" s="7"/>
      <c r="Q17" s="7"/>
      <c r="R17" s="7"/>
      <c r="S17" s="7"/>
      <c r="T17" s="7"/>
      <c r="U17" s="7"/>
      <c r="V17" s="7"/>
      <c r="W17" s="7"/>
      <c r="X17" s="7"/>
      <c r="Y17" s="7"/>
      <c r="Z17" s="7"/>
      <c r="AA17" s="7"/>
    </row>
    <row r="18" spans="1:27" x14ac:dyDescent="0.25">
      <c r="A18" s="7"/>
      <c r="B18" s="7"/>
      <c r="C18" s="7"/>
      <c r="E18" s="74" t="s">
        <v>171</v>
      </c>
      <c r="F18" s="75">
        <v>0.82</v>
      </c>
      <c r="G18" s="75">
        <v>24.06</v>
      </c>
      <c r="H18" s="75">
        <f t="shared" si="0"/>
        <v>24.88</v>
      </c>
      <c r="I18" s="75">
        <v>22.58</v>
      </c>
      <c r="J18" s="75">
        <v>234.88</v>
      </c>
      <c r="K18" s="75">
        <f t="shared" si="1"/>
        <v>257.45999999999998</v>
      </c>
      <c r="L18" s="7"/>
      <c r="M18" s="7"/>
      <c r="N18" s="7"/>
      <c r="O18" s="7"/>
      <c r="P18" s="7"/>
      <c r="Q18" s="7"/>
      <c r="R18" s="7"/>
      <c r="S18" s="7"/>
      <c r="T18" s="7"/>
      <c r="U18" s="7"/>
      <c r="V18" s="7"/>
      <c r="W18" s="7"/>
      <c r="X18" s="7"/>
      <c r="Y18" s="7"/>
      <c r="Z18" s="7"/>
      <c r="AA18" s="7"/>
    </row>
    <row r="19" spans="1:27" x14ac:dyDescent="0.25">
      <c r="A19" s="7"/>
      <c r="B19" s="7"/>
      <c r="C19" s="7"/>
      <c r="E19" s="74" t="s">
        <v>231</v>
      </c>
      <c r="F19" s="75">
        <v>0.82</v>
      </c>
      <c r="G19" s="75">
        <v>14.85</v>
      </c>
      <c r="H19" s="75">
        <f t="shared" si="0"/>
        <v>15.67</v>
      </c>
      <c r="I19" s="75">
        <v>22.58</v>
      </c>
      <c r="J19" s="75">
        <v>178.13</v>
      </c>
      <c r="K19" s="75">
        <f t="shared" si="1"/>
        <v>200.70999999999998</v>
      </c>
      <c r="L19" s="7"/>
      <c r="M19" s="7"/>
      <c r="N19" s="7"/>
      <c r="O19" s="7"/>
      <c r="P19" s="7"/>
      <c r="Q19" s="7"/>
      <c r="R19" s="7"/>
      <c r="S19" s="7"/>
      <c r="T19" s="7"/>
      <c r="U19" s="7"/>
      <c r="V19" s="7"/>
      <c r="W19" s="7"/>
      <c r="X19" s="7"/>
      <c r="Y19" s="7"/>
      <c r="Z19" s="7"/>
      <c r="AA19" s="7"/>
    </row>
    <row r="20" spans="1:27" x14ac:dyDescent="0.25">
      <c r="A20" s="7"/>
      <c r="B20" s="7"/>
      <c r="C20" s="7"/>
      <c r="E20" s="74" t="s">
        <v>84</v>
      </c>
      <c r="F20" s="75">
        <v>0.82</v>
      </c>
      <c r="G20" s="75">
        <v>17.39</v>
      </c>
      <c r="H20" s="75">
        <f>+F20+G20</f>
        <v>18.21</v>
      </c>
      <c r="I20" s="75">
        <v>22.58</v>
      </c>
      <c r="J20" s="75">
        <v>249.94</v>
      </c>
      <c r="K20" s="75">
        <f>+I20+J20</f>
        <v>272.52</v>
      </c>
      <c r="L20" s="7"/>
      <c r="M20" s="7"/>
      <c r="N20" s="7"/>
      <c r="O20" s="7"/>
      <c r="P20" s="7"/>
      <c r="Q20" s="7"/>
      <c r="R20" s="7"/>
      <c r="S20" s="7"/>
      <c r="T20" s="7"/>
      <c r="U20" s="7"/>
      <c r="V20" s="7"/>
      <c r="W20" s="7"/>
      <c r="X20" s="7"/>
      <c r="Y20" s="7"/>
      <c r="Z20" s="7"/>
      <c r="AA20" s="7"/>
    </row>
    <row r="21" spans="1:27" x14ac:dyDescent="0.25">
      <c r="A21" s="7"/>
      <c r="B21" s="7"/>
      <c r="C21" s="7"/>
      <c r="E21" s="74" t="s">
        <v>85</v>
      </c>
      <c r="F21" s="75">
        <v>0.82</v>
      </c>
      <c r="G21" s="75">
        <v>26.46</v>
      </c>
      <c r="H21" s="75">
        <f>+F21+G21</f>
        <v>27.28</v>
      </c>
      <c r="I21" s="75">
        <v>22.58</v>
      </c>
      <c r="J21" s="75">
        <v>320.3</v>
      </c>
      <c r="K21" s="75">
        <f>+I21+J21</f>
        <v>342.88</v>
      </c>
      <c r="L21" s="7"/>
      <c r="M21" s="7"/>
      <c r="N21" s="7"/>
      <c r="O21" s="7"/>
      <c r="P21" s="7"/>
      <c r="Q21" s="7"/>
      <c r="R21" s="7"/>
      <c r="S21" s="7"/>
      <c r="T21" s="7"/>
      <c r="U21" s="7"/>
      <c r="V21" s="7"/>
      <c r="W21" s="7"/>
      <c r="X21" s="7"/>
      <c r="Y21" s="7"/>
      <c r="Z21" s="7"/>
      <c r="AA21" s="7"/>
    </row>
    <row r="22" spans="1:27" x14ac:dyDescent="0.25">
      <c r="A22" s="7"/>
      <c r="B22" s="7"/>
      <c r="C22" s="7"/>
      <c r="E22" s="74" t="s">
        <v>86</v>
      </c>
      <c r="F22" s="75">
        <v>0.82</v>
      </c>
      <c r="G22" s="75">
        <v>31.16</v>
      </c>
      <c r="H22" s="75">
        <f>+F22+G22</f>
        <v>31.98</v>
      </c>
      <c r="I22" s="75">
        <v>22.58</v>
      </c>
      <c r="J22" s="75">
        <v>427.14</v>
      </c>
      <c r="K22" s="75">
        <f>+I22+J22</f>
        <v>449.71999999999997</v>
      </c>
      <c r="L22" s="7"/>
      <c r="M22" s="7"/>
      <c r="N22" s="7"/>
      <c r="O22" s="7"/>
      <c r="P22" s="7"/>
      <c r="Q22" s="7"/>
      <c r="R22" s="7"/>
      <c r="S22" s="7"/>
      <c r="T22" s="7"/>
      <c r="U22" s="7"/>
      <c r="V22" s="7"/>
      <c r="W22" s="7"/>
      <c r="X22" s="7"/>
      <c r="Y22" s="7"/>
      <c r="Z22" s="7"/>
      <c r="AA22" s="7"/>
    </row>
    <row r="23" spans="1:27" x14ac:dyDescent="0.25">
      <c r="A23" s="7"/>
      <c r="B23" s="7"/>
      <c r="C23" s="7"/>
      <c r="E23" s="74" t="s">
        <v>87</v>
      </c>
      <c r="F23" s="75">
        <v>0.82</v>
      </c>
      <c r="G23" s="75">
        <v>33.979999999999997</v>
      </c>
      <c r="H23" s="75">
        <f>+F23+G23</f>
        <v>34.799999999999997</v>
      </c>
      <c r="I23" s="75">
        <v>22.58</v>
      </c>
      <c r="J23" s="75">
        <v>507.62</v>
      </c>
      <c r="K23" s="75">
        <f>+I23+J23</f>
        <v>530.20000000000005</v>
      </c>
      <c r="L23" s="7"/>
      <c r="M23" s="7"/>
      <c r="N23" s="7"/>
      <c r="O23" s="7"/>
      <c r="P23" s="7"/>
      <c r="Q23" s="7"/>
      <c r="R23" s="7"/>
      <c r="S23" s="7"/>
      <c r="T23" s="7"/>
      <c r="U23" s="7"/>
      <c r="V23" s="7"/>
      <c r="W23" s="7"/>
      <c r="X23" s="7"/>
      <c r="Y23" s="7"/>
      <c r="Z23" s="7"/>
      <c r="AA23" s="7"/>
    </row>
    <row r="24" spans="1:27" x14ac:dyDescent="0.25">
      <c r="A24" s="7"/>
      <c r="B24" s="7"/>
      <c r="C24" s="7"/>
      <c r="E24" s="74" t="s">
        <v>88</v>
      </c>
      <c r="F24" s="75">
        <v>0.82</v>
      </c>
      <c r="G24" s="75">
        <v>27.93</v>
      </c>
      <c r="H24" s="75">
        <f>+F24+G24</f>
        <v>28.75</v>
      </c>
      <c r="I24" s="75">
        <v>22.58</v>
      </c>
      <c r="J24" s="75">
        <v>369.72</v>
      </c>
      <c r="K24" s="75">
        <f>+I24+J24</f>
        <v>392.3</v>
      </c>
      <c r="L24" s="7"/>
      <c r="M24" s="7"/>
      <c r="N24" s="7"/>
      <c r="O24" s="7"/>
      <c r="P24" s="7"/>
      <c r="Q24" s="7"/>
      <c r="R24" s="7"/>
      <c r="S24" s="7"/>
      <c r="T24" s="7"/>
      <c r="U24" s="7"/>
      <c r="V24" s="7"/>
      <c r="W24" s="7"/>
      <c r="X24" s="7"/>
      <c r="Y24" s="7"/>
      <c r="Z24" s="7"/>
      <c r="AA24" s="7"/>
    </row>
    <row r="25" spans="1:27" x14ac:dyDescent="0.25">
      <c r="A25" s="7"/>
      <c r="B25" s="7"/>
      <c r="C25" s="7"/>
      <c r="E25" s="74" t="s">
        <v>89</v>
      </c>
      <c r="F25" s="75" t="s">
        <v>232</v>
      </c>
      <c r="G25" s="75">
        <v>13.47</v>
      </c>
      <c r="H25" s="75">
        <f>+G25</f>
        <v>13.47</v>
      </c>
      <c r="I25" s="75" t="s">
        <v>232</v>
      </c>
      <c r="J25" s="75">
        <v>150.82</v>
      </c>
      <c r="K25" s="75">
        <f>+J25</f>
        <v>150.82</v>
      </c>
      <c r="L25" s="7"/>
      <c r="M25" s="7"/>
      <c r="N25" s="7"/>
      <c r="O25" s="7"/>
      <c r="P25" s="7"/>
      <c r="Q25" s="7"/>
      <c r="R25" s="7"/>
      <c r="S25" s="7"/>
      <c r="T25" s="7"/>
      <c r="U25" s="7"/>
      <c r="V25" s="7"/>
      <c r="W25" s="7"/>
      <c r="X25" s="7"/>
      <c r="Y25" s="7"/>
      <c r="Z25" s="7"/>
      <c r="AA25" s="7"/>
    </row>
    <row r="26" spans="1:27" x14ac:dyDescent="0.25">
      <c r="A26" s="7"/>
      <c r="B26" s="7"/>
      <c r="C26" s="7"/>
      <c r="E26" s="74" t="s">
        <v>173</v>
      </c>
      <c r="F26" s="75" t="s">
        <v>232</v>
      </c>
      <c r="G26" s="75">
        <v>11.39</v>
      </c>
      <c r="H26" s="75">
        <f>+G26</f>
        <v>11.39</v>
      </c>
      <c r="I26" s="75" t="s">
        <v>232</v>
      </c>
      <c r="J26" s="75">
        <v>108.78</v>
      </c>
      <c r="K26" s="75">
        <f>+J26</f>
        <v>108.78</v>
      </c>
      <c r="L26" s="7"/>
      <c r="M26" s="7"/>
      <c r="N26" s="7"/>
      <c r="O26" s="7"/>
      <c r="P26" s="7"/>
      <c r="Q26" s="7"/>
      <c r="R26" s="7"/>
      <c r="S26" s="7"/>
      <c r="T26" s="7"/>
      <c r="U26" s="7"/>
      <c r="V26" s="7"/>
      <c r="W26" s="7"/>
      <c r="X26" s="7"/>
      <c r="Y26" s="7"/>
      <c r="Z26" s="7"/>
      <c r="AA26" s="7"/>
    </row>
    <row r="27" spans="1:27" x14ac:dyDescent="0.25">
      <c r="A27" s="7"/>
      <c r="B27" s="7"/>
      <c r="C27" s="7"/>
      <c r="E27" s="74" t="s">
        <v>233</v>
      </c>
      <c r="F27" s="75" t="s">
        <v>232</v>
      </c>
      <c r="G27" s="75">
        <v>10.34</v>
      </c>
      <c r="H27" s="75">
        <f>+G27</f>
        <v>10.34</v>
      </c>
      <c r="I27" s="75" t="s">
        <v>232</v>
      </c>
      <c r="J27" s="75">
        <v>173.41</v>
      </c>
      <c r="K27" s="80">
        <f>+J27</f>
        <v>173.41</v>
      </c>
      <c r="L27" s="7"/>
      <c r="M27" s="7"/>
      <c r="N27" s="7"/>
      <c r="O27" s="7"/>
      <c r="P27" s="7"/>
      <c r="Q27" s="7"/>
      <c r="R27" s="7"/>
      <c r="S27" s="7"/>
      <c r="T27" s="7"/>
      <c r="U27" s="7"/>
      <c r="V27" s="7"/>
      <c r="W27" s="7"/>
      <c r="X27" s="7"/>
      <c r="Y27" s="7"/>
      <c r="Z27" s="7"/>
      <c r="AA27" s="7"/>
    </row>
    <row r="28" spans="1:27" x14ac:dyDescent="0.25">
      <c r="A28" s="7"/>
      <c r="B28" s="7"/>
      <c r="C28" s="7"/>
      <c r="E28" s="76" t="s">
        <v>234</v>
      </c>
      <c r="F28" s="76"/>
      <c r="G28" s="76"/>
      <c r="H28" s="77"/>
      <c r="I28" s="77"/>
      <c r="J28" s="77" t="s">
        <v>235</v>
      </c>
      <c r="K28" s="77"/>
      <c r="L28" s="7"/>
      <c r="M28" s="7"/>
      <c r="N28" s="7"/>
      <c r="O28" s="7"/>
      <c r="P28" s="7"/>
      <c r="Q28" s="7"/>
      <c r="R28" s="7"/>
      <c r="S28" s="7"/>
      <c r="T28" s="7"/>
      <c r="U28" s="7"/>
      <c r="V28" s="7"/>
      <c r="W28" s="7"/>
      <c r="X28" s="7"/>
      <c r="Y28" s="7"/>
      <c r="Z28" s="7"/>
      <c r="AA28" s="7"/>
    </row>
    <row r="29" spans="1:27" x14ac:dyDescent="0.25">
      <c r="A29" s="7"/>
      <c r="B29" s="7"/>
      <c r="C29" s="7"/>
      <c r="E29" s="78" t="s">
        <v>236</v>
      </c>
      <c r="F29" s="78"/>
      <c r="G29" s="78"/>
      <c r="H29" s="79"/>
      <c r="I29" s="79"/>
      <c r="J29" s="79"/>
      <c r="K29" s="79"/>
      <c r="L29" s="7"/>
      <c r="M29" s="7"/>
      <c r="N29" s="7"/>
      <c r="O29" s="7"/>
      <c r="P29" s="7"/>
      <c r="Q29" s="7"/>
      <c r="R29" s="7"/>
      <c r="S29" s="7"/>
      <c r="T29" s="7"/>
      <c r="U29" s="7"/>
      <c r="V29" s="7"/>
      <c r="W29" s="7"/>
      <c r="X29" s="7"/>
      <c r="Y29" s="7"/>
      <c r="Z29" s="7"/>
      <c r="AA29" s="7"/>
    </row>
    <row r="30" spans="1:27" x14ac:dyDescent="0.25">
      <c r="A30" s="7"/>
      <c r="B30" s="7"/>
      <c r="C30" s="7"/>
      <c r="E30" s="7"/>
      <c r="F30" s="7"/>
      <c r="G30" s="7"/>
      <c r="H30" s="7"/>
      <c r="I30" s="7"/>
      <c r="J30" s="7"/>
      <c r="K30" s="7"/>
      <c r="L30" s="7"/>
      <c r="M30" s="7"/>
      <c r="N30" s="7"/>
      <c r="O30" s="7"/>
      <c r="P30" s="7"/>
      <c r="Q30" s="7"/>
      <c r="R30" s="7"/>
      <c r="S30" s="7"/>
      <c r="T30" s="7"/>
      <c r="U30" s="7"/>
      <c r="V30" s="7"/>
      <c r="W30" s="7"/>
      <c r="X30" s="7"/>
      <c r="Y30" s="7"/>
      <c r="Z30" s="7"/>
      <c r="AA30" s="7"/>
    </row>
  </sheetData>
  <mergeCells count="5">
    <mergeCell ref="E1:K1"/>
    <mergeCell ref="E7:J7"/>
    <mergeCell ref="E10:E11"/>
    <mergeCell ref="F10:H10"/>
    <mergeCell ref="I10:K10"/>
  </mergeCells>
  <pageMargins left="0.7" right="0.7" top="0.75" bottom="0.75" header="0.3" footer="0.3"/>
  <pageSetup orientation="portrait" horizontalDpi="1200" verticalDpi="120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27"/>
  <sheetViews>
    <sheetView workbookViewId="0">
      <selection activeCell="F7" sqref="F7"/>
    </sheetView>
  </sheetViews>
  <sheetFormatPr defaultColWidth="10.85546875" defaultRowHeight="15" x14ac:dyDescent="0.25"/>
  <cols>
    <col min="1" max="1" width="50.42578125" style="7" bestFit="1" customWidth="1"/>
    <col min="2" max="2" width="62.85546875" style="7" customWidth="1"/>
    <col min="3" max="4" width="12.7109375" style="7" customWidth="1"/>
    <col min="5" max="5" width="14" style="7" customWidth="1"/>
    <col min="6" max="6" width="12.7109375" style="7" customWidth="1"/>
    <col min="7" max="16384" width="10.85546875" style="7"/>
  </cols>
  <sheetData>
    <row r="1" spans="1:39" x14ac:dyDescent="0.25">
      <c r="A1" s="1" t="s">
        <v>10</v>
      </c>
      <c r="B1" s="7">
        <v>2013</v>
      </c>
      <c r="C1" s="7">
        <v>2014</v>
      </c>
      <c r="D1" s="7">
        <v>2015</v>
      </c>
      <c r="E1" s="7">
        <v>2016</v>
      </c>
      <c r="F1" s="7">
        <v>2017</v>
      </c>
      <c r="G1" s="7">
        <v>2018</v>
      </c>
      <c r="H1" s="7">
        <v>2019</v>
      </c>
      <c r="I1" s="7">
        <v>2020</v>
      </c>
      <c r="J1" s="7">
        <v>2021</v>
      </c>
      <c r="K1" s="7">
        <v>2022</v>
      </c>
      <c r="L1" s="7">
        <v>2023</v>
      </c>
      <c r="M1" s="7">
        <v>2024</v>
      </c>
      <c r="N1" s="7">
        <v>2025</v>
      </c>
      <c r="O1" s="7">
        <v>2026</v>
      </c>
      <c r="P1" s="7">
        <v>2027</v>
      </c>
      <c r="Q1" s="7">
        <v>2028</v>
      </c>
      <c r="R1" s="7">
        <v>2029</v>
      </c>
      <c r="S1" s="7">
        <v>2030</v>
      </c>
      <c r="T1" s="7">
        <v>2031</v>
      </c>
      <c r="U1" s="7">
        <v>2032</v>
      </c>
      <c r="V1" s="7">
        <v>2033</v>
      </c>
      <c r="W1" s="7">
        <v>2034</v>
      </c>
      <c r="X1" s="7">
        <v>2035</v>
      </c>
      <c r="Y1" s="7">
        <v>2036</v>
      </c>
      <c r="Z1" s="7">
        <v>2037</v>
      </c>
      <c r="AA1" s="7">
        <v>2038</v>
      </c>
      <c r="AB1" s="7">
        <v>2039</v>
      </c>
      <c r="AC1" s="7">
        <v>2040</v>
      </c>
      <c r="AD1" s="7">
        <v>2041</v>
      </c>
      <c r="AE1" s="7">
        <v>2042</v>
      </c>
      <c r="AF1" s="7">
        <v>2043</v>
      </c>
      <c r="AG1" s="7">
        <v>2044</v>
      </c>
      <c r="AH1" s="7">
        <v>2045</v>
      </c>
      <c r="AI1" s="7">
        <v>2046</v>
      </c>
      <c r="AJ1" s="7">
        <v>2047</v>
      </c>
      <c r="AK1" s="7">
        <v>2048</v>
      </c>
      <c r="AL1" s="7">
        <v>2049</v>
      </c>
      <c r="AM1" s="7">
        <v>2050</v>
      </c>
    </row>
    <row r="2" spans="1:39" x14ac:dyDescent="0.25">
      <c r="A2" s="7" t="s">
        <v>98</v>
      </c>
      <c r="B2" s="13">
        <v>0</v>
      </c>
      <c r="C2" s="13">
        <v>0</v>
      </c>
      <c r="D2" s="13">
        <v>0</v>
      </c>
      <c r="E2" s="13">
        <v>0</v>
      </c>
      <c r="F2" s="13">
        <v>0</v>
      </c>
      <c r="G2" s="13">
        <v>0</v>
      </c>
      <c r="H2" s="13">
        <v>0</v>
      </c>
      <c r="I2" s="13">
        <v>0</v>
      </c>
      <c r="J2" s="13">
        <v>0</v>
      </c>
      <c r="K2" s="13">
        <v>0</v>
      </c>
      <c r="L2" s="13">
        <v>0</v>
      </c>
      <c r="M2" s="13">
        <v>0</v>
      </c>
      <c r="N2" s="13">
        <v>0</v>
      </c>
      <c r="O2" s="13">
        <v>0</v>
      </c>
      <c r="P2" s="13">
        <v>0</v>
      </c>
      <c r="Q2" s="13">
        <v>0</v>
      </c>
      <c r="R2" s="13">
        <v>0</v>
      </c>
      <c r="S2" s="13">
        <v>0</v>
      </c>
      <c r="T2" s="13">
        <v>0</v>
      </c>
      <c r="U2" s="13">
        <v>0</v>
      </c>
      <c r="V2" s="13">
        <v>0</v>
      </c>
      <c r="W2" s="13">
        <v>0</v>
      </c>
      <c r="X2" s="13">
        <v>0</v>
      </c>
      <c r="Y2" s="13">
        <v>0</v>
      </c>
      <c r="Z2" s="13">
        <v>0</v>
      </c>
      <c r="AA2" s="13">
        <v>0</v>
      </c>
      <c r="AB2" s="13">
        <v>0</v>
      </c>
      <c r="AC2" s="13">
        <v>0</v>
      </c>
      <c r="AD2" s="13">
        <v>0</v>
      </c>
      <c r="AE2" s="13">
        <v>0</v>
      </c>
      <c r="AF2" s="13">
        <v>0</v>
      </c>
      <c r="AG2" s="13">
        <v>0</v>
      </c>
      <c r="AH2" s="13">
        <v>0</v>
      </c>
      <c r="AI2" s="13">
        <v>0</v>
      </c>
      <c r="AJ2" s="13">
        <v>0</v>
      </c>
      <c r="AK2" s="13">
        <v>0</v>
      </c>
      <c r="AL2" s="13">
        <v>0</v>
      </c>
      <c r="AM2" s="13">
        <v>0</v>
      </c>
    </row>
    <row r="3" spans="1:39" x14ac:dyDescent="0.25">
      <c r="A3" s="7" t="s">
        <v>99</v>
      </c>
      <c r="B3" s="13">
        <v>0</v>
      </c>
      <c r="C3" s="13">
        <v>0</v>
      </c>
      <c r="D3" s="13">
        <v>0</v>
      </c>
      <c r="E3" s="13">
        <v>0</v>
      </c>
      <c r="F3" s="13">
        <v>0</v>
      </c>
      <c r="G3" s="13">
        <v>0</v>
      </c>
      <c r="H3" s="13">
        <v>0</v>
      </c>
      <c r="I3" s="13">
        <v>0</v>
      </c>
      <c r="J3" s="13">
        <v>0</v>
      </c>
      <c r="K3" s="13">
        <v>0</v>
      </c>
      <c r="L3" s="13">
        <v>0</v>
      </c>
      <c r="M3" s="13">
        <v>0</v>
      </c>
      <c r="N3" s="13">
        <v>0</v>
      </c>
      <c r="O3" s="13">
        <v>0</v>
      </c>
      <c r="P3" s="13">
        <v>0</v>
      </c>
      <c r="Q3" s="13">
        <v>0</v>
      </c>
      <c r="R3" s="13">
        <v>0</v>
      </c>
      <c r="S3" s="13">
        <v>0</v>
      </c>
      <c r="T3" s="13">
        <v>0</v>
      </c>
      <c r="U3" s="13">
        <v>0</v>
      </c>
      <c r="V3" s="13">
        <v>0</v>
      </c>
      <c r="W3" s="13">
        <v>0</v>
      </c>
      <c r="X3" s="13">
        <v>0</v>
      </c>
      <c r="Y3" s="13">
        <v>0</v>
      </c>
      <c r="Z3" s="13">
        <v>0</v>
      </c>
      <c r="AA3" s="13">
        <v>0</v>
      </c>
      <c r="AB3" s="13">
        <v>0</v>
      </c>
      <c r="AC3" s="13">
        <v>0</v>
      </c>
      <c r="AD3" s="13">
        <v>0</v>
      </c>
      <c r="AE3" s="13">
        <v>0</v>
      </c>
      <c r="AF3" s="13">
        <v>0</v>
      </c>
      <c r="AG3" s="13">
        <v>0</v>
      </c>
      <c r="AH3" s="13">
        <v>0</v>
      </c>
      <c r="AI3" s="13">
        <v>0</v>
      </c>
      <c r="AJ3" s="13">
        <v>0</v>
      </c>
      <c r="AK3" s="13">
        <v>0</v>
      </c>
      <c r="AL3" s="13">
        <v>0</v>
      </c>
      <c r="AM3" s="13">
        <v>0</v>
      </c>
    </row>
    <row r="4" spans="1:39" x14ac:dyDescent="0.25">
      <c r="A4" s="7" t="s">
        <v>30</v>
      </c>
      <c r="B4" s="13">
        <v>0</v>
      </c>
      <c r="C4" s="13">
        <v>0</v>
      </c>
      <c r="D4" s="13">
        <v>0</v>
      </c>
      <c r="E4" s="13">
        <v>0</v>
      </c>
      <c r="F4" s="13">
        <v>0</v>
      </c>
      <c r="G4" s="13">
        <v>0</v>
      </c>
      <c r="H4" s="13">
        <v>0</v>
      </c>
      <c r="I4" s="13">
        <v>0</v>
      </c>
      <c r="J4" s="13">
        <v>0</v>
      </c>
      <c r="K4" s="13">
        <v>0</v>
      </c>
      <c r="L4" s="13">
        <v>0</v>
      </c>
      <c r="M4" s="13">
        <v>0</v>
      </c>
      <c r="N4" s="13">
        <v>0</v>
      </c>
      <c r="O4" s="13">
        <v>0</v>
      </c>
      <c r="P4" s="13">
        <v>0</v>
      </c>
      <c r="Q4" s="13">
        <v>0</v>
      </c>
      <c r="R4" s="13">
        <v>0</v>
      </c>
      <c r="S4" s="13">
        <v>0</v>
      </c>
      <c r="T4" s="13">
        <v>0</v>
      </c>
      <c r="U4" s="13">
        <v>0</v>
      </c>
      <c r="V4" s="13">
        <v>0</v>
      </c>
      <c r="W4" s="13">
        <v>0</v>
      </c>
      <c r="X4" s="13">
        <v>0</v>
      </c>
      <c r="Y4" s="13">
        <v>0</v>
      </c>
      <c r="Z4" s="13">
        <v>0</v>
      </c>
      <c r="AA4" s="13">
        <v>0</v>
      </c>
      <c r="AB4" s="13">
        <v>0</v>
      </c>
      <c r="AC4" s="13">
        <v>0</v>
      </c>
      <c r="AD4" s="13">
        <v>0</v>
      </c>
      <c r="AE4" s="13">
        <v>0</v>
      </c>
      <c r="AF4" s="13">
        <v>0</v>
      </c>
      <c r="AG4" s="13">
        <v>0</v>
      </c>
      <c r="AH4" s="13">
        <v>0</v>
      </c>
      <c r="AI4" s="13">
        <v>0</v>
      </c>
      <c r="AJ4" s="13">
        <v>0</v>
      </c>
      <c r="AK4" s="13">
        <v>0</v>
      </c>
      <c r="AL4" s="13">
        <v>0</v>
      </c>
      <c r="AM4" s="13">
        <v>0</v>
      </c>
    </row>
    <row r="5" spans="1:39" x14ac:dyDescent="0.25">
      <c r="A5" s="7" t="s">
        <v>100</v>
      </c>
      <c r="B5" s="13">
        <v>0</v>
      </c>
      <c r="C5" s="13" t="s">
        <v>90</v>
      </c>
      <c r="D5" s="13" t="s">
        <v>90</v>
      </c>
      <c r="E5" s="13" t="s">
        <v>90</v>
      </c>
      <c r="F5" s="13" t="s">
        <v>90</v>
      </c>
      <c r="G5" s="13">
        <v>0</v>
      </c>
      <c r="H5" s="13">
        <v>0</v>
      </c>
      <c r="I5" s="13">
        <v>0</v>
      </c>
      <c r="J5" s="13">
        <v>0</v>
      </c>
      <c r="K5" s="13">
        <v>0</v>
      </c>
      <c r="L5" s="13">
        <v>0</v>
      </c>
      <c r="M5" s="13">
        <v>0</v>
      </c>
      <c r="N5" s="13">
        <v>0</v>
      </c>
      <c r="O5" s="13">
        <v>0</v>
      </c>
      <c r="P5" s="13">
        <v>0</v>
      </c>
      <c r="Q5" s="13">
        <v>0</v>
      </c>
      <c r="R5" s="13">
        <v>0</v>
      </c>
      <c r="S5" s="13">
        <v>0</v>
      </c>
      <c r="T5" s="13">
        <v>0</v>
      </c>
      <c r="U5" s="13">
        <v>0</v>
      </c>
      <c r="V5" s="13">
        <v>0</v>
      </c>
      <c r="W5" s="13">
        <v>0</v>
      </c>
      <c r="X5" s="13">
        <v>0</v>
      </c>
      <c r="Y5" s="13">
        <v>0</v>
      </c>
      <c r="Z5" s="13">
        <v>0</v>
      </c>
      <c r="AA5" s="13">
        <v>0</v>
      </c>
      <c r="AB5" s="13">
        <v>0</v>
      </c>
      <c r="AC5" s="13">
        <v>0</v>
      </c>
      <c r="AD5" s="13">
        <v>0</v>
      </c>
      <c r="AE5" s="13">
        <v>0</v>
      </c>
      <c r="AF5" s="13">
        <v>0</v>
      </c>
      <c r="AG5" s="13">
        <v>0</v>
      </c>
      <c r="AH5" s="13">
        <v>0</v>
      </c>
      <c r="AI5" s="13">
        <v>0</v>
      </c>
      <c r="AJ5" s="13">
        <v>0</v>
      </c>
      <c r="AK5" s="13">
        <v>0</v>
      </c>
      <c r="AL5" s="13">
        <v>0</v>
      </c>
      <c r="AM5" s="13">
        <v>0</v>
      </c>
    </row>
    <row r="6" spans="1:39" x14ac:dyDescent="0.25">
      <c r="A6" s="7" t="s">
        <v>101</v>
      </c>
      <c r="B6" s="13">
        <v>0</v>
      </c>
      <c r="C6" s="13">
        <v>0</v>
      </c>
      <c r="D6" s="13">
        <v>0</v>
      </c>
      <c r="E6" s="13">
        <v>0</v>
      </c>
      <c r="F6" s="13">
        <v>0</v>
      </c>
      <c r="G6" s="13">
        <v>0</v>
      </c>
      <c r="H6" s="13">
        <v>0</v>
      </c>
      <c r="I6" s="13">
        <v>0</v>
      </c>
      <c r="J6" s="13">
        <v>0</v>
      </c>
      <c r="K6" s="13">
        <v>0</v>
      </c>
      <c r="L6" s="13">
        <v>0</v>
      </c>
      <c r="M6" s="13">
        <v>0</v>
      </c>
      <c r="N6" s="13">
        <v>0</v>
      </c>
      <c r="O6" s="13">
        <v>0</v>
      </c>
      <c r="P6" s="13">
        <v>0</v>
      </c>
      <c r="Q6" s="13">
        <v>0</v>
      </c>
      <c r="R6" s="13">
        <v>0</v>
      </c>
      <c r="S6" s="13">
        <v>0</v>
      </c>
      <c r="T6" s="13">
        <v>0</v>
      </c>
      <c r="U6" s="13">
        <v>0</v>
      </c>
      <c r="V6" s="13">
        <v>0</v>
      </c>
      <c r="W6" s="13">
        <v>0</v>
      </c>
      <c r="X6" s="13">
        <v>0</v>
      </c>
      <c r="Y6" s="13">
        <v>0</v>
      </c>
      <c r="Z6" s="13">
        <v>0</v>
      </c>
      <c r="AA6" s="13">
        <v>0</v>
      </c>
      <c r="AB6" s="13">
        <v>0</v>
      </c>
      <c r="AC6" s="13">
        <v>0</v>
      </c>
      <c r="AD6" s="13">
        <v>0</v>
      </c>
      <c r="AE6" s="13">
        <v>0</v>
      </c>
      <c r="AF6" s="13">
        <v>0</v>
      </c>
      <c r="AG6" s="13">
        <v>0</v>
      </c>
      <c r="AH6" s="13">
        <v>0</v>
      </c>
      <c r="AI6" s="13">
        <v>0</v>
      </c>
      <c r="AJ6" s="13">
        <v>0</v>
      </c>
      <c r="AK6" s="13">
        <v>0</v>
      </c>
      <c r="AL6" s="13">
        <v>0</v>
      </c>
      <c r="AM6" s="13">
        <v>0</v>
      </c>
    </row>
    <row r="7" spans="1:39" x14ac:dyDescent="0.25">
      <c r="A7" s="7" t="s">
        <v>31</v>
      </c>
      <c r="B7" s="13">
        <f>C27/'Conversion Factors'!B16*1000</f>
        <v>9.1290852656563803</v>
      </c>
      <c r="C7" s="13">
        <f>B7</f>
        <v>9.1290852656563803</v>
      </c>
      <c r="D7" s="13">
        <f>C7</f>
        <v>9.1290852656563803</v>
      </c>
      <c r="E7" s="13">
        <f>D7</f>
        <v>9.1290852656563803</v>
      </c>
      <c r="F7" s="13">
        <f>E7</f>
        <v>9.1290852656563803</v>
      </c>
      <c r="G7" s="13">
        <v>0</v>
      </c>
      <c r="H7" s="13">
        <v>0</v>
      </c>
      <c r="I7" s="13">
        <v>0</v>
      </c>
      <c r="J7" s="13">
        <v>0</v>
      </c>
      <c r="K7" s="13">
        <v>0</v>
      </c>
      <c r="L7" s="13">
        <v>0</v>
      </c>
      <c r="M7" s="13">
        <v>0</v>
      </c>
      <c r="N7" s="13">
        <v>0</v>
      </c>
      <c r="O7" s="13">
        <v>0</v>
      </c>
      <c r="P7" s="13">
        <v>0</v>
      </c>
      <c r="Q7" s="13">
        <v>0</v>
      </c>
      <c r="R7" s="13">
        <v>0</v>
      </c>
      <c r="S7" s="13">
        <v>0</v>
      </c>
      <c r="T7" s="13">
        <v>0</v>
      </c>
      <c r="U7" s="13">
        <v>0</v>
      </c>
      <c r="V7" s="13">
        <v>0</v>
      </c>
      <c r="W7" s="13">
        <v>0</v>
      </c>
      <c r="X7" s="13">
        <v>0</v>
      </c>
      <c r="Y7" s="13">
        <v>0</v>
      </c>
      <c r="Z7" s="13">
        <v>0</v>
      </c>
      <c r="AA7" s="13">
        <v>0</v>
      </c>
      <c r="AB7" s="13">
        <v>0</v>
      </c>
      <c r="AC7" s="13">
        <v>0</v>
      </c>
      <c r="AD7" s="13">
        <v>0</v>
      </c>
      <c r="AE7" s="13">
        <v>0</v>
      </c>
      <c r="AF7" s="13">
        <v>0</v>
      </c>
      <c r="AG7" s="13">
        <v>0</v>
      </c>
      <c r="AH7" s="13">
        <v>0</v>
      </c>
      <c r="AI7" s="13">
        <v>0</v>
      </c>
      <c r="AJ7" s="13">
        <v>0</v>
      </c>
      <c r="AK7" s="13">
        <v>0</v>
      </c>
      <c r="AL7" s="13">
        <v>0</v>
      </c>
      <c r="AM7" s="13">
        <v>0</v>
      </c>
    </row>
    <row r="8" spans="1:39" x14ac:dyDescent="0.25">
      <c r="A8" s="7" t="s">
        <v>102</v>
      </c>
      <c r="B8" s="13">
        <v>0</v>
      </c>
      <c r="C8" s="13">
        <v>0</v>
      </c>
      <c r="D8" s="13">
        <v>0</v>
      </c>
      <c r="E8" s="13">
        <v>0</v>
      </c>
      <c r="F8" s="13">
        <v>0</v>
      </c>
      <c r="G8" s="13">
        <v>0</v>
      </c>
      <c r="H8" s="13">
        <v>0</v>
      </c>
      <c r="I8" s="13">
        <v>0</v>
      </c>
      <c r="J8" s="13">
        <v>0</v>
      </c>
      <c r="K8" s="13">
        <v>0</v>
      </c>
      <c r="L8" s="13">
        <v>0</v>
      </c>
      <c r="M8" s="13">
        <v>0</v>
      </c>
      <c r="N8" s="13">
        <v>0</v>
      </c>
      <c r="O8" s="13">
        <v>0</v>
      </c>
      <c r="P8" s="13">
        <v>0</v>
      </c>
      <c r="Q8" s="13">
        <v>0</v>
      </c>
      <c r="R8" s="13">
        <v>0</v>
      </c>
      <c r="S8" s="13">
        <v>0</v>
      </c>
      <c r="T8" s="13">
        <v>0</v>
      </c>
      <c r="U8" s="13">
        <v>0</v>
      </c>
      <c r="V8" s="13">
        <v>0</v>
      </c>
      <c r="W8" s="13">
        <v>0</v>
      </c>
      <c r="X8" s="13">
        <v>0</v>
      </c>
      <c r="Y8" s="13">
        <v>0</v>
      </c>
      <c r="Z8" s="13">
        <v>0</v>
      </c>
      <c r="AA8" s="13">
        <v>0</v>
      </c>
      <c r="AB8" s="13">
        <v>0</v>
      </c>
      <c r="AC8" s="13">
        <v>0</v>
      </c>
      <c r="AD8" s="13">
        <v>0</v>
      </c>
      <c r="AE8" s="13">
        <v>0</v>
      </c>
      <c r="AF8" s="13">
        <v>0</v>
      </c>
      <c r="AG8" s="13">
        <v>0</v>
      </c>
      <c r="AH8" s="13">
        <v>0</v>
      </c>
      <c r="AI8" s="13">
        <v>0</v>
      </c>
      <c r="AJ8" s="13">
        <v>0</v>
      </c>
      <c r="AK8" s="13">
        <v>0</v>
      </c>
      <c r="AL8" s="13">
        <v>0</v>
      </c>
      <c r="AM8" s="13">
        <v>0</v>
      </c>
    </row>
    <row r="9" spans="1:39" x14ac:dyDescent="0.25">
      <c r="A9" s="7" t="s">
        <v>103</v>
      </c>
      <c r="B9" s="13">
        <v>0</v>
      </c>
      <c r="C9" s="13">
        <v>0</v>
      </c>
      <c r="D9" s="13">
        <v>0</v>
      </c>
      <c r="E9" s="13">
        <v>0</v>
      </c>
      <c r="F9" s="13">
        <v>0</v>
      </c>
      <c r="G9" s="13">
        <v>0</v>
      </c>
      <c r="H9" s="13">
        <v>0</v>
      </c>
      <c r="I9" s="13">
        <v>0</v>
      </c>
      <c r="J9" s="13">
        <v>0</v>
      </c>
      <c r="K9" s="13">
        <v>0</v>
      </c>
      <c r="L9" s="13">
        <v>0</v>
      </c>
      <c r="M9" s="13">
        <v>0</v>
      </c>
      <c r="N9" s="13">
        <v>0</v>
      </c>
      <c r="O9" s="13">
        <v>0</v>
      </c>
      <c r="P9" s="13">
        <v>0</v>
      </c>
      <c r="Q9" s="13">
        <v>0</v>
      </c>
      <c r="R9" s="13">
        <v>0</v>
      </c>
      <c r="S9" s="13">
        <v>0</v>
      </c>
      <c r="T9" s="13">
        <v>0</v>
      </c>
      <c r="U9" s="13">
        <v>0</v>
      </c>
      <c r="V9" s="13">
        <v>0</v>
      </c>
      <c r="W9" s="13">
        <v>0</v>
      </c>
      <c r="X9" s="13">
        <v>0</v>
      </c>
      <c r="Y9" s="13">
        <v>0</v>
      </c>
      <c r="Z9" s="13">
        <v>0</v>
      </c>
      <c r="AA9" s="13">
        <v>0</v>
      </c>
      <c r="AB9" s="13">
        <v>0</v>
      </c>
      <c r="AC9" s="13">
        <v>0</v>
      </c>
      <c r="AD9" s="13">
        <v>0</v>
      </c>
      <c r="AE9" s="13">
        <v>0</v>
      </c>
      <c r="AF9" s="13">
        <v>0</v>
      </c>
      <c r="AG9" s="13">
        <v>0</v>
      </c>
      <c r="AH9" s="13">
        <v>0</v>
      </c>
      <c r="AI9" s="13">
        <v>0</v>
      </c>
      <c r="AJ9" s="13">
        <v>0</v>
      </c>
      <c r="AK9" s="13">
        <v>0</v>
      </c>
      <c r="AL9" s="13">
        <v>0</v>
      </c>
      <c r="AM9" s="13">
        <v>0</v>
      </c>
    </row>
    <row r="10" spans="1:39" x14ac:dyDescent="0.25">
      <c r="A10" s="7" t="s">
        <v>32</v>
      </c>
      <c r="B10" s="13">
        <v>0</v>
      </c>
      <c r="C10" s="13">
        <v>0</v>
      </c>
      <c r="D10" s="13">
        <v>0</v>
      </c>
      <c r="E10" s="13">
        <v>0</v>
      </c>
      <c r="F10" s="13">
        <v>0</v>
      </c>
      <c r="G10" s="13">
        <v>0</v>
      </c>
      <c r="H10" s="13">
        <v>0</v>
      </c>
      <c r="I10" s="13">
        <v>0</v>
      </c>
      <c r="J10" s="13">
        <v>0</v>
      </c>
      <c r="K10" s="13">
        <v>0</v>
      </c>
      <c r="L10" s="13">
        <v>0</v>
      </c>
      <c r="M10" s="13">
        <v>0</v>
      </c>
      <c r="N10" s="13">
        <v>0</v>
      </c>
      <c r="O10" s="13">
        <v>0</v>
      </c>
      <c r="P10" s="13">
        <v>0</v>
      </c>
      <c r="Q10" s="13">
        <v>0</v>
      </c>
      <c r="R10" s="13">
        <v>0</v>
      </c>
      <c r="S10" s="13">
        <v>0</v>
      </c>
      <c r="T10" s="13">
        <v>0</v>
      </c>
      <c r="U10" s="13">
        <v>0</v>
      </c>
      <c r="V10" s="13">
        <v>0</v>
      </c>
      <c r="W10" s="13">
        <v>0</v>
      </c>
      <c r="X10" s="13">
        <v>0</v>
      </c>
      <c r="Y10" s="13">
        <v>0</v>
      </c>
      <c r="Z10" s="13">
        <v>0</v>
      </c>
      <c r="AA10" s="13">
        <v>0</v>
      </c>
      <c r="AB10" s="13">
        <v>0</v>
      </c>
      <c r="AC10" s="13">
        <v>0</v>
      </c>
      <c r="AD10" s="13">
        <v>0</v>
      </c>
      <c r="AE10" s="13">
        <v>0</v>
      </c>
      <c r="AF10" s="13">
        <v>0</v>
      </c>
      <c r="AG10" s="13">
        <v>0</v>
      </c>
      <c r="AH10" s="13">
        <v>0</v>
      </c>
      <c r="AI10" s="13">
        <v>0</v>
      </c>
      <c r="AJ10" s="13">
        <v>0</v>
      </c>
      <c r="AK10" s="13">
        <v>0</v>
      </c>
      <c r="AL10" s="13">
        <v>0</v>
      </c>
      <c r="AM10" s="13">
        <v>0</v>
      </c>
    </row>
    <row r="11" spans="1:39" x14ac:dyDescent="0.25">
      <c r="A11" s="7" t="s">
        <v>104</v>
      </c>
      <c r="B11" s="13">
        <v>0</v>
      </c>
      <c r="C11" s="13">
        <v>0</v>
      </c>
      <c r="D11" s="13">
        <v>0</v>
      </c>
      <c r="E11" s="13">
        <v>0</v>
      </c>
      <c r="F11" s="13">
        <v>0</v>
      </c>
      <c r="G11" s="13">
        <v>0</v>
      </c>
      <c r="H11" s="13">
        <v>0</v>
      </c>
      <c r="I11" s="13">
        <v>0</v>
      </c>
      <c r="J11" s="13">
        <v>0</v>
      </c>
      <c r="K11" s="13">
        <v>0</v>
      </c>
      <c r="L11" s="13">
        <v>0</v>
      </c>
      <c r="M11" s="13">
        <v>0</v>
      </c>
      <c r="N11" s="13">
        <v>0</v>
      </c>
      <c r="O11" s="13">
        <v>0</v>
      </c>
      <c r="P11" s="13">
        <v>0</v>
      </c>
      <c r="Q11" s="13">
        <v>0</v>
      </c>
      <c r="R11" s="13">
        <v>0</v>
      </c>
      <c r="S11" s="13">
        <v>0</v>
      </c>
      <c r="T11" s="13">
        <v>0</v>
      </c>
      <c r="U11" s="13">
        <v>0</v>
      </c>
      <c r="V11" s="13">
        <v>0</v>
      </c>
      <c r="W11" s="13">
        <v>0</v>
      </c>
      <c r="X11" s="13">
        <v>0</v>
      </c>
      <c r="Y11" s="13">
        <v>0</v>
      </c>
      <c r="Z11" s="13">
        <v>0</v>
      </c>
      <c r="AA11" s="13">
        <v>0</v>
      </c>
      <c r="AB11" s="13">
        <v>0</v>
      </c>
      <c r="AC11" s="13">
        <v>0</v>
      </c>
      <c r="AD11" s="13">
        <v>0</v>
      </c>
      <c r="AE11" s="13">
        <v>0</v>
      </c>
      <c r="AF11" s="13">
        <v>0</v>
      </c>
      <c r="AG11" s="13">
        <v>0</v>
      </c>
      <c r="AH11" s="13">
        <v>0</v>
      </c>
      <c r="AI11" s="13">
        <v>0</v>
      </c>
      <c r="AJ11" s="13">
        <v>0</v>
      </c>
      <c r="AK11" s="13">
        <v>0</v>
      </c>
      <c r="AL11" s="13">
        <v>0</v>
      </c>
      <c r="AM11" s="13">
        <v>0</v>
      </c>
    </row>
    <row r="12" spans="1:39" x14ac:dyDescent="0.25">
      <c r="A12" s="7" t="s">
        <v>105</v>
      </c>
      <c r="B12" s="13">
        <v>0</v>
      </c>
      <c r="C12" s="13">
        <v>0</v>
      </c>
      <c r="D12" s="13">
        <v>0</v>
      </c>
      <c r="E12" s="13">
        <v>0</v>
      </c>
      <c r="F12" s="13">
        <v>0</v>
      </c>
      <c r="G12" s="13">
        <v>0</v>
      </c>
      <c r="H12" s="13">
        <v>0</v>
      </c>
      <c r="I12" s="13">
        <v>0</v>
      </c>
      <c r="J12" s="13">
        <v>0</v>
      </c>
      <c r="K12" s="13">
        <v>0</v>
      </c>
      <c r="L12" s="13">
        <v>0</v>
      </c>
      <c r="M12" s="13">
        <v>0</v>
      </c>
      <c r="N12" s="13">
        <v>0</v>
      </c>
      <c r="O12" s="13">
        <v>0</v>
      </c>
      <c r="P12" s="13">
        <v>0</v>
      </c>
      <c r="Q12" s="13">
        <v>0</v>
      </c>
      <c r="R12" s="13">
        <v>0</v>
      </c>
      <c r="S12" s="13">
        <v>0</v>
      </c>
      <c r="T12" s="13">
        <v>0</v>
      </c>
      <c r="U12" s="13">
        <v>0</v>
      </c>
      <c r="V12" s="13">
        <v>0</v>
      </c>
      <c r="W12" s="13">
        <v>0</v>
      </c>
      <c r="X12" s="13">
        <v>0</v>
      </c>
      <c r="Y12" s="13">
        <v>0</v>
      </c>
      <c r="Z12" s="13">
        <v>0</v>
      </c>
      <c r="AA12" s="13">
        <v>0</v>
      </c>
      <c r="AB12" s="13">
        <v>0</v>
      </c>
      <c r="AC12" s="13">
        <v>0</v>
      </c>
      <c r="AD12" s="13">
        <v>0</v>
      </c>
      <c r="AE12" s="13">
        <v>0</v>
      </c>
      <c r="AF12" s="13">
        <v>0</v>
      </c>
      <c r="AG12" s="13">
        <v>0</v>
      </c>
      <c r="AH12" s="13">
        <v>0</v>
      </c>
      <c r="AI12" s="13">
        <v>0</v>
      </c>
      <c r="AJ12" s="13">
        <v>0</v>
      </c>
      <c r="AK12" s="13">
        <v>0</v>
      </c>
      <c r="AL12" s="13">
        <v>0</v>
      </c>
      <c r="AM12" s="13">
        <v>0</v>
      </c>
    </row>
    <row r="13" spans="1:39" x14ac:dyDescent="0.25">
      <c r="A13" s="7" t="s">
        <v>33</v>
      </c>
      <c r="B13" s="13">
        <v>0</v>
      </c>
      <c r="C13" s="13">
        <v>0</v>
      </c>
      <c r="D13" s="13">
        <v>0</v>
      </c>
      <c r="E13" s="13">
        <v>0</v>
      </c>
      <c r="F13" s="13">
        <v>0</v>
      </c>
      <c r="G13" s="13">
        <v>0</v>
      </c>
      <c r="H13" s="13">
        <v>0</v>
      </c>
      <c r="I13" s="13">
        <v>0</v>
      </c>
      <c r="J13" s="13">
        <v>0</v>
      </c>
      <c r="K13" s="13">
        <v>0</v>
      </c>
      <c r="L13" s="13">
        <v>0</v>
      </c>
      <c r="M13" s="13">
        <v>0</v>
      </c>
      <c r="N13" s="13">
        <v>0</v>
      </c>
      <c r="O13" s="13">
        <v>0</v>
      </c>
      <c r="P13" s="13">
        <v>0</v>
      </c>
      <c r="Q13" s="13">
        <v>0</v>
      </c>
      <c r="R13" s="13">
        <v>0</v>
      </c>
      <c r="S13" s="13">
        <v>0</v>
      </c>
      <c r="T13" s="13">
        <v>0</v>
      </c>
      <c r="U13" s="13">
        <v>0</v>
      </c>
      <c r="V13" s="13">
        <v>0</v>
      </c>
      <c r="W13" s="13">
        <v>0</v>
      </c>
      <c r="X13" s="13">
        <v>0</v>
      </c>
      <c r="Y13" s="13">
        <v>0</v>
      </c>
      <c r="Z13" s="13">
        <v>0</v>
      </c>
      <c r="AA13" s="13">
        <v>0</v>
      </c>
      <c r="AB13" s="13">
        <v>0</v>
      </c>
      <c r="AC13" s="13">
        <v>0</v>
      </c>
      <c r="AD13" s="13">
        <v>0</v>
      </c>
      <c r="AE13" s="13">
        <v>0</v>
      </c>
      <c r="AF13" s="13">
        <v>0</v>
      </c>
      <c r="AG13" s="13">
        <v>0</v>
      </c>
      <c r="AH13" s="13">
        <v>0</v>
      </c>
      <c r="AI13" s="13">
        <v>0</v>
      </c>
      <c r="AJ13" s="13">
        <v>0</v>
      </c>
      <c r="AK13" s="13">
        <v>0</v>
      </c>
      <c r="AL13" s="13">
        <v>0</v>
      </c>
      <c r="AM13" s="13">
        <v>0</v>
      </c>
    </row>
    <row r="14" spans="1:39" x14ac:dyDescent="0.25">
      <c r="A14" s="7" t="s">
        <v>106</v>
      </c>
      <c r="B14" s="13">
        <v>0</v>
      </c>
      <c r="C14" s="13">
        <v>0</v>
      </c>
      <c r="D14" s="13">
        <v>0</v>
      </c>
      <c r="E14" s="13">
        <v>0</v>
      </c>
      <c r="F14" s="13">
        <v>0</v>
      </c>
      <c r="G14" s="13">
        <v>0</v>
      </c>
      <c r="H14" s="13">
        <v>0</v>
      </c>
      <c r="I14" s="13">
        <v>0</v>
      </c>
      <c r="J14" s="13">
        <v>0</v>
      </c>
      <c r="K14" s="13">
        <v>0</v>
      </c>
      <c r="L14" s="13">
        <v>0</v>
      </c>
      <c r="M14" s="13">
        <v>0</v>
      </c>
      <c r="N14" s="13">
        <v>0</v>
      </c>
      <c r="O14" s="13">
        <v>0</v>
      </c>
      <c r="P14" s="13">
        <v>0</v>
      </c>
      <c r="Q14" s="13">
        <v>0</v>
      </c>
      <c r="R14" s="13">
        <v>0</v>
      </c>
      <c r="S14" s="13">
        <v>0</v>
      </c>
      <c r="T14" s="13">
        <v>0</v>
      </c>
      <c r="U14" s="13">
        <v>0</v>
      </c>
      <c r="V14" s="13">
        <v>0</v>
      </c>
      <c r="W14" s="13">
        <v>0</v>
      </c>
      <c r="X14" s="13">
        <v>0</v>
      </c>
      <c r="Y14" s="13">
        <v>0</v>
      </c>
      <c r="Z14" s="13">
        <v>0</v>
      </c>
      <c r="AA14" s="13">
        <v>0</v>
      </c>
      <c r="AB14" s="13">
        <v>0</v>
      </c>
      <c r="AC14" s="13">
        <v>0</v>
      </c>
      <c r="AD14" s="13">
        <v>0</v>
      </c>
      <c r="AE14" s="13">
        <v>0</v>
      </c>
      <c r="AF14" s="13">
        <v>0</v>
      </c>
      <c r="AG14" s="13">
        <v>0</v>
      </c>
      <c r="AH14" s="13">
        <v>0</v>
      </c>
      <c r="AI14" s="13">
        <v>0</v>
      </c>
      <c r="AJ14" s="13">
        <v>0</v>
      </c>
      <c r="AK14" s="13">
        <v>0</v>
      </c>
      <c r="AL14" s="13">
        <v>0</v>
      </c>
      <c r="AM14" s="13">
        <v>0</v>
      </c>
    </row>
    <row r="15" spans="1:39" x14ac:dyDescent="0.25">
      <c r="A15" s="7" t="s">
        <v>107</v>
      </c>
      <c r="B15" s="13">
        <v>0</v>
      </c>
      <c r="C15" s="13">
        <v>0</v>
      </c>
      <c r="D15" s="13">
        <v>0</v>
      </c>
      <c r="E15" s="13">
        <v>0</v>
      </c>
      <c r="F15" s="13">
        <v>0</v>
      </c>
      <c r="G15" s="13">
        <v>0</v>
      </c>
      <c r="H15" s="13">
        <v>0</v>
      </c>
      <c r="I15" s="13">
        <v>0</v>
      </c>
      <c r="J15" s="13">
        <v>0</v>
      </c>
      <c r="K15" s="13">
        <v>0</v>
      </c>
      <c r="L15" s="13">
        <v>0</v>
      </c>
      <c r="M15" s="13">
        <v>0</v>
      </c>
      <c r="N15" s="13">
        <v>0</v>
      </c>
      <c r="O15" s="13">
        <v>0</v>
      </c>
      <c r="P15" s="13">
        <v>0</v>
      </c>
      <c r="Q15" s="13">
        <v>0</v>
      </c>
      <c r="R15" s="13">
        <v>0</v>
      </c>
      <c r="S15" s="13">
        <v>0</v>
      </c>
      <c r="T15" s="13">
        <v>0</v>
      </c>
      <c r="U15" s="13">
        <v>0</v>
      </c>
      <c r="V15" s="13">
        <v>0</v>
      </c>
      <c r="W15" s="13">
        <v>0</v>
      </c>
      <c r="X15" s="13">
        <v>0</v>
      </c>
      <c r="Y15" s="13">
        <v>0</v>
      </c>
      <c r="Z15" s="13">
        <v>0</v>
      </c>
      <c r="AA15" s="13">
        <v>0</v>
      </c>
      <c r="AB15" s="13">
        <v>0</v>
      </c>
      <c r="AC15" s="13">
        <v>0</v>
      </c>
      <c r="AD15" s="13">
        <v>0</v>
      </c>
      <c r="AE15" s="13">
        <v>0</v>
      </c>
      <c r="AF15" s="13">
        <v>0</v>
      </c>
      <c r="AG15" s="13">
        <v>0</v>
      </c>
      <c r="AH15" s="13">
        <v>0</v>
      </c>
      <c r="AI15" s="13">
        <v>0</v>
      </c>
      <c r="AJ15" s="13">
        <v>0</v>
      </c>
      <c r="AK15" s="13">
        <v>0</v>
      </c>
      <c r="AL15" s="13">
        <v>0</v>
      </c>
      <c r="AM15" s="13">
        <v>0</v>
      </c>
    </row>
    <row r="16" spans="1:39" x14ac:dyDescent="0.25">
      <c r="A16" s="7" t="s">
        <v>34</v>
      </c>
      <c r="B16" s="13">
        <v>0</v>
      </c>
      <c r="C16" s="13">
        <v>0</v>
      </c>
      <c r="D16" s="13">
        <v>0</v>
      </c>
      <c r="E16" s="13">
        <v>0</v>
      </c>
      <c r="F16" s="13">
        <v>0</v>
      </c>
      <c r="G16" s="13">
        <v>0</v>
      </c>
      <c r="H16" s="13">
        <v>0</v>
      </c>
      <c r="I16" s="13">
        <v>0</v>
      </c>
      <c r="J16" s="13">
        <v>0</v>
      </c>
      <c r="K16" s="13">
        <v>0</v>
      </c>
      <c r="L16" s="13">
        <v>0</v>
      </c>
      <c r="M16" s="13">
        <v>0</v>
      </c>
      <c r="N16" s="13">
        <v>0</v>
      </c>
      <c r="O16" s="13">
        <v>0</v>
      </c>
      <c r="P16" s="13">
        <v>0</v>
      </c>
      <c r="Q16" s="13">
        <v>0</v>
      </c>
      <c r="R16" s="13">
        <v>0</v>
      </c>
      <c r="S16" s="13">
        <v>0</v>
      </c>
      <c r="T16" s="13">
        <v>0</v>
      </c>
      <c r="U16" s="13">
        <v>0</v>
      </c>
      <c r="V16" s="13">
        <v>0</v>
      </c>
      <c r="W16" s="13">
        <v>0</v>
      </c>
      <c r="X16" s="13">
        <v>0</v>
      </c>
      <c r="Y16" s="13">
        <v>0</v>
      </c>
      <c r="Z16" s="13">
        <v>0</v>
      </c>
      <c r="AA16" s="13">
        <v>0</v>
      </c>
      <c r="AB16" s="13">
        <v>0</v>
      </c>
      <c r="AC16" s="13">
        <v>0</v>
      </c>
      <c r="AD16" s="13">
        <v>0</v>
      </c>
      <c r="AE16" s="13">
        <v>0</v>
      </c>
      <c r="AF16" s="13">
        <v>0</v>
      </c>
      <c r="AG16" s="13">
        <v>0</v>
      </c>
      <c r="AH16" s="13">
        <v>0</v>
      </c>
      <c r="AI16" s="13">
        <v>0</v>
      </c>
      <c r="AJ16" s="13">
        <v>0</v>
      </c>
      <c r="AK16" s="13">
        <v>0</v>
      </c>
      <c r="AL16" s="13">
        <v>0</v>
      </c>
      <c r="AM16" s="13">
        <v>0</v>
      </c>
    </row>
    <row r="17" spans="1:39" x14ac:dyDescent="0.25">
      <c r="A17" s="7" t="s">
        <v>108</v>
      </c>
      <c r="B17" s="13">
        <v>0</v>
      </c>
      <c r="C17" s="13">
        <v>0</v>
      </c>
      <c r="D17" s="13">
        <v>0</v>
      </c>
      <c r="E17" s="13">
        <v>0</v>
      </c>
      <c r="F17" s="13">
        <v>0</v>
      </c>
      <c r="G17" s="13">
        <v>0</v>
      </c>
      <c r="H17" s="13">
        <v>0</v>
      </c>
      <c r="I17" s="13">
        <v>0</v>
      </c>
      <c r="J17" s="13">
        <v>0</v>
      </c>
      <c r="K17" s="13">
        <v>0</v>
      </c>
      <c r="L17" s="13">
        <v>0</v>
      </c>
      <c r="M17" s="13">
        <v>0</v>
      </c>
      <c r="N17" s="13">
        <v>0</v>
      </c>
      <c r="O17" s="13">
        <v>0</v>
      </c>
      <c r="P17" s="13">
        <v>0</v>
      </c>
      <c r="Q17" s="13">
        <v>0</v>
      </c>
      <c r="R17" s="13">
        <v>0</v>
      </c>
      <c r="S17" s="13">
        <v>0</v>
      </c>
      <c r="T17" s="13">
        <v>0</v>
      </c>
      <c r="U17" s="13">
        <v>0</v>
      </c>
      <c r="V17" s="13">
        <v>0</v>
      </c>
      <c r="W17" s="13">
        <v>0</v>
      </c>
      <c r="X17" s="13">
        <v>0</v>
      </c>
      <c r="Y17" s="13">
        <v>0</v>
      </c>
      <c r="Z17" s="13">
        <v>0</v>
      </c>
      <c r="AA17" s="13">
        <v>0</v>
      </c>
      <c r="AB17" s="13">
        <v>0</v>
      </c>
      <c r="AC17" s="13">
        <v>0</v>
      </c>
      <c r="AD17" s="13">
        <v>0</v>
      </c>
      <c r="AE17" s="13">
        <v>0</v>
      </c>
      <c r="AF17" s="13">
        <v>0</v>
      </c>
      <c r="AG17" s="13">
        <v>0</v>
      </c>
      <c r="AH17" s="13">
        <v>0</v>
      </c>
      <c r="AI17" s="13">
        <v>0</v>
      </c>
      <c r="AJ17" s="13">
        <v>0</v>
      </c>
      <c r="AK17" s="13">
        <v>0</v>
      </c>
      <c r="AL17" s="13">
        <v>0</v>
      </c>
      <c r="AM17" s="13">
        <v>0</v>
      </c>
    </row>
    <row r="18" spans="1:39" x14ac:dyDescent="0.25">
      <c r="A18" s="7" t="s">
        <v>109</v>
      </c>
      <c r="B18" s="13">
        <v>0</v>
      </c>
      <c r="C18" s="13">
        <v>0</v>
      </c>
      <c r="D18" s="13">
        <v>0</v>
      </c>
      <c r="E18" s="13">
        <v>0</v>
      </c>
      <c r="F18" s="13">
        <v>0</v>
      </c>
      <c r="G18" s="13">
        <v>0</v>
      </c>
      <c r="H18" s="13">
        <v>0</v>
      </c>
      <c r="I18" s="13">
        <v>0</v>
      </c>
      <c r="J18" s="13">
        <v>0</v>
      </c>
      <c r="K18" s="13">
        <v>0</v>
      </c>
      <c r="L18" s="13">
        <v>0</v>
      </c>
      <c r="M18" s="13">
        <v>0</v>
      </c>
      <c r="N18" s="13">
        <v>0</v>
      </c>
      <c r="O18" s="13">
        <v>0</v>
      </c>
      <c r="P18" s="13">
        <v>0</v>
      </c>
      <c r="Q18" s="13">
        <v>0</v>
      </c>
      <c r="R18" s="13">
        <v>0</v>
      </c>
      <c r="S18" s="13">
        <v>0</v>
      </c>
      <c r="T18" s="13">
        <v>0</v>
      </c>
      <c r="U18" s="13">
        <v>0</v>
      </c>
      <c r="V18" s="13">
        <v>0</v>
      </c>
      <c r="W18" s="13">
        <v>0</v>
      </c>
      <c r="X18" s="13">
        <v>0</v>
      </c>
      <c r="Y18" s="13">
        <v>0</v>
      </c>
      <c r="Z18" s="13">
        <v>0</v>
      </c>
      <c r="AA18" s="13">
        <v>0</v>
      </c>
      <c r="AB18" s="13">
        <v>0</v>
      </c>
      <c r="AC18" s="13">
        <v>0</v>
      </c>
      <c r="AD18" s="13">
        <v>0</v>
      </c>
      <c r="AE18" s="13">
        <v>0</v>
      </c>
      <c r="AF18" s="13">
        <v>0</v>
      </c>
      <c r="AG18" s="13">
        <v>0</v>
      </c>
      <c r="AH18" s="13">
        <v>0</v>
      </c>
      <c r="AI18" s="13">
        <v>0</v>
      </c>
      <c r="AJ18" s="13">
        <v>0</v>
      </c>
      <c r="AK18" s="13">
        <v>0</v>
      </c>
      <c r="AL18" s="13">
        <v>0</v>
      </c>
      <c r="AM18" s="13">
        <v>0</v>
      </c>
    </row>
    <row r="19" spans="1:39" x14ac:dyDescent="0.25">
      <c r="A19" s="7" t="s">
        <v>35</v>
      </c>
      <c r="B19" s="13">
        <v>0</v>
      </c>
      <c r="C19" s="13">
        <v>0</v>
      </c>
      <c r="D19" s="13">
        <v>0</v>
      </c>
      <c r="E19" s="13">
        <v>0</v>
      </c>
      <c r="F19" s="13">
        <v>0</v>
      </c>
      <c r="G19" s="13">
        <v>0</v>
      </c>
      <c r="H19" s="13">
        <v>0</v>
      </c>
      <c r="I19" s="13">
        <v>0</v>
      </c>
      <c r="J19" s="13">
        <v>0</v>
      </c>
      <c r="K19" s="13">
        <v>0</v>
      </c>
      <c r="L19" s="13">
        <v>0</v>
      </c>
      <c r="M19" s="13">
        <v>0</v>
      </c>
      <c r="N19" s="13">
        <v>0</v>
      </c>
      <c r="O19" s="13">
        <v>0</v>
      </c>
      <c r="P19" s="13">
        <v>0</v>
      </c>
      <c r="Q19" s="13">
        <v>0</v>
      </c>
      <c r="R19" s="13">
        <v>0</v>
      </c>
      <c r="S19" s="13">
        <v>0</v>
      </c>
      <c r="T19" s="13">
        <v>0</v>
      </c>
      <c r="U19" s="13">
        <v>0</v>
      </c>
      <c r="V19" s="13">
        <v>0</v>
      </c>
      <c r="W19" s="13">
        <v>0</v>
      </c>
      <c r="X19" s="13">
        <v>0</v>
      </c>
      <c r="Y19" s="13">
        <v>0</v>
      </c>
      <c r="Z19" s="13">
        <v>0</v>
      </c>
      <c r="AA19" s="13">
        <v>0</v>
      </c>
      <c r="AB19" s="13">
        <v>0</v>
      </c>
      <c r="AC19" s="13">
        <v>0</v>
      </c>
      <c r="AD19" s="13">
        <v>0</v>
      </c>
      <c r="AE19" s="13">
        <v>0</v>
      </c>
      <c r="AF19" s="13">
        <v>0</v>
      </c>
      <c r="AG19" s="13">
        <v>0</v>
      </c>
      <c r="AH19" s="13">
        <v>0</v>
      </c>
      <c r="AI19" s="13">
        <v>0</v>
      </c>
      <c r="AJ19" s="13">
        <v>0</v>
      </c>
      <c r="AK19" s="13">
        <v>0</v>
      </c>
      <c r="AL19" s="13">
        <v>0</v>
      </c>
      <c r="AM19" s="13">
        <v>0</v>
      </c>
    </row>
    <row r="23" spans="1:39" x14ac:dyDescent="0.25">
      <c r="A23" s="2" t="s">
        <v>110</v>
      </c>
    </row>
    <row r="24" spans="1:39" x14ac:dyDescent="0.25">
      <c r="A24" s="7" t="s">
        <v>181</v>
      </c>
    </row>
    <row r="25" spans="1:39" x14ac:dyDescent="0.25">
      <c r="A25" s="7" t="s">
        <v>111</v>
      </c>
    </row>
    <row r="26" spans="1:39" x14ac:dyDescent="0.25">
      <c r="A26" s="2" t="s">
        <v>182</v>
      </c>
    </row>
    <row r="27" spans="1:39" x14ac:dyDescent="0.25">
      <c r="A27" s="7" t="s">
        <v>179</v>
      </c>
      <c r="B27" s="7" t="s">
        <v>180</v>
      </c>
      <c r="C27" s="7">
        <f>0.5</f>
        <v>0.5</v>
      </c>
    </row>
  </sheetData>
  <hyperlinks>
    <hyperlink ref="A23" r:id="rId1" xr:uid="{00000000-0004-0000-0400-000000000000}"/>
    <hyperlink ref="A26" r:id="rId2" xr:uid="{00000000-0004-0000-0400-000001000000}"/>
  </hyperlinks>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65"/>
  <sheetViews>
    <sheetView topLeftCell="A7" workbookViewId="0">
      <selection activeCell="I6" sqref="I6"/>
    </sheetView>
  </sheetViews>
  <sheetFormatPr defaultColWidth="10.85546875" defaultRowHeight="15" x14ac:dyDescent="0.25"/>
  <cols>
    <col min="1" max="1" width="10.85546875" style="7"/>
    <col min="2" max="2" width="39.28515625" style="7" customWidth="1"/>
    <col min="3" max="16384" width="10.85546875" style="7"/>
  </cols>
  <sheetData>
    <row r="1" spans="1:6" x14ac:dyDescent="0.25">
      <c r="A1" s="27" t="s">
        <v>112</v>
      </c>
      <c r="B1" s="28"/>
      <c r="C1" s="28"/>
      <c r="D1" s="28"/>
      <c r="E1" s="28"/>
      <c r="F1" s="28"/>
    </row>
    <row r="2" spans="1:6" x14ac:dyDescent="0.25">
      <c r="A2" s="29" t="s">
        <v>113</v>
      </c>
      <c r="B2" s="30" t="s">
        <v>114</v>
      </c>
      <c r="C2" s="29" t="s">
        <v>115</v>
      </c>
      <c r="D2" s="29" t="s">
        <v>116</v>
      </c>
      <c r="E2" s="29" t="s">
        <v>117</v>
      </c>
      <c r="F2" s="29" t="s">
        <v>118</v>
      </c>
    </row>
    <row r="3" spans="1:6" x14ac:dyDescent="0.25">
      <c r="A3" s="88">
        <v>1</v>
      </c>
      <c r="B3" s="91" t="s">
        <v>119</v>
      </c>
      <c r="C3" s="92"/>
      <c r="D3" s="92"/>
      <c r="E3" s="92"/>
      <c r="F3" s="92"/>
    </row>
    <row r="4" spans="1:6" ht="42.75" x14ac:dyDescent="0.25">
      <c r="A4" s="89"/>
      <c r="B4" s="31" t="s">
        <v>120</v>
      </c>
      <c r="C4" s="32">
        <v>469</v>
      </c>
      <c r="D4" s="32">
        <v>469</v>
      </c>
      <c r="E4" s="32">
        <v>969</v>
      </c>
      <c r="F4" s="33">
        <v>2594</v>
      </c>
    </row>
    <row r="5" spans="1:6" ht="28.5" x14ac:dyDescent="0.25">
      <c r="A5" s="89"/>
      <c r="B5" s="34" t="s">
        <v>121</v>
      </c>
      <c r="C5" s="34" t="s">
        <v>122</v>
      </c>
      <c r="D5" s="32">
        <v>224</v>
      </c>
      <c r="E5" s="32">
        <v>685</v>
      </c>
      <c r="F5" s="35">
        <v>32</v>
      </c>
    </row>
    <row r="6" spans="1:6" ht="28.5" x14ac:dyDescent="0.25">
      <c r="A6" s="89"/>
      <c r="B6" s="34" t="s">
        <v>123</v>
      </c>
      <c r="C6" s="34" t="s">
        <v>124</v>
      </c>
      <c r="D6" s="32">
        <v>173</v>
      </c>
      <c r="E6" s="32">
        <v>366</v>
      </c>
      <c r="F6" s="35">
        <v>163</v>
      </c>
    </row>
    <row r="7" spans="1:6" x14ac:dyDescent="0.25">
      <c r="A7" s="89"/>
      <c r="B7" s="34" t="s">
        <v>125</v>
      </c>
      <c r="C7" s="32">
        <v>147</v>
      </c>
      <c r="D7" s="32">
        <v>132</v>
      </c>
      <c r="E7" s="32">
        <v>92</v>
      </c>
      <c r="F7" s="35">
        <v>205</v>
      </c>
    </row>
    <row r="8" spans="1:6" ht="28.5" x14ac:dyDescent="0.25">
      <c r="A8" s="89"/>
      <c r="B8" s="34" t="s">
        <v>126</v>
      </c>
      <c r="C8" s="32">
        <v>2</v>
      </c>
      <c r="D8" s="32">
        <v>4</v>
      </c>
      <c r="E8" s="32">
        <v>4</v>
      </c>
      <c r="F8" s="36">
        <v>500</v>
      </c>
    </row>
    <row r="9" spans="1:6" ht="28.5" x14ac:dyDescent="0.25">
      <c r="A9" s="89"/>
      <c r="B9" s="34" t="s">
        <v>127</v>
      </c>
      <c r="C9" s="32">
        <v>90</v>
      </c>
      <c r="D9" s="32">
        <v>123</v>
      </c>
      <c r="E9" s="32">
        <v>131</v>
      </c>
      <c r="F9" s="35">
        <v>142</v>
      </c>
    </row>
    <row r="10" spans="1:6" ht="28.5" x14ac:dyDescent="0.25">
      <c r="A10" s="89"/>
      <c r="B10" s="34" t="s">
        <v>128</v>
      </c>
      <c r="C10" s="34" t="s">
        <v>124</v>
      </c>
      <c r="D10" s="32">
        <v>150</v>
      </c>
      <c r="E10" s="32">
        <v>150</v>
      </c>
      <c r="F10" s="35">
        <v>150</v>
      </c>
    </row>
    <row r="11" spans="1:6" ht="42.75" x14ac:dyDescent="0.25">
      <c r="A11" s="89"/>
      <c r="B11" s="34" t="s">
        <v>129</v>
      </c>
      <c r="C11" s="34" t="s">
        <v>124</v>
      </c>
      <c r="D11" s="34" t="s">
        <v>124</v>
      </c>
      <c r="E11" s="32">
        <v>129</v>
      </c>
      <c r="F11" s="35">
        <v>304</v>
      </c>
    </row>
    <row r="12" spans="1:6" ht="28.5" x14ac:dyDescent="0.25">
      <c r="A12" s="89"/>
      <c r="B12" s="34" t="s">
        <v>130</v>
      </c>
      <c r="C12" s="32">
        <v>114</v>
      </c>
      <c r="D12" s="32">
        <v>107</v>
      </c>
      <c r="E12" s="32">
        <v>100</v>
      </c>
      <c r="F12" s="37" t="s">
        <v>122</v>
      </c>
    </row>
    <row r="13" spans="1:6" ht="28.5" x14ac:dyDescent="0.25">
      <c r="A13" s="89"/>
      <c r="B13" s="34" t="s">
        <v>131</v>
      </c>
      <c r="C13" s="32">
        <v>39</v>
      </c>
      <c r="D13" s="32">
        <v>77</v>
      </c>
      <c r="E13" s="32">
        <v>122</v>
      </c>
      <c r="F13" s="37" t="s">
        <v>122</v>
      </c>
    </row>
    <row r="14" spans="1:6" x14ac:dyDescent="0.25">
      <c r="A14" s="89"/>
      <c r="B14" s="34" t="s">
        <v>132</v>
      </c>
      <c r="C14" s="34">
        <v>0</v>
      </c>
      <c r="D14" s="32">
        <v>69</v>
      </c>
      <c r="E14" s="32">
        <v>76</v>
      </c>
      <c r="F14" s="35">
        <v>76</v>
      </c>
    </row>
    <row r="15" spans="1:6" ht="28.5" x14ac:dyDescent="0.25">
      <c r="A15" s="89"/>
      <c r="B15" s="34" t="s">
        <v>133</v>
      </c>
      <c r="C15" s="32">
        <v>6</v>
      </c>
      <c r="D15" s="32">
        <v>78</v>
      </c>
      <c r="E15" s="32">
        <v>29</v>
      </c>
      <c r="F15" s="35">
        <v>10</v>
      </c>
    </row>
    <row r="16" spans="1:6" x14ac:dyDescent="0.25">
      <c r="A16" s="89"/>
      <c r="B16" s="34" t="s">
        <v>134</v>
      </c>
      <c r="C16" s="32">
        <v>0</v>
      </c>
      <c r="D16" s="32">
        <v>14</v>
      </c>
      <c r="E16" s="32">
        <v>14</v>
      </c>
      <c r="F16" s="35">
        <v>14</v>
      </c>
    </row>
    <row r="17" spans="1:6" ht="28.5" x14ac:dyDescent="0.25">
      <c r="A17" s="89"/>
      <c r="B17" s="34" t="s">
        <v>135</v>
      </c>
      <c r="C17" s="32">
        <v>5</v>
      </c>
      <c r="D17" s="32">
        <v>10</v>
      </c>
      <c r="E17" s="32">
        <v>3</v>
      </c>
      <c r="F17" s="35">
        <v>10</v>
      </c>
    </row>
    <row r="18" spans="1:6" ht="42.75" x14ac:dyDescent="0.25">
      <c r="A18" s="89"/>
      <c r="B18" s="34" t="s">
        <v>136</v>
      </c>
      <c r="C18" s="34" t="s">
        <v>124</v>
      </c>
      <c r="D18" s="32">
        <v>6</v>
      </c>
      <c r="E18" s="32">
        <v>15</v>
      </c>
      <c r="F18" s="37" t="s">
        <v>122</v>
      </c>
    </row>
    <row r="19" spans="1:6" ht="42.75" x14ac:dyDescent="0.25">
      <c r="A19" s="89"/>
      <c r="B19" s="34" t="s">
        <v>137</v>
      </c>
      <c r="C19" s="32">
        <v>6</v>
      </c>
      <c r="D19" s="32">
        <v>0</v>
      </c>
      <c r="E19" s="32">
        <v>3</v>
      </c>
      <c r="F19" s="37" t="s">
        <v>122</v>
      </c>
    </row>
    <row r="20" spans="1:6" ht="57" x14ac:dyDescent="0.25">
      <c r="A20" s="89"/>
      <c r="B20" s="34" t="s">
        <v>138</v>
      </c>
      <c r="C20" s="32">
        <v>1</v>
      </c>
      <c r="D20" s="32">
        <v>1</v>
      </c>
      <c r="E20" s="32">
        <v>2</v>
      </c>
      <c r="F20" s="37" t="s">
        <v>122</v>
      </c>
    </row>
    <row r="21" spans="1:6" ht="28.5" x14ac:dyDescent="0.25">
      <c r="A21" s="89"/>
      <c r="B21" s="34" t="s">
        <v>139</v>
      </c>
      <c r="C21" s="34" t="s">
        <v>124</v>
      </c>
      <c r="D21" s="34" t="s">
        <v>124</v>
      </c>
      <c r="E21" s="34" t="s">
        <v>124</v>
      </c>
      <c r="F21" s="37" t="s">
        <v>124</v>
      </c>
    </row>
    <row r="22" spans="1:6" ht="28.5" x14ac:dyDescent="0.25">
      <c r="A22" s="89"/>
      <c r="B22" s="34" t="s">
        <v>140</v>
      </c>
      <c r="C22" s="34" t="s">
        <v>122</v>
      </c>
      <c r="D22" s="34" t="s">
        <v>122</v>
      </c>
      <c r="E22" s="34" t="s">
        <v>122</v>
      </c>
      <c r="F22" s="37" t="s">
        <v>122</v>
      </c>
    </row>
    <row r="23" spans="1:6" ht="42.75" x14ac:dyDescent="0.25">
      <c r="A23" s="90"/>
      <c r="B23" s="34" t="s">
        <v>141</v>
      </c>
      <c r="C23" s="32">
        <v>7</v>
      </c>
      <c r="D23" s="32">
        <v>8</v>
      </c>
      <c r="E23" s="34" t="s">
        <v>124</v>
      </c>
      <c r="F23" s="37" t="s">
        <v>124</v>
      </c>
    </row>
    <row r="24" spans="1:6" x14ac:dyDescent="0.25">
      <c r="A24" s="93">
        <v>2</v>
      </c>
      <c r="B24" s="94" t="s">
        <v>142</v>
      </c>
      <c r="C24" s="95"/>
      <c r="D24" s="95"/>
      <c r="E24" s="95"/>
      <c r="F24" s="95"/>
    </row>
    <row r="25" spans="1:6" x14ac:dyDescent="0.25">
      <c r="A25" s="89"/>
      <c r="B25" s="34" t="s">
        <v>143</v>
      </c>
      <c r="C25" s="32">
        <v>909</v>
      </c>
      <c r="D25" s="38">
        <v>2686</v>
      </c>
      <c r="E25" s="38">
        <v>3885</v>
      </c>
      <c r="F25" s="33">
        <v>5471</v>
      </c>
    </row>
    <row r="26" spans="1:6" ht="28.5" x14ac:dyDescent="0.25">
      <c r="A26" s="90"/>
      <c r="B26" s="34" t="s">
        <v>144</v>
      </c>
      <c r="C26" s="32">
        <v>642</v>
      </c>
      <c r="D26" s="38">
        <v>1682</v>
      </c>
      <c r="E26" s="38">
        <v>2365</v>
      </c>
      <c r="F26" s="33">
        <v>4660</v>
      </c>
    </row>
    <row r="27" spans="1:6" x14ac:dyDescent="0.25">
      <c r="A27" s="93">
        <v>3</v>
      </c>
      <c r="B27" s="96" t="s">
        <v>145</v>
      </c>
      <c r="C27" s="97"/>
      <c r="D27" s="97"/>
      <c r="E27" s="97"/>
      <c r="F27" s="97"/>
    </row>
    <row r="28" spans="1:6" ht="42.75" x14ac:dyDescent="0.25">
      <c r="A28" s="90"/>
      <c r="B28" s="34" t="s">
        <v>146</v>
      </c>
      <c r="C28" s="34" t="s">
        <v>124</v>
      </c>
      <c r="D28" s="34" t="s">
        <v>124</v>
      </c>
      <c r="E28" s="34" t="s">
        <v>124</v>
      </c>
      <c r="F28" s="37" t="s">
        <v>122</v>
      </c>
    </row>
    <row r="29" spans="1:6" x14ac:dyDescent="0.25">
      <c r="A29" s="93">
        <v>4</v>
      </c>
      <c r="B29" s="94" t="s">
        <v>147</v>
      </c>
      <c r="C29" s="95"/>
      <c r="D29" s="95"/>
      <c r="E29" s="95"/>
      <c r="F29" s="95"/>
    </row>
    <row r="30" spans="1:6" x14ac:dyDescent="0.25">
      <c r="A30" s="90"/>
      <c r="B30" s="34" t="s">
        <v>148</v>
      </c>
      <c r="C30" s="32">
        <v>171</v>
      </c>
      <c r="D30" s="32">
        <v>171</v>
      </c>
      <c r="E30" s="32">
        <v>171</v>
      </c>
      <c r="F30" s="35">
        <v>171</v>
      </c>
    </row>
    <row r="31" spans="1:6" x14ac:dyDescent="0.25">
      <c r="A31" s="39"/>
      <c r="B31" s="40" t="s">
        <v>149</v>
      </c>
      <c r="C31" s="41">
        <v>2608</v>
      </c>
      <c r="D31" s="41">
        <v>6182</v>
      </c>
      <c r="E31" s="41">
        <v>9311</v>
      </c>
      <c r="F31" s="42">
        <v>14502</v>
      </c>
    </row>
    <row r="33" spans="1:6" x14ac:dyDescent="0.25">
      <c r="A33" s="27" t="s">
        <v>150</v>
      </c>
      <c r="B33" s="28"/>
      <c r="C33" s="28"/>
      <c r="D33" s="28"/>
      <c r="E33" s="28"/>
      <c r="F33" s="28"/>
    </row>
    <row r="34" spans="1:6" x14ac:dyDescent="0.25">
      <c r="A34" s="29" t="s">
        <v>113</v>
      </c>
      <c r="B34" s="30" t="s">
        <v>114</v>
      </c>
      <c r="C34" s="29" t="s">
        <v>115</v>
      </c>
      <c r="D34" s="29" t="s">
        <v>116</v>
      </c>
      <c r="E34" s="29" t="s">
        <v>117</v>
      </c>
      <c r="F34" s="29" t="s">
        <v>118</v>
      </c>
    </row>
    <row r="35" spans="1:6" x14ac:dyDescent="0.25">
      <c r="A35" s="88">
        <v>1</v>
      </c>
      <c r="B35" s="91" t="s">
        <v>119</v>
      </c>
      <c r="C35" s="92"/>
      <c r="D35" s="92"/>
      <c r="E35" s="92"/>
      <c r="F35" s="92"/>
    </row>
    <row r="36" spans="1:6" ht="57" x14ac:dyDescent="0.25">
      <c r="A36" s="89"/>
      <c r="B36" s="31" t="s">
        <v>151</v>
      </c>
      <c r="C36" s="32">
        <v>77</v>
      </c>
      <c r="D36" s="32">
        <v>77</v>
      </c>
      <c r="E36" s="32">
        <v>148</v>
      </c>
      <c r="F36" s="35">
        <v>387</v>
      </c>
    </row>
    <row r="37" spans="1:6" ht="28.5" x14ac:dyDescent="0.25">
      <c r="A37" s="89"/>
      <c r="B37" s="34" t="s">
        <v>121</v>
      </c>
      <c r="C37" s="34" t="s">
        <v>122</v>
      </c>
      <c r="D37" s="32">
        <v>37</v>
      </c>
      <c r="E37" s="32">
        <v>105</v>
      </c>
      <c r="F37" s="35">
        <v>5</v>
      </c>
    </row>
    <row r="38" spans="1:6" ht="28.5" x14ac:dyDescent="0.25">
      <c r="A38" s="89"/>
      <c r="B38" s="34" t="s">
        <v>152</v>
      </c>
      <c r="C38" s="34" t="s">
        <v>124</v>
      </c>
      <c r="D38" s="32">
        <v>28</v>
      </c>
      <c r="E38" s="32">
        <v>56</v>
      </c>
      <c r="F38" s="35">
        <v>24</v>
      </c>
    </row>
    <row r="39" spans="1:6" x14ac:dyDescent="0.25">
      <c r="A39" s="89"/>
      <c r="B39" s="34" t="s">
        <v>125</v>
      </c>
      <c r="C39" s="32">
        <v>24</v>
      </c>
      <c r="D39" s="32">
        <v>22</v>
      </c>
      <c r="E39" s="32">
        <v>14</v>
      </c>
      <c r="F39" s="35">
        <v>31</v>
      </c>
    </row>
    <row r="40" spans="1:6" ht="28.5" x14ac:dyDescent="0.25">
      <c r="A40" s="89"/>
      <c r="B40" s="34" t="s">
        <v>153</v>
      </c>
      <c r="C40" s="32">
        <v>0</v>
      </c>
      <c r="D40" s="32">
        <v>1</v>
      </c>
      <c r="E40" s="32">
        <v>1</v>
      </c>
      <c r="F40" s="35">
        <v>74</v>
      </c>
    </row>
    <row r="41" spans="1:6" ht="28.5" x14ac:dyDescent="0.25">
      <c r="A41" s="89"/>
      <c r="B41" s="34" t="s">
        <v>127</v>
      </c>
      <c r="C41" s="32">
        <v>15</v>
      </c>
      <c r="D41" s="32">
        <v>20</v>
      </c>
      <c r="E41" s="32">
        <v>20</v>
      </c>
      <c r="F41" s="35">
        <v>21</v>
      </c>
    </row>
    <row r="42" spans="1:6" ht="28.5" x14ac:dyDescent="0.25">
      <c r="A42" s="89"/>
      <c r="B42" s="34" t="s">
        <v>128</v>
      </c>
      <c r="C42" s="34" t="s">
        <v>124</v>
      </c>
      <c r="D42" s="32">
        <v>25</v>
      </c>
      <c r="E42" s="32">
        <v>23</v>
      </c>
      <c r="F42" s="35">
        <v>22</v>
      </c>
    </row>
    <row r="43" spans="1:6" ht="42.75" x14ac:dyDescent="0.25">
      <c r="A43" s="89"/>
      <c r="B43" s="34" t="s">
        <v>129</v>
      </c>
      <c r="C43" s="34" t="s">
        <v>124</v>
      </c>
      <c r="D43" s="34" t="s">
        <v>124</v>
      </c>
      <c r="E43" s="32">
        <v>20</v>
      </c>
      <c r="F43" s="35">
        <v>45</v>
      </c>
    </row>
    <row r="44" spans="1:6" ht="28.5" x14ac:dyDescent="0.25">
      <c r="A44" s="89"/>
      <c r="B44" s="34" t="s">
        <v>154</v>
      </c>
      <c r="C44" s="32">
        <v>19</v>
      </c>
      <c r="D44" s="32">
        <v>17</v>
      </c>
      <c r="E44" s="32">
        <v>15</v>
      </c>
      <c r="F44" s="37" t="s">
        <v>122</v>
      </c>
    </row>
    <row r="45" spans="1:6" ht="28.5" x14ac:dyDescent="0.25">
      <c r="A45" s="89"/>
      <c r="B45" s="34" t="s">
        <v>131</v>
      </c>
      <c r="C45" s="32">
        <v>6</v>
      </c>
      <c r="D45" s="32">
        <v>13</v>
      </c>
      <c r="E45" s="32">
        <v>19</v>
      </c>
      <c r="F45" s="37" t="s">
        <v>122</v>
      </c>
    </row>
    <row r="46" spans="1:6" ht="28.5" x14ac:dyDescent="0.25">
      <c r="A46" s="89"/>
      <c r="B46" s="34" t="s">
        <v>132</v>
      </c>
      <c r="C46" s="34" t="s">
        <v>124</v>
      </c>
      <c r="D46" s="32">
        <v>11</v>
      </c>
      <c r="E46" s="32">
        <v>12</v>
      </c>
      <c r="F46" s="35">
        <v>11</v>
      </c>
    </row>
    <row r="47" spans="1:6" ht="28.5" x14ac:dyDescent="0.25">
      <c r="A47" s="89"/>
      <c r="B47" s="34" t="s">
        <v>133</v>
      </c>
      <c r="C47" s="32">
        <v>1</v>
      </c>
      <c r="D47" s="32">
        <v>13</v>
      </c>
      <c r="E47" s="32">
        <v>4</v>
      </c>
      <c r="F47" s="35">
        <v>2</v>
      </c>
    </row>
    <row r="48" spans="1:6" x14ac:dyDescent="0.25">
      <c r="A48" s="89"/>
      <c r="B48" s="34" t="s">
        <v>134</v>
      </c>
      <c r="C48" s="32">
        <v>0</v>
      </c>
      <c r="D48" s="32">
        <v>2</v>
      </c>
      <c r="E48" s="32">
        <v>2</v>
      </c>
      <c r="F48" s="35">
        <v>2</v>
      </c>
    </row>
    <row r="49" spans="1:6" ht="28.5" x14ac:dyDescent="0.25">
      <c r="A49" s="89"/>
      <c r="B49" s="34" t="s">
        <v>135</v>
      </c>
      <c r="C49" s="32">
        <v>1</v>
      </c>
      <c r="D49" s="32">
        <v>2</v>
      </c>
      <c r="E49" s="32">
        <v>0</v>
      </c>
      <c r="F49" s="35">
        <v>1</v>
      </c>
    </row>
    <row r="50" spans="1:6" ht="42.75" x14ac:dyDescent="0.25">
      <c r="A50" s="89"/>
      <c r="B50" s="34" t="s">
        <v>136</v>
      </c>
      <c r="C50" s="34" t="s">
        <v>124</v>
      </c>
      <c r="D50" s="32">
        <v>1</v>
      </c>
      <c r="E50" s="32">
        <v>2</v>
      </c>
      <c r="F50" s="37" t="s">
        <v>122</v>
      </c>
    </row>
    <row r="51" spans="1:6" ht="42.75" x14ac:dyDescent="0.25">
      <c r="A51" s="89"/>
      <c r="B51" s="34" t="s">
        <v>137</v>
      </c>
      <c r="C51" s="32">
        <v>1</v>
      </c>
      <c r="D51" s="32">
        <v>0</v>
      </c>
      <c r="E51" s="32">
        <v>0</v>
      </c>
      <c r="F51" s="37" t="s">
        <v>122</v>
      </c>
    </row>
    <row r="52" spans="1:6" ht="57" x14ac:dyDescent="0.25">
      <c r="A52" s="89"/>
      <c r="B52" s="34" t="s">
        <v>138</v>
      </c>
      <c r="C52" s="32">
        <v>0</v>
      </c>
      <c r="D52" s="32">
        <v>0</v>
      </c>
      <c r="E52" s="32">
        <v>0</v>
      </c>
      <c r="F52" s="37" t="s">
        <v>122</v>
      </c>
    </row>
    <row r="53" spans="1:6" ht="28.5" x14ac:dyDescent="0.25">
      <c r="A53" s="89"/>
      <c r="B53" s="34" t="s">
        <v>155</v>
      </c>
      <c r="C53" s="34" t="s">
        <v>124</v>
      </c>
      <c r="D53" s="34" t="s">
        <v>124</v>
      </c>
      <c r="E53" s="34" t="s">
        <v>124</v>
      </c>
      <c r="F53" s="37" t="s">
        <v>124</v>
      </c>
    </row>
    <row r="54" spans="1:6" ht="28.5" x14ac:dyDescent="0.25">
      <c r="A54" s="89"/>
      <c r="B54" s="34" t="s">
        <v>140</v>
      </c>
      <c r="C54" s="34" t="s">
        <v>122</v>
      </c>
      <c r="D54" s="34" t="s">
        <v>122</v>
      </c>
      <c r="E54" s="34" t="s">
        <v>122</v>
      </c>
      <c r="F54" s="37" t="s">
        <v>122</v>
      </c>
    </row>
    <row r="55" spans="1:6" ht="42.75" x14ac:dyDescent="0.25">
      <c r="A55" s="90"/>
      <c r="B55" s="34" t="s">
        <v>141</v>
      </c>
      <c r="C55" s="32">
        <v>1</v>
      </c>
      <c r="D55" s="32">
        <v>1</v>
      </c>
      <c r="E55" s="34" t="s">
        <v>124</v>
      </c>
      <c r="F55" s="37" t="s">
        <v>124</v>
      </c>
    </row>
    <row r="56" spans="1:6" x14ac:dyDescent="0.25">
      <c r="A56" s="93">
        <v>2</v>
      </c>
      <c r="B56" s="94" t="s">
        <v>142</v>
      </c>
      <c r="C56" s="95"/>
      <c r="D56" s="95"/>
      <c r="E56" s="95"/>
      <c r="F56" s="95"/>
    </row>
    <row r="57" spans="1:6" x14ac:dyDescent="0.25">
      <c r="A57" s="89"/>
      <c r="B57" s="34" t="s">
        <v>143</v>
      </c>
      <c r="C57" s="32">
        <v>150</v>
      </c>
      <c r="D57" s="32">
        <v>439</v>
      </c>
      <c r="E57" s="32">
        <v>593</v>
      </c>
      <c r="F57" s="35">
        <v>815</v>
      </c>
    </row>
    <row r="58" spans="1:6" ht="28.5" x14ac:dyDescent="0.25">
      <c r="A58" s="90"/>
      <c r="B58" s="34" t="s">
        <v>144</v>
      </c>
      <c r="C58" s="32">
        <v>106</v>
      </c>
      <c r="D58" s="32">
        <v>275</v>
      </c>
      <c r="E58" s="32">
        <v>361</v>
      </c>
      <c r="F58" s="35">
        <v>695</v>
      </c>
    </row>
    <row r="59" spans="1:6" x14ac:dyDescent="0.25">
      <c r="A59" s="93">
        <v>3</v>
      </c>
      <c r="B59" s="96" t="s">
        <v>145</v>
      </c>
      <c r="C59" s="97"/>
      <c r="D59" s="97"/>
      <c r="E59" s="97"/>
      <c r="F59" s="97"/>
    </row>
    <row r="60" spans="1:6" ht="42.75" x14ac:dyDescent="0.25">
      <c r="A60" s="90"/>
      <c r="B60" s="34" t="s">
        <v>146</v>
      </c>
      <c r="C60" s="34" t="s">
        <v>124</v>
      </c>
      <c r="D60" s="34" t="s">
        <v>124</v>
      </c>
      <c r="E60" s="34" t="s">
        <v>124</v>
      </c>
      <c r="F60" s="37" t="s">
        <v>122</v>
      </c>
    </row>
    <row r="61" spans="1:6" x14ac:dyDescent="0.25">
      <c r="A61" s="93">
        <v>4</v>
      </c>
      <c r="B61" s="94" t="s">
        <v>147</v>
      </c>
      <c r="C61" s="95"/>
      <c r="D61" s="95"/>
      <c r="E61" s="95"/>
      <c r="F61" s="95"/>
    </row>
    <row r="62" spans="1:6" x14ac:dyDescent="0.25">
      <c r="A62" s="90"/>
      <c r="B62" s="34" t="s">
        <v>148</v>
      </c>
      <c r="C62" s="32">
        <v>28</v>
      </c>
      <c r="D62" s="32">
        <v>28</v>
      </c>
      <c r="E62" s="32">
        <v>26</v>
      </c>
      <c r="F62" s="35">
        <v>25</v>
      </c>
    </row>
    <row r="63" spans="1:6" x14ac:dyDescent="0.25">
      <c r="A63" s="39"/>
      <c r="B63" s="40" t="s">
        <v>149</v>
      </c>
      <c r="C63" s="43">
        <v>431</v>
      </c>
      <c r="D63" s="44">
        <v>1011</v>
      </c>
      <c r="E63" s="44">
        <v>1422</v>
      </c>
      <c r="F63" s="45">
        <v>2162</v>
      </c>
    </row>
    <row r="65" spans="1:1" x14ac:dyDescent="0.25">
      <c r="A65" s="7" t="s">
        <v>156</v>
      </c>
    </row>
  </sheetData>
  <mergeCells count="16">
    <mergeCell ref="A59:A60"/>
    <mergeCell ref="B59:F59"/>
    <mergeCell ref="A61:A62"/>
    <mergeCell ref="B61:F61"/>
    <mergeCell ref="A29:A30"/>
    <mergeCell ref="B29:F29"/>
    <mergeCell ref="A35:A55"/>
    <mergeCell ref="B35:F35"/>
    <mergeCell ref="A56:A58"/>
    <mergeCell ref="B56:F56"/>
    <mergeCell ref="A3:A23"/>
    <mergeCell ref="B3:F3"/>
    <mergeCell ref="A24:A26"/>
    <mergeCell ref="B24:F24"/>
    <mergeCell ref="A27:A28"/>
    <mergeCell ref="B27:F27"/>
  </mergeCells>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41"/>
  <sheetViews>
    <sheetView workbookViewId="0">
      <selection activeCell="B44" sqref="B44"/>
    </sheetView>
  </sheetViews>
  <sheetFormatPr defaultColWidth="10.85546875" defaultRowHeight="15" x14ac:dyDescent="0.25"/>
  <cols>
    <col min="1" max="1" width="40.85546875" style="7" bestFit="1" customWidth="1"/>
    <col min="2" max="2" width="12.42578125" style="7" customWidth="1"/>
    <col min="3" max="6" width="11.140625" style="7" bestFit="1" customWidth="1"/>
    <col min="7" max="16384" width="10.85546875" style="7"/>
  </cols>
  <sheetData>
    <row r="1" spans="1:39" x14ac:dyDescent="0.25">
      <c r="A1" s="1" t="s">
        <v>157</v>
      </c>
      <c r="B1" s="1">
        <v>2013</v>
      </c>
      <c r="C1" s="1">
        <v>2014</v>
      </c>
      <c r="D1" s="1">
        <v>2015</v>
      </c>
      <c r="E1" s="1">
        <v>2016</v>
      </c>
      <c r="F1" s="1">
        <v>2017</v>
      </c>
      <c r="G1" s="1">
        <v>2018</v>
      </c>
      <c r="H1" s="1">
        <v>2019</v>
      </c>
      <c r="I1" s="1">
        <v>2020</v>
      </c>
      <c r="J1" s="1">
        <v>2021</v>
      </c>
      <c r="K1" s="1">
        <v>2022</v>
      </c>
      <c r="L1" s="1">
        <v>2023</v>
      </c>
      <c r="M1" s="1">
        <v>2024</v>
      </c>
      <c r="N1" s="1">
        <v>2025</v>
      </c>
      <c r="O1" s="1">
        <v>2026</v>
      </c>
      <c r="P1" s="1">
        <v>2027</v>
      </c>
      <c r="Q1" s="1">
        <v>2028</v>
      </c>
      <c r="R1" s="1">
        <v>2029</v>
      </c>
      <c r="S1" s="1">
        <v>2030</v>
      </c>
      <c r="T1" s="1">
        <v>2031</v>
      </c>
      <c r="U1" s="1">
        <v>2032</v>
      </c>
      <c r="V1" s="1">
        <v>2033</v>
      </c>
      <c r="W1" s="1">
        <v>2034</v>
      </c>
      <c r="X1" s="1">
        <v>2035</v>
      </c>
      <c r="Y1" s="1">
        <v>2036</v>
      </c>
      <c r="Z1" s="1">
        <v>2037</v>
      </c>
      <c r="AA1" s="1">
        <v>2038</v>
      </c>
      <c r="AB1" s="1">
        <v>2039</v>
      </c>
      <c r="AC1" s="1">
        <v>2040</v>
      </c>
      <c r="AD1" s="1">
        <v>2041</v>
      </c>
      <c r="AE1" s="1">
        <v>2042</v>
      </c>
      <c r="AF1" s="1">
        <v>2043</v>
      </c>
      <c r="AG1" s="1">
        <v>2044</v>
      </c>
      <c r="AH1" s="1">
        <v>2045</v>
      </c>
      <c r="AI1" s="1">
        <v>2046</v>
      </c>
      <c r="AJ1" s="1">
        <v>2047</v>
      </c>
      <c r="AK1" s="1">
        <v>2048</v>
      </c>
      <c r="AL1" s="1">
        <v>2049</v>
      </c>
      <c r="AM1" s="1">
        <v>2050</v>
      </c>
    </row>
    <row r="2" spans="1:39" x14ac:dyDescent="0.25">
      <c r="A2" s="7" t="s">
        <v>158</v>
      </c>
      <c r="C2" s="7">
        <v>7991</v>
      </c>
      <c r="D2" s="7">
        <v>7839</v>
      </c>
      <c r="E2" s="7">
        <v>6452</v>
      </c>
      <c r="F2" s="7">
        <v>6688</v>
      </c>
    </row>
    <row r="3" spans="1:39" x14ac:dyDescent="0.25">
      <c r="A3" s="7" t="s">
        <v>159</v>
      </c>
      <c r="C3" s="7">
        <v>6215</v>
      </c>
      <c r="D3" s="7">
        <v>6526</v>
      </c>
      <c r="E3" s="7">
        <v>6886</v>
      </c>
      <c r="F3" s="7" t="s">
        <v>160</v>
      </c>
    </row>
    <row r="4" spans="1:39" x14ac:dyDescent="0.25">
      <c r="A4" s="7" t="s">
        <v>161</v>
      </c>
      <c r="C4" s="7">
        <v>46</v>
      </c>
      <c r="D4" s="7">
        <v>59</v>
      </c>
      <c r="E4" s="7">
        <v>35</v>
      </c>
      <c r="F4" s="7" t="s">
        <v>160</v>
      </c>
    </row>
    <row r="5" spans="1:39" x14ac:dyDescent="0.25">
      <c r="A5" s="7" t="s">
        <v>40</v>
      </c>
      <c r="C5" s="7">
        <f>SUM(C2:C4)</f>
        <v>14252</v>
      </c>
      <c r="D5" s="7">
        <f>SUM(D2:D4)</f>
        <v>14424</v>
      </c>
      <c r="E5" s="7">
        <f>SUM(E2:E4)</f>
        <v>13373</v>
      </c>
      <c r="F5" s="7">
        <f>SUM(F2:F4)</f>
        <v>6688</v>
      </c>
    </row>
    <row r="6" spans="1:39" x14ac:dyDescent="0.25">
      <c r="A6" s="7" t="s">
        <v>162</v>
      </c>
      <c r="C6" s="7">
        <f>C5/C38*10000000</f>
        <v>2250434233.3807044</v>
      </c>
      <c r="D6" s="7">
        <f>D5/C39*10000000</f>
        <v>2174909529.5536795</v>
      </c>
      <c r="E6" s="7">
        <f>E5/C40*10000000</f>
        <v>1968064753.4952168</v>
      </c>
      <c r="F6" s="7">
        <f>F5/C41*10000000</f>
        <v>1046307884.85607</v>
      </c>
    </row>
    <row r="7" spans="1:39" x14ac:dyDescent="0.25">
      <c r="A7" s="7" t="s">
        <v>163</v>
      </c>
      <c r="C7" s="46">
        <f>C24+D24</f>
        <v>868.79099999999994</v>
      </c>
      <c r="D7" s="46">
        <f>C25+D25</f>
        <v>878.93799999999999</v>
      </c>
      <c r="E7" s="46">
        <f>C26+D26</f>
        <v>884.71600000000001</v>
      </c>
    </row>
    <row r="8" spans="1:39" x14ac:dyDescent="0.25">
      <c r="A8" s="7" t="s">
        <v>164</v>
      </c>
      <c r="C8" s="6">
        <f>22829550700*1000000</f>
        <v>2.28295507E+16</v>
      </c>
      <c r="D8" s="6">
        <f>23242891000*1000000</f>
        <v>2.3242891E+16</v>
      </c>
      <c r="E8" s="6">
        <f>23377059900*1000000</f>
        <v>2.33770599E+16</v>
      </c>
    </row>
    <row r="9" spans="1:39" x14ac:dyDescent="0.25">
      <c r="A9" s="7" t="s">
        <v>165</v>
      </c>
      <c r="B9" s="6">
        <f>C9</f>
        <v>9.8575493795447512E-8</v>
      </c>
      <c r="C9" s="6">
        <f>C6/C8</f>
        <v>9.8575493795447512E-8</v>
      </c>
      <c r="D9" s="6">
        <f>D6/D8</f>
        <v>9.3573107129989955E-8</v>
      </c>
      <c r="E9" s="6">
        <f>E6/E8</f>
        <v>8.4187864595205865E-8</v>
      </c>
      <c r="F9" s="6">
        <f t="shared" ref="F9:AM9" si="0">E9</f>
        <v>8.4187864595205865E-8</v>
      </c>
      <c r="G9" s="6">
        <f t="shared" si="0"/>
        <v>8.4187864595205865E-8</v>
      </c>
      <c r="H9" s="6">
        <f t="shared" si="0"/>
        <v>8.4187864595205865E-8</v>
      </c>
      <c r="I9" s="6">
        <f t="shared" si="0"/>
        <v>8.4187864595205865E-8</v>
      </c>
      <c r="J9" s="6">
        <f t="shared" si="0"/>
        <v>8.4187864595205865E-8</v>
      </c>
      <c r="K9" s="6">
        <f t="shared" si="0"/>
        <v>8.4187864595205865E-8</v>
      </c>
      <c r="L9" s="6">
        <f t="shared" si="0"/>
        <v>8.4187864595205865E-8</v>
      </c>
      <c r="M9" s="6">
        <f t="shared" si="0"/>
        <v>8.4187864595205865E-8</v>
      </c>
      <c r="N9" s="6">
        <f t="shared" si="0"/>
        <v>8.4187864595205865E-8</v>
      </c>
      <c r="O9" s="6">
        <f t="shared" si="0"/>
        <v>8.4187864595205865E-8</v>
      </c>
      <c r="P9" s="6">
        <f t="shared" si="0"/>
        <v>8.4187864595205865E-8</v>
      </c>
      <c r="Q9" s="6">
        <f t="shared" si="0"/>
        <v>8.4187864595205865E-8</v>
      </c>
      <c r="R9" s="6">
        <f t="shared" si="0"/>
        <v>8.4187864595205865E-8</v>
      </c>
      <c r="S9" s="6">
        <f t="shared" si="0"/>
        <v>8.4187864595205865E-8</v>
      </c>
      <c r="T9" s="6">
        <f t="shared" si="0"/>
        <v>8.4187864595205865E-8</v>
      </c>
      <c r="U9" s="6">
        <f t="shared" si="0"/>
        <v>8.4187864595205865E-8</v>
      </c>
      <c r="V9" s="6">
        <f t="shared" si="0"/>
        <v>8.4187864595205865E-8</v>
      </c>
      <c r="W9" s="6">
        <f t="shared" si="0"/>
        <v>8.4187864595205865E-8</v>
      </c>
      <c r="X9" s="6">
        <f t="shared" si="0"/>
        <v>8.4187864595205865E-8</v>
      </c>
      <c r="Y9" s="6">
        <f t="shared" si="0"/>
        <v>8.4187864595205865E-8</v>
      </c>
      <c r="Z9" s="6">
        <f t="shared" si="0"/>
        <v>8.4187864595205865E-8</v>
      </c>
      <c r="AA9" s="6">
        <f t="shared" si="0"/>
        <v>8.4187864595205865E-8</v>
      </c>
      <c r="AB9" s="6">
        <f t="shared" si="0"/>
        <v>8.4187864595205865E-8</v>
      </c>
      <c r="AC9" s="6">
        <f t="shared" si="0"/>
        <v>8.4187864595205865E-8</v>
      </c>
      <c r="AD9" s="6">
        <f t="shared" si="0"/>
        <v>8.4187864595205865E-8</v>
      </c>
      <c r="AE9" s="6">
        <f t="shared" si="0"/>
        <v>8.4187864595205865E-8</v>
      </c>
      <c r="AF9" s="6">
        <f t="shared" si="0"/>
        <v>8.4187864595205865E-8</v>
      </c>
      <c r="AG9" s="6">
        <f t="shared" si="0"/>
        <v>8.4187864595205865E-8</v>
      </c>
      <c r="AH9" s="6">
        <f t="shared" si="0"/>
        <v>8.4187864595205865E-8</v>
      </c>
      <c r="AI9" s="6">
        <f t="shared" si="0"/>
        <v>8.4187864595205865E-8</v>
      </c>
      <c r="AJ9" s="6">
        <f t="shared" si="0"/>
        <v>8.4187864595205865E-8</v>
      </c>
      <c r="AK9" s="6">
        <f t="shared" si="0"/>
        <v>8.4187864595205865E-8</v>
      </c>
      <c r="AL9" s="6">
        <f t="shared" si="0"/>
        <v>8.4187864595205865E-8</v>
      </c>
      <c r="AM9" s="6">
        <f t="shared" si="0"/>
        <v>8.4187864595205865E-8</v>
      </c>
    </row>
    <row r="10" spans="1:39" x14ac:dyDescent="0.25">
      <c r="A10" s="7" t="s">
        <v>166</v>
      </c>
      <c r="C10" s="47">
        <v>0</v>
      </c>
      <c r="D10" s="47">
        <v>0</v>
      </c>
      <c r="E10" s="47">
        <v>0</v>
      </c>
      <c r="F10" s="47">
        <v>0</v>
      </c>
      <c r="G10" s="47">
        <v>0</v>
      </c>
      <c r="H10" s="47">
        <v>0</v>
      </c>
      <c r="I10" s="47">
        <v>0</v>
      </c>
      <c r="J10" s="47">
        <v>0</v>
      </c>
      <c r="K10" s="47">
        <v>0</v>
      </c>
      <c r="L10" s="47">
        <v>0</v>
      </c>
      <c r="M10" s="47">
        <v>0</v>
      </c>
      <c r="N10" s="47">
        <v>0</v>
      </c>
      <c r="O10" s="47">
        <v>0</v>
      </c>
      <c r="P10" s="47">
        <v>0</v>
      </c>
      <c r="Q10" s="47">
        <v>0</v>
      </c>
      <c r="R10" s="47">
        <v>0</v>
      </c>
      <c r="S10" s="47">
        <v>0</v>
      </c>
      <c r="T10" s="47">
        <v>0</v>
      </c>
      <c r="U10" s="47">
        <v>0</v>
      </c>
      <c r="V10" s="47">
        <v>0</v>
      </c>
      <c r="W10" s="47">
        <v>0</v>
      </c>
      <c r="X10" s="47">
        <v>0</v>
      </c>
      <c r="Y10" s="47">
        <v>0</v>
      </c>
      <c r="Z10" s="47">
        <v>0</v>
      </c>
      <c r="AA10" s="47">
        <v>0</v>
      </c>
      <c r="AB10" s="47">
        <v>0</v>
      </c>
      <c r="AC10" s="47">
        <v>0</v>
      </c>
      <c r="AD10" s="47">
        <v>0</v>
      </c>
      <c r="AE10" s="47">
        <v>0</v>
      </c>
      <c r="AF10" s="47">
        <v>0</v>
      </c>
      <c r="AG10" s="47">
        <v>0</v>
      </c>
      <c r="AH10" s="47">
        <v>0</v>
      </c>
      <c r="AI10" s="47">
        <v>0</v>
      </c>
      <c r="AJ10" s="47">
        <v>0</v>
      </c>
      <c r="AK10" s="47">
        <v>0</v>
      </c>
      <c r="AL10" s="47">
        <v>0</v>
      </c>
      <c r="AM10" s="47">
        <v>0</v>
      </c>
    </row>
    <row r="11" spans="1:39" x14ac:dyDescent="0.25">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row>
    <row r="12" spans="1:39" x14ac:dyDescent="0.25">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row>
    <row r="14" spans="1:39" x14ac:dyDescent="0.25">
      <c r="A14" s="48" t="s">
        <v>10</v>
      </c>
      <c r="B14" s="49"/>
      <c r="C14" s="50" t="s">
        <v>167</v>
      </c>
      <c r="D14" s="51" t="s">
        <v>168</v>
      </c>
    </row>
    <row r="15" spans="1:39" x14ac:dyDescent="0.25">
      <c r="A15" s="52"/>
      <c r="B15" s="53"/>
      <c r="C15" s="98" t="s">
        <v>169</v>
      </c>
      <c r="D15" s="99"/>
    </row>
    <row r="16" spans="1:39" x14ac:dyDescent="0.25">
      <c r="A16" s="54">
        <v>1</v>
      </c>
      <c r="B16" s="54"/>
      <c r="C16" s="54">
        <v>2</v>
      </c>
      <c r="D16" s="54">
        <v>3</v>
      </c>
    </row>
    <row r="17" spans="1:11" x14ac:dyDescent="0.25">
      <c r="A17" s="55" t="s">
        <v>170</v>
      </c>
      <c r="B17" s="56"/>
      <c r="C17" s="57">
        <v>502.81799999999998</v>
      </c>
      <c r="D17" s="57">
        <v>34.653999999999996</v>
      </c>
    </row>
    <row r="18" spans="1:11" x14ac:dyDescent="0.25">
      <c r="A18" s="55" t="s">
        <v>171</v>
      </c>
      <c r="B18" s="56"/>
      <c r="C18" s="57">
        <v>549.56700000000001</v>
      </c>
      <c r="D18" s="57">
        <v>31.846</v>
      </c>
    </row>
    <row r="19" spans="1:11" x14ac:dyDescent="0.25">
      <c r="A19" s="55" t="s">
        <v>172</v>
      </c>
      <c r="B19" s="56"/>
      <c r="C19" s="57">
        <v>585.29700000000003</v>
      </c>
      <c r="D19" s="57">
        <v>34.408999999999999</v>
      </c>
    </row>
    <row r="20" spans="1:11" x14ac:dyDescent="0.25">
      <c r="A20" s="55" t="s">
        <v>84</v>
      </c>
      <c r="B20" s="56"/>
      <c r="C20" s="57">
        <v>589.87400000000002</v>
      </c>
      <c r="D20" s="57">
        <v>37.687999999999995</v>
      </c>
    </row>
    <row r="21" spans="1:11" x14ac:dyDescent="0.25">
      <c r="A21" s="58" t="s">
        <v>85</v>
      </c>
      <c r="B21" s="59"/>
      <c r="C21" s="57">
        <v>642.63699999999994</v>
      </c>
      <c r="D21" s="57">
        <v>41.890999999999998</v>
      </c>
    </row>
    <row r="22" spans="1:11" x14ac:dyDescent="0.25">
      <c r="A22" s="60" t="s">
        <v>86</v>
      </c>
      <c r="B22" s="61"/>
      <c r="C22" s="57">
        <v>688.75300000000004</v>
      </c>
      <c r="D22" s="57">
        <v>46.008000000000003</v>
      </c>
    </row>
    <row r="23" spans="1:11" x14ac:dyDescent="0.25">
      <c r="A23" s="60" t="s">
        <v>87</v>
      </c>
      <c r="B23" s="61"/>
      <c r="C23" s="57">
        <v>724.18100000000004</v>
      </c>
      <c r="D23" s="57">
        <v>43.904000000000003</v>
      </c>
    </row>
    <row r="24" spans="1:11" x14ac:dyDescent="0.25">
      <c r="A24" s="60" t="s">
        <v>88</v>
      </c>
      <c r="B24" s="61"/>
      <c r="C24" s="57">
        <v>821.84999999999991</v>
      </c>
      <c r="D24" s="57">
        <v>46.940999999999995</v>
      </c>
    </row>
    <row r="25" spans="1:11" x14ac:dyDescent="0.25">
      <c r="A25" s="60" t="s">
        <v>89</v>
      </c>
      <c r="B25" s="61"/>
      <c r="C25" s="57">
        <v>836.72699999999998</v>
      </c>
      <c r="D25" s="57">
        <v>42.210999999999999</v>
      </c>
    </row>
    <row r="26" spans="1:11" x14ac:dyDescent="0.25">
      <c r="A26" s="62" t="s">
        <v>173</v>
      </c>
      <c r="B26" s="61"/>
      <c r="C26" s="63">
        <v>841.56100000000004</v>
      </c>
      <c r="D26" s="63">
        <v>43.155000000000001</v>
      </c>
    </row>
    <row r="27" spans="1:11" x14ac:dyDescent="0.25">
      <c r="A27" s="64" t="s">
        <v>174</v>
      </c>
      <c r="B27" s="64"/>
      <c r="C27" s="65">
        <v>0.57772726349216175</v>
      </c>
      <c r="D27" s="65">
        <v>2.2363838809788978</v>
      </c>
    </row>
    <row r="28" spans="1:11" x14ac:dyDescent="0.25">
      <c r="A28" s="64" t="s">
        <v>175</v>
      </c>
      <c r="B28" s="66"/>
      <c r="C28" s="67">
        <v>5.2852368534402006</v>
      </c>
      <c r="D28" s="67">
        <v>2.2180931349913724</v>
      </c>
    </row>
    <row r="31" spans="1:11" x14ac:dyDescent="0.25">
      <c r="A31" s="68" t="s">
        <v>176</v>
      </c>
      <c r="B31" s="68"/>
      <c r="C31" s="69"/>
      <c r="D31" s="69"/>
      <c r="E31" s="69"/>
      <c r="F31" s="69"/>
      <c r="G31" s="69"/>
      <c r="H31" s="69"/>
      <c r="I31" s="69"/>
      <c r="J31" s="69"/>
      <c r="K31" s="69"/>
    </row>
    <row r="32" spans="1:11" x14ac:dyDescent="0.25">
      <c r="A32" s="69"/>
      <c r="B32" s="69"/>
    </row>
    <row r="33" spans="1:4" x14ac:dyDescent="0.25">
      <c r="A33" s="68" t="s">
        <v>46</v>
      </c>
      <c r="B33" s="68"/>
      <c r="C33" s="69"/>
    </row>
    <row r="34" spans="1:4" x14ac:dyDescent="0.25">
      <c r="A34" s="69">
        <v>2010</v>
      </c>
      <c r="B34" s="69"/>
      <c r="C34" s="69">
        <v>44.81</v>
      </c>
      <c r="D34" s="69"/>
    </row>
    <row r="35" spans="1:4" x14ac:dyDescent="0.25">
      <c r="A35" s="69">
        <v>2011</v>
      </c>
      <c r="B35" s="69"/>
      <c r="C35" s="69">
        <v>53.26</v>
      </c>
      <c r="D35" s="100"/>
    </row>
    <row r="36" spans="1:4" x14ac:dyDescent="0.25">
      <c r="A36" s="69">
        <v>2012</v>
      </c>
      <c r="B36" s="69"/>
      <c r="C36" s="69">
        <v>54.77</v>
      </c>
      <c r="D36" s="100"/>
    </row>
    <row r="37" spans="1:4" x14ac:dyDescent="0.25">
      <c r="A37" s="69">
        <v>2013</v>
      </c>
      <c r="B37" s="69"/>
      <c r="C37" s="69">
        <v>61.89</v>
      </c>
      <c r="D37" s="69"/>
    </row>
    <row r="38" spans="1:4" x14ac:dyDescent="0.25">
      <c r="A38" s="69">
        <v>2014</v>
      </c>
      <c r="B38" s="69"/>
      <c r="C38" s="69">
        <v>63.33</v>
      </c>
      <c r="D38" s="69"/>
    </row>
    <row r="39" spans="1:4" x14ac:dyDescent="0.25">
      <c r="A39" s="69">
        <v>2015</v>
      </c>
      <c r="B39" s="69"/>
      <c r="C39" s="69">
        <v>66.319999999999993</v>
      </c>
      <c r="D39" s="69"/>
    </row>
    <row r="40" spans="1:4" x14ac:dyDescent="0.25">
      <c r="A40" s="69">
        <v>2016</v>
      </c>
      <c r="B40" s="69"/>
      <c r="C40" s="69">
        <v>67.95</v>
      </c>
      <c r="D40" s="69"/>
    </row>
    <row r="41" spans="1:4" x14ac:dyDescent="0.25">
      <c r="A41" s="69">
        <v>2017</v>
      </c>
      <c r="B41" s="69"/>
      <c r="C41" s="69">
        <v>63.92</v>
      </c>
      <c r="D41" s="69"/>
    </row>
  </sheetData>
  <mergeCells count="2">
    <mergeCell ref="C15:D15"/>
    <mergeCell ref="D35:D36"/>
  </mergeCells>
  <pageMargins left="0.75" right="0.75" top="1" bottom="1" header="0.5" footer="0.5"/>
  <pageSetup paperSize="9" orientation="portrait" horizontalDpi="0" verticalDpi="0"/>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I22"/>
  <sheetViews>
    <sheetView workbookViewId="0">
      <selection activeCell="B10" sqref="B10"/>
    </sheetView>
  </sheetViews>
  <sheetFormatPr defaultColWidth="8.85546875" defaultRowHeight="15" x14ac:dyDescent="0.25"/>
  <cols>
    <col min="1" max="1" width="26.42578125" style="4" customWidth="1"/>
    <col min="2" max="16384" width="8.85546875" style="4"/>
  </cols>
  <sheetData>
    <row r="1" spans="1:35" x14ac:dyDescent="0.25">
      <c r="A1" s="4" t="s">
        <v>10</v>
      </c>
      <c r="B1" s="4">
        <v>2017</v>
      </c>
      <c r="C1" s="4">
        <v>2018</v>
      </c>
      <c r="D1" s="4">
        <v>2019</v>
      </c>
      <c r="E1" s="4">
        <v>2020</v>
      </c>
      <c r="F1" s="4">
        <v>2021</v>
      </c>
      <c r="G1" s="4">
        <v>2022</v>
      </c>
      <c r="H1" s="4">
        <v>2023</v>
      </c>
      <c r="I1" s="4">
        <v>2024</v>
      </c>
      <c r="J1" s="4">
        <v>2025</v>
      </c>
      <c r="K1" s="4">
        <v>2026</v>
      </c>
      <c r="L1" s="4">
        <v>2027</v>
      </c>
      <c r="M1" s="4">
        <v>2028</v>
      </c>
      <c r="N1" s="4">
        <v>2029</v>
      </c>
      <c r="O1" s="4">
        <v>2030</v>
      </c>
      <c r="P1" s="4">
        <v>2031</v>
      </c>
      <c r="Q1" s="4">
        <v>2032</v>
      </c>
      <c r="R1" s="4">
        <v>2033</v>
      </c>
      <c r="S1" s="4">
        <v>2034</v>
      </c>
      <c r="T1" s="4">
        <v>2035</v>
      </c>
      <c r="U1" s="4">
        <v>2036</v>
      </c>
      <c r="V1" s="4">
        <v>2037</v>
      </c>
      <c r="W1" s="4">
        <v>2038</v>
      </c>
      <c r="X1" s="4">
        <v>2039</v>
      </c>
      <c r="Y1" s="4">
        <v>2040</v>
      </c>
      <c r="Z1" s="4">
        <v>2041</v>
      </c>
      <c r="AA1" s="4">
        <v>2042</v>
      </c>
      <c r="AB1" s="4">
        <v>2043</v>
      </c>
      <c r="AC1" s="4">
        <v>2044</v>
      </c>
      <c r="AD1" s="4">
        <v>2045</v>
      </c>
      <c r="AE1" s="4">
        <v>2046</v>
      </c>
      <c r="AF1" s="4">
        <v>2047</v>
      </c>
      <c r="AG1" s="4">
        <v>2048</v>
      </c>
      <c r="AH1" s="4">
        <v>2049</v>
      </c>
      <c r="AI1" s="4">
        <v>2050</v>
      </c>
    </row>
    <row r="2" spans="1:35" x14ac:dyDescent="0.25">
      <c r="A2" s="4" t="s">
        <v>15</v>
      </c>
      <c r="B2" s="4">
        <v>0</v>
      </c>
      <c r="C2" s="4">
        <v>0</v>
      </c>
      <c r="D2" s="4">
        <v>0</v>
      </c>
      <c r="E2" s="4">
        <v>0</v>
      </c>
      <c r="F2" s="4">
        <v>0</v>
      </c>
      <c r="G2" s="4">
        <v>0</v>
      </c>
      <c r="H2" s="4">
        <v>0</v>
      </c>
      <c r="I2" s="4">
        <v>0</v>
      </c>
      <c r="J2" s="4">
        <v>0</v>
      </c>
      <c r="K2" s="4">
        <v>0</v>
      </c>
      <c r="L2" s="4">
        <v>0</v>
      </c>
      <c r="M2" s="4">
        <v>0</v>
      </c>
      <c r="N2" s="4">
        <v>0</v>
      </c>
      <c r="O2" s="4">
        <v>0</v>
      </c>
      <c r="P2" s="4">
        <v>0</v>
      </c>
      <c r="Q2" s="4">
        <f t="shared" ref="Q2:AI2" si="0">TREND($H2:$P2,$G$1:$O$1,P$1)</f>
        <v>0</v>
      </c>
      <c r="R2" s="4">
        <f t="shared" si="0"/>
        <v>0</v>
      </c>
      <c r="S2" s="4">
        <f t="shared" si="0"/>
        <v>0</v>
      </c>
      <c r="T2" s="4">
        <f t="shared" si="0"/>
        <v>0</v>
      </c>
      <c r="U2" s="4">
        <f t="shared" si="0"/>
        <v>0</v>
      </c>
      <c r="V2" s="4">
        <f t="shared" si="0"/>
        <v>0</v>
      </c>
      <c r="W2" s="4">
        <f t="shared" si="0"/>
        <v>0</v>
      </c>
      <c r="X2" s="4">
        <f t="shared" si="0"/>
        <v>0</v>
      </c>
      <c r="Y2" s="4">
        <f t="shared" si="0"/>
        <v>0</v>
      </c>
      <c r="Z2" s="4">
        <f t="shared" si="0"/>
        <v>0</v>
      </c>
      <c r="AA2" s="4">
        <f t="shared" si="0"/>
        <v>0</v>
      </c>
      <c r="AB2" s="4">
        <f t="shared" si="0"/>
        <v>0</v>
      </c>
      <c r="AC2" s="4">
        <f t="shared" si="0"/>
        <v>0</v>
      </c>
      <c r="AD2" s="4">
        <f t="shared" si="0"/>
        <v>0</v>
      </c>
      <c r="AE2" s="4">
        <f t="shared" si="0"/>
        <v>0</v>
      </c>
      <c r="AF2" s="4">
        <f t="shared" si="0"/>
        <v>0</v>
      </c>
      <c r="AG2" s="4">
        <f t="shared" si="0"/>
        <v>0</v>
      </c>
      <c r="AH2" s="4">
        <f t="shared" si="0"/>
        <v>0</v>
      </c>
      <c r="AI2" s="4">
        <f t="shared" si="0"/>
        <v>0</v>
      </c>
    </row>
    <row r="3" spans="1:35" x14ac:dyDescent="0.25">
      <c r="A3" s="4" t="s">
        <v>16</v>
      </c>
      <c r="B3" s="4">
        <f>0</f>
        <v>0</v>
      </c>
      <c r="C3" s="4">
        <f>0</f>
        <v>0</v>
      </c>
      <c r="D3" s="4">
        <f>0</f>
        <v>0</v>
      </c>
      <c r="E3" s="4">
        <f>0</f>
        <v>0</v>
      </c>
      <c r="F3" s="4">
        <f>0</f>
        <v>0</v>
      </c>
      <c r="G3" s="4">
        <f>0</f>
        <v>0</v>
      </c>
      <c r="H3" s="4">
        <f>0</f>
        <v>0</v>
      </c>
      <c r="I3" s="4">
        <f>0</f>
        <v>0</v>
      </c>
      <c r="J3" s="4">
        <f>0</f>
        <v>0</v>
      </c>
      <c r="K3" s="4">
        <f>0</f>
        <v>0</v>
      </c>
      <c r="L3" s="4">
        <f>0</f>
        <v>0</v>
      </c>
      <c r="M3" s="4">
        <f>0</f>
        <v>0</v>
      </c>
      <c r="N3" s="4">
        <f>0</f>
        <v>0</v>
      </c>
      <c r="O3" s="4">
        <f>0</f>
        <v>0</v>
      </c>
      <c r="P3" s="4">
        <f>0</f>
        <v>0</v>
      </c>
      <c r="Q3" s="4">
        <f>0</f>
        <v>0</v>
      </c>
      <c r="R3" s="4">
        <f>0</f>
        <v>0</v>
      </c>
      <c r="S3" s="4">
        <f>0</f>
        <v>0</v>
      </c>
      <c r="T3" s="4">
        <f>0</f>
        <v>0</v>
      </c>
      <c r="U3" s="4">
        <f>0</f>
        <v>0</v>
      </c>
      <c r="V3" s="4">
        <f>0</f>
        <v>0</v>
      </c>
      <c r="W3" s="4">
        <f>0</f>
        <v>0</v>
      </c>
      <c r="X3" s="4">
        <f>0</f>
        <v>0</v>
      </c>
      <c r="Y3" s="4">
        <f>0</f>
        <v>0</v>
      </c>
      <c r="Z3" s="4">
        <f>0</f>
        <v>0</v>
      </c>
      <c r="AA3" s="4">
        <f>0</f>
        <v>0</v>
      </c>
      <c r="AB3" s="4">
        <f>0</f>
        <v>0</v>
      </c>
      <c r="AC3" s="4">
        <f>0</f>
        <v>0</v>
      </c>
      <c r="AD3" s="4">
        <f>0</f>
        <v>0</v>
      </c>
      <c r="AE3" s="4">
        <f>0</f>
        <v>0</v>
      </c>
      <c r="AF3" s="4">
        <f>0</f>
        <v>0</v>
      </c>
      <c r="AG3" s="4">
        <f>0</f>
        <v>0</v>
      </c>
      <c r="AH3" s="4">
        <f>0</f>
        <v>0</v>
      </c>
      <c r="AI3" s="4">
        <f>0</f>
        <v>0</v>
      </c>
    </row>
    <row r="4" spans="1:35" x14ac:dyDescent="0.25">
      <c r="A4" s="4" t="s">
        <v>17</v>
      </c>
      <c r="B4" s="9">
        <f>'NatGas Calculations'!$B11</f>
        <v>3.3310612426487562E-8</v>
      </c>
      <c r="C4" s="9">
        <f>'NatGas Calculations'!$B11</f>
        <v>3.3310612426487562E-8</v>
      </c>
      <c r="D4" s="9">
        <f>'NatGas Calculations'!$B11</f>
        <v>3.3310612426487562E-8</v>
      </c>
      <c r="E4" s="9">
        <f>'NatGas Calculations'!$B11</f>
        <v>3.3310612426487562E-8</v>
      </c>
      <c r="F4" s="9">
        <f>'NatGas Calculations'!$B11</f>
        <v>3.3310612426487562E-8</v>
      </c>
      <c r="G4" s="9">
        <f>'NatGas Calculations'!$B11</f>
        <v>3.3310612426487562E-8</v>
      </c>
      <c r="H4" s="9">
        <f>'NatGas Calculations'!$B11</f>
        <v>3.3310612426487562E-8</v>
      </c>
      <c r="I4" s="9">
        <f>'NatGas Calculations'!$B11</f>
        <v>3.3310612426487562E-8</v>
      </c>
      <c r="J4" s="9">
        <f>'NatGas Calculations'!$B11</f>
        <v>3.3310612426487562E-8</v>
      </c>
      <c r="K4" s="9">
        <f>'NatGas Calculations'!$B11</f>
        <v>3.3310612426487562E-8</v>
      </c>
      <c r="L4" s="9">
        <f>'NatGas Calculations'!$B11</f>
        <v>3.3310612426487562E-8</v>
      </c>
      <c r="M4" s="9">
        <f>'NatGas Calculations'!$B11</f>
        <v>3.3310612426487562E-8</v>
      </c>
      <c r="N4" s="9">
        <f>'NatGas Calculations'!$B11</f>
        <v>3.3310612426487562E-8</v>
      </c>
      <c r="O4" s="9">
        <f>'NatGas Calculations'!$B11</f>
        <v>3.3310612426487562E-8</v>
      </c>
      <c r="P4" s="9">
        <f>'NatGas Calculations'!$B11</f>
        <v>3.3310612426487562E-8</v>
      </c>
      <c r="Q4" s="9">
        <f>'NatGas Calculations'!$B11</f>
        <v>3.3310612426487562E-8</v>
      </c>
      <c r="R4" s="9">
        <f>'NatGas Calculations'!$B11</f>
        <v>3.3310612426487562E-8</v>
      </c>
      <c r="S4" s="9">
        <f>'NatGas Calculations'!$B11</f>
        <v>3.3310612426487562E-8</v>
      </c>
      <c r="T4" s="9">
        <f>'NatGas Calculations'!$B11</f>
        <v>3.3310612426487562E-8</v>
      </c>
      <c r="U4" s="9">
        <f>'NatGas Calculations'!$B11</f>
        <v>3.3310612426487562E-8</v>
      </c>
      <c r="V4" s="9">
        <f>'NatGas Calculations'!$B11</f>
        <v>3.3310612426487562E-8</v>
      </c>
      <c r="W4" s="9">
        <f>'NatGas Calculations'!$B11</f>
        <v>3.3310612426487562E-8</v>
      </c>
      <c r="X4" s="9">
        <f>'NatGas Calculations'!$B11</f>
        <v>3.3310612426487562E-8</v>
      </c>
      <c r="Y4" s="9">
        <f>'NatGas Calculations'!$B11</f>
        <v>3.3310612426487562E-8</v>
      </c>
      <c r="Z4" s="9">
        <f>'NatGas Calculations'!$B11</f>
        <v>3.3310612426487562E-8</v>
      </c>
      <c r="AA4" s="9">
        <f>'NatGas Calculations'!$B11</f>
        <v>3.3310612426487562E-8</v>
      </c>
      <c r="AB4" s="9">
        <f>'NatGas Calculations'!$B11</f>
        <v>3.3310612426487562E-8</v>
      </c>
      <c r="AC4" s="9">
        <f>'NatGas Calculations'!$B11</f>
        <v>3.3310612426487562E-8</v>
      </c>
      <c r="AD4" s="9">
        <f>'NatGas Calculations'!$B11</f>
        <v>3.3310612426487562E-8</v>
      </c>
      <c r="AE4" s="9">
        <f>'NatGas Calculations'!$B11</f>
        <v>3.3310612426487562E-8</v>
      </c>
      <c r="AF4" s="9">
        <f>'NatGas Calculations'!$B11</f>
        <v>3.3310612426487562E-8</v>
      </c>
      <c r="AG4" s="9">
        <f>'NatGas Calculations'!$B11</f>
        <v>3.3310612426487562E-8</v>
      </c>
      <c r="AH4" s="9">
        <f>'NatGas Calculations'!$B11</f>
        <v>3.3310612426487562E-8</v>
      </c>
      <c r="AI4" s="9">
        <f>'NatGas Calculations'!$B11</f>
        <v>3.3310612426487562E-8</v>
      </c>
    </row>
    <row r="5" spans="1:35" x14ac:dyDescent="0.25">
      <c r="A5" s="4" t="s">
        <v>6</v>
      </c>
      <c r="B5" s="4">
        <v>0</v>
      </c>
      <c r="C5" s="4">
        <v>0</v>
      </c>
      <c r="D5" s="4">
        <v>0</v>
      </c>
      <c r="E5" s="4">
        <v>0</v>
      </c>
      <c r="F5" s="4">
        <v>0</v>
      </c>
      <c r="G5" s="4">
        <v>0</v>
      </c>
      <c r="H5" s="4">
        <v>0</v>
      </c>
      <c r="I5" s="4">
        <v>0</v>
      </c>
      <c r="J5" s="4">
        <v>0</v>
      </c>
      <c r="K5" s="4">
        <v>0</v>
      </c>
      <c r="L5" s="4">
        <v>0</v>
      </c>
      <c r="M5" s="4">
        <v>0</v>
      </c>
      <c r="N5" s="4">
        <v>0</v>
      </c>
      <c r="O5" s="4">
        <v>0</v>
      </c>
      <c r="P5" s="4">
        <v>0</v>
      </c>
      <c r="Q5" s="4">
        <f t="shared" ref="Q5:AI5" si="1">TREND($H5:$P5,$G$1:$O$1,P$1)</f>
        <v>0</v>
      </c>
      <c r="R5" s="4">
        <f t="shared" si="1"/>
        <v>0</v>
      </c>
      <c r="S5" s="4">
        <f t="shared" si="1"/>
        <v>0</v>
      </c>
      <c r="T5" s="4">
        <f t="shared" si="1"/>
        <v>0</v>
      </c>
      <c r="U5" s="4">
        <f t="shared" si="1"/>
        <v>0</v>
      </c>
      <c r="V5" s="4">
        <f t="shared" si="1"/>
        <v>0</v>
      </c>
      <c r="W5" s="4">
        <f t="shared" si="1"/>
        <v>0</v>
      </c>
      <c r="X5" s="4">
        <f t="shared" si="1"/>
        <v>0</v>
      </c>
      <c r="Y5" s="4">
        <f t="shared" si="1"/>
        <v>0</v>
      </c>
      <c r="Z5" s="4">
        <f t="shared" si="1"/>
        <v>0</v>
      </c>
      <c r="AA5" s="4">
        <f t="shared" si="1"/>
        <v>0</v>
      </c>
      <c r="AB5" s="4">
        <f t="shared" si="1"/>
        <v>0</v>
      </c>
      <c r="AC5" s="4">
        <f t="shared" si="1"/>
        <v>0</v>
      </c>
      <c r="AD5" s="4">
        <f t="shared" si="1"/>
        <v>0</v>
      </c>
      <c r="AE5" s="4">
        <f t="shared" si="1"/>
        <v>0</v>
      </c>
      <c r="AF5" s="4">
        <f t="shared" si="1"/>
        <v>0</v>
      </c>
      <c r="AG5" s="4">
        <f t="shared" si="1"/>
        <v>0</v>
      </c>
      <c r="AH5" s="4">
        <f t="shared" si="1"/>
        <v>0</v>
      </c>
      <c r="AI5" s="4">
        <f t="shared" si="1"/>
        <v>0</v>
      </c>
    </row>
    <row r="6" spans="1:35" x14ac:dyDescent="0.25">
      <c r="A6" s="4" t="s">
        <v>5</v>
      </c>
      <c r="B6" s="4">
        <v>0</v>
      </c>
      <c r="C6" s="4">
        <v>0</v>
      </c>
      <c r="D6" s="4">
        <v>0</v>
      </c>
      <c r="E6" s="4">
        <v>0</v>
      </c>
      <c r="F6" s="4">
        <v>0</v>
      </c>
      <c r="G6" s="4">
        <v>0</v>
      </c>
      <c r="H6" s="4">
        <v>0</v>
      </c>
      <c r="I6" s="4">
        <v>0</v>
      </c>
      <c r="J6" s="4">
        <v>0</v>
      </c>
      <c r="K6" s="4">
        <v>0</v>
      </c>
      <c r="L6" s="4">
        <v>0</v>
      </c>
      <c r="M6" s="4">
        <v>0</v>
      </c>
      <c r="N6" s="4">
        <v>0</v>
      </c>
      <c r="O6" s="4">
        <v>0</v>
      </c>
      <c r="P6" s="4">
        <v>0</v>
      </c>
      <c r="Q6" s="4">
        <f t="shared" ref="Q6:AI6" si="2">TREND($H6:$P6,$G$1:$O$1,P$1)</f>
        <v>0</v>
      </c>
      <c r="R6" s="4">
        <f t="shared" si="2"/>
        <v>0</v>
      </c>
      <c r="S6" s="4">
        <f t="shared" si="2"/>
        <v>0</v>
      </c>
      <c r="T6" s="4">
        <f t="shared" si="2"/>
        <v>0</v>
      </c>
      <c r="U6" s="4">
        <f t="shared" si="2"/>
        <v>0</v>
      </c>
      <c r="V6" s="4">
        <f t="shared" si="2"/>
        <v>0</v>
      </c>
      <c r="W6" s="4">
        <f t="shared" si="2"/>
        <v>0</v>
      </c>
      <c r="X6" s="4">
        <f t="shared" si="2"/>
        <v>0</v>
      </c>
      <c r="Y6" s="4">
        <f t="shared" si="2"/>
        <v>0</v>
      </c>
      <c r="Z6" s="4">
        <f t="shared" si="2"/>
        <v>0</v>
      </c>
      <c r="AA6" s="4">
        <f t="shared" si="2"/>
        <v>0</v>
      </c>
      <c r="AB6" s="4">
        <f t="shared" si="2"/>
        <v>0</v>
      </c>
      <c r="AC6" s="4">
        <f t="shared" si="2"/>
        <v>0</v>
      </c>
      <c r="AD6" s="4">
        <f t="shared" si="2"/>
        <v>0</v>
      </c>
      <c r="AE6" s="4">
        <f t="shared" si="2"/>
        <v>0</v>
      </c>
      <c r="AF6" s="4">
        <f t="shared" si="2"/>
        <v>0</v>
      </c>
      <c r="AG6" s="4">
        <f t="shared" si="2"/>
        <v>0</v>
      </c>
      <c r="AH6" s="4">
        <f t="shared" si="2"/>
        <v>0</v>
      </c>
      <c r="AI6" s="4">
        <f t="shared" si="2"/>
        <v>0</v>
      </c>
    </row>
    <row r="7" spans="1:35" x14ac:dyDescent="0.25">
      <c r="A7" s="4" t="s">
        <v>7</v>
      </c>
      <c r="B7" s="4">
        <v>0</v>
      </c>
      <c r="C7" s="4">
        <v>0</v>
      </c>
      <c r="D7" s="4">
        <v>0</v>
      </c>
      <c r="E7" s="4">
        <v>0</v>
      </c>
      <c r="F7" s="4">
        <v>0</v>
      </c>
      <c r="G7" s="4">
        <v>0</v>
      </c>
      <c r="H7" s="4">
        <v>0</v>
      </c>
      <c r="I7" s="4">
        <v>0</v>
      </c>
      <c r="J7" s="4">
        <v>0</v>
      </c>
      <c r="K7" s="4">
        <v>0</v>
      </c>
      <c r="L7" s="4">
        <v>0</v>
      </c>
      <c r="M7" s="4">
        <v>0</v>
      </c>
      <c r="N7" s="4">
        <v>0</v>
      </c>
      <c r="O7" s="4">
        <v>0</v>
      </c>
      <c r="P7" s="4">
        <v>0</v>
      </c>
      <c r="Q7" s="4">
        <f t="shared" ref="Q7:AI7" si="3">TREND($H7:$P7,$G$1:$O$1,P$1)</f>
        <v>0</v>
      </c>
      <c r="R7" s="4">
        <f t="shared" si="3"/>
        <v>0</v>
      </c>
      <c r="S7" s="4">
        <f t="shared" si="3"/>
        <v>0</v>
      </c>
      <c r="T7" s="4">
        <f t="shared" si="3"/>
        <v>0</v>
      </c>
      <c r="U7" s="4">
        <f t="shared" si="3"/>
        <v>0</v>
      </c>
      <c r="V7" s="4">
        <f t="shared" si="3"/>
        <v>0</v>
      </c>
      <c r="W7" s="4">
        <f t="shared" si="3"/>
        <v>0</v>
      </c>
      <c r="X7" s="4">
        <f t="shared" si="3"/>
        <v>0</v>
      </c>
      <c r="Y7" s="4">
        <f t="shared" si="3"/>
        <v>0</v>
      </c>
      <c r="Z7" s="4">
        <f t="shared" si="3"/>
        <v>0</v>
      </c>
      <c r="AA7" s="4">
        <f t="shared" si="3"/>
        <v>0</v>
      </c>
      <c r="AB7" s="4">
        <f t="shared" si="3"/>
        <v>0</v>
      </c>
      <c r="AC7" s="4">
        <f t="shared" si="3"/>
        <v>0</v>
      </c>
      <c r="AD7" s="4">
        <f t="shared" si="3"/>
        <v>0</v>
      </c>
      <c r="AE7" s="4">
        <f t="shared" si="3"/>
        <v>0</v>
      </c>
      <c r="AF7" s="4">
        <f t="shared" si="3"/>
        <v>0</v>
      </c>
      <c r="AG7" s="4">
        <f t="shared" si="3"/>
        <v>0</v>
      </c>
      <c r="AH7" s="4">
        <f t="shared" si="3"/>
        <v>0</v>
      </c>
      <c r="AI7" s="4">
        <f t="shared" si="3"/>
        <v>0</v>
      </c>
    </row>
    <row r="8" spans="1:35" x14ac:dyDescent="0.25">
      <c r="A8" s="4" t="s">
        <v>18</v>
      </c>
      <c r="B8" s="4">
        <v>0</v>
      </c>
      <c r="C8" s="4">
        <v>0</v>
      </c>
      <c r="D8" s="4">
        <v>0</v>
      </c>
      <c r="E8" s="4">
        <v>0</v>
      </c>
      <c r="F8" s="4">
        <v>0</v>
      </c>
      <c r="G8" s="4">
        <v>0</v>
      </c>
      <c r="H8" s="4">
        <v>0</v>
      </c>
      <c r="I8" s="4">
        <v>0</v>
      </c>
      <c r="J8" s="4">
        <v>0</v>
      </c>
      <c r="K8" s="4">
        <v>0</v>
      </c>
      <c r="L8" s="4">
        <v>0</v>
      </c>
      <c r="M8" s="4">
        <v>0</v>
      </c>
      <c r="N8" s="4">
        <v>0</v>
      </c>
      <c r="O8" s="4">
        <v>0</v>
      </c>
      <c r="P8" s="4">
        <v>0</v>
      </c>
      <c r="Q8" s="4">
        <f t="shared" ref="Q8:AI8" si="4">TREND($H8:$P8,$G$1:$O$1,P$1)</f>
        <v>0</v>
      </c>
      <c r="R8" s="4">
        <f t="shared" si="4"/>
        <v>0</v>
      </c>
      <c r="S8" s="4">
        <f t="shared" si="4"/>
        <v>0</v>
      </c>
      <c r="T8" s="4">
        <f t="shared" si="4"/>
        <v>0</v>
      </c>
      <c r="U8" s="4">
        <f t="shared" si="4"/>
        <v>0</v>
      </c>
      <c r="V8" s="4">
        <f t="shared" si="4"/>
        <v>0</v>
      </c>
      <c r="W8" s="4">
        <f t="shared" si="4"/>
        <v>0</v>
      </c>
      <c r="X8" s="4">
        <f t="shared" si="4"/>
        <v>0</v>
      </c>
      <c r="Y8" s="4">
        <f t="shared" si="4"/>
        <v>0</v>
      </c>
      <c r="Z8" s="4">
        <f t="shared" si="4"/>
        <v>0</v>
      </c>
      <c r="AA8" s="4">
        <f t="shared" si="4"/>
        <v>0</v>
      </c>
      <c r="AB8" s="4">
        <f t="shared" si="4"/>
        <v>0</v>
      </c>
      <c r="AC8" s="4">
        <f t="shared" si="4"/>
        <v>0</v>
      </c>
      <c r="AD8" s="4">
        <f t="shared" si="4"/>
        <v>0</v>
      </c>
      <c r="AE8" s="4">
        <f t="shared" si="4"/>
        <v>0</v>
      </c>
      <c r="AF8" s="4">
        <f t="shared" si="4"/>
        <v>0</v>
      </c>
      <c r="AG8" s="4">
        <f t="shared" si="4"/>
        <v>0</v>
      </c>
      <c r="AH8" s="4">
        <f t="shared" si="4"/>
        <v>0</v>
      </c>
      <c r="AI8" s="4">
        <f t="shared" si="4"/>
        <v>0</v>
      </c>
    </row>
    <row r="9" spans="1:35" x14ac:dyDescent="0.25">
      <c r="A9" s="4" t="s">
        <v>19</v>
      </c>
      <c r="B9" s="4">
        <v>0</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c r="AD9" s="4">
        <v>0</v>
      </c>
      <c r="AE9" s="4">
        <v>0</v>
      </c>
      <c r="AF9" s="4">
        <v>0</v>
      </c>
      <c r="AG9" s="4">
        <v>0</v>
      </c>
      <c r="AH9" s="4">
        <v>0</v>
      </c>
      <c r="AI9" s="4">
        <v>0</v>
      </c>
    </row>
    <row r="10" spans="1:35" x14ac:dyDescent="0.25">
      <c r="A10" s="4" t="s">
        <v>20</v>
      </c>
      <c r="B10" s="4">
        <f>0</f>
        <v>0</v>
      </c>
      <c r="C10" s="4">
        <f>0</f>
        <v>0</v>
      </c>
      <c r="D10" s="4">
        <f>0</f>
        <v>0</v>
      </c>
      <c r="E10" s="4">
        <f>0</f>
        <v>0</v>
      </c>
      <c r="F10" s="4">
        <f>0</f>
        <v>0</v>
      </c>
      <c r="G10" s="4">
        <f>0</f>
        <v>0</v>
      </c>
      <c r="H10" s="4">
        <f>0</f>
        <v>0</v>
      </c>
      <c r="I10" s="4">
        <f>0</f>
        <v>0</v>
      </c>
      <c r="J10" s="4">
        <f>0</f>
        <v>0</v>
      </c>
      <c r="K10" s="4">
        <f>0</f>
        <v>0</v>
      </c>
      <c r="L10" s="4">
        <f>0</f>
        <v>0</v>
      </c>
      <c r="M10" s="4">
        <f>0</f>
        <v>0</v>
      </c>
      <c r="N10" s="4">
        <f>0</f>
        <v>0</v>
      </c>
      <c r="O10" s="4">
        <f>0</f>
        <v>0</v>
      </c>
      <c r="P10" s="4">
        <f>0</f>
        <v>0</v>
      </c>
      <c r="Q10" s="4">
        <f>0</f>
        <v>0</v>
      </c>
      <c r="R10" s="4">
        <f>0</f>
        <v>0</v>
      </c>
      <c r="S10" s="4">
        <f>0</f>
        <v>0</v>
      </c>
      <c r="T10" s="4">
        <f>0</f>
        <v>0</v>
      </c>
      <c r="U10" s="4">
        <f>0</f>
        <v>0</v>
      </c>
      <c r="V10" s="4">
        <f>0</f>
        <v>0</v>
      </c>
      <c r="W10" s="4">
        <f>0</f>
        <v>0</v>
      </c>
      <c r="X10" s="4">
        <f>0</f>
        <v>0</v>
      </c>
      <c r="Y10" s="4">
        <f>0</f>
        <v>0</v>
      </c>
      <c r="Z10" s="4">
        <f>0</f>
        <v>0</v>
      </c>
      <c r="AA10" s="4">
        <f>0</f>
        <v>0</v>
      </c>
      <c r="AB10" s="4">
        <f>0</f>
        <v>0</v>
      </c>
      <c r="AC10" s="4">
        <f>0</f>
        <v>0</v>
      </c>
      <c r="AD10" s="4">
        <f>0</f>
        <v>0</v>
      </c>
      <c r="AE10" s="4">
        <f>0</f>
        <v>0</v>
      </c>
      <c r="AF10" s="4">
        <f>0</f>
        <v>0</v>
      </c>
      <c r="AG10" s="4">
        <f>0</f>
        <v>0</v>
      </c>
      <c r="AH10" s="4">
        <f>0</f>
        <v>0</v>
      </c>
      <c r="AI10" s="4">
        <f>0</f>
        <v>0</v>
      </c>
    </row>
    <row r="11" spans="1:35" x14ac:dyDescent="0.25">
      <c r="A11" s="4" t="s">
        <v>21</v>
      </c>
      <c r="B11" s="4">
        <f>0</f>
        <v>0</v>
      </c>
      <c r="C11" s="4">
        <f>0</f>
        <v>0</v>
      </c>
      <c r="D11" s="4">
        <f>0</f>
        <v>0</v>
      </c>
      <c r="E11" s="4">
        <f>0</f>
        <v>0</v>
      </c>
      <c r="F11" s="4">
        <f>0</f>
        <v>0</v>
      </c>
      <c r="G11" s="4">
        <f>0</f>
        <v>0</v>
      </c>
      <c r="H11" s="4">
        <f>0</f>
        <v>0</v>
      </c>
      <c r="I11" s="4">
        <f>0</f>
        <v>0</v>
      </c>
      <c r="J11" s="4">
        <f>0</f>
        <v>0</v>
      </c>
      <c r="K11" s="4">
        <f>0</f>
        <v>0</v>
      </c>
      <c r="L11" s="4">
        <f>0</f>
        <v>0</v>
      </c>
      <c r="M11" s="4">
        <f>0</f>
        <v>0</v>
      </c>
      <c r="N11" s="4">
        <f>0</f>
        <v>0</v>
      </c>
      <c r="O11" s="4">
        <f>0</f>
        <v>0</v>
      </c>
      <c r="P11" s="4">
        <f>0</f>
        <v>0</v>
      </c>
      <c r="Q11" s="4">
        <f>0</f>
        <v>0</v>
      </c>
      <c r="R11" s="4">
        <f>0</f>
        <v>0</v>
      </c>
      <c r="S11" s="4">
        <f>0</f>
        <v>0</v>
      </c>
      <c r="T11" s="4">
        <f>0</f>
        <v>0</v>
      </c>
      <c r="U11" s="4">
        <f>0</f>
        <v>0</v>
      </c>
      <c r="V11" s="4">
        <f>0</f>
        <v>0</v>
      </c>
      <c r="W11" s="4">
        <f>0</f>
        <v>0</v>
      </c>
      <c r="X11" s="4">
        <f>0</f>
        <v>0</v>
      </c>
      <c r="Y11" s="4">
        <f>0</f>
        <v>0</v>
      </c>
      <c r="Z11" s="4">
        <f>0</f>
        <v>0</v>
      </c>
      <c r="AA11" s="4">
        <f>0</f>
        <v>0</v>
      </c>
      <c r="AB11" s="4">
        <f>0</f>
        <v>0</v>
      </c>
      <c r="AC11" s="4">
        <f>0</f>
        <v>0</v>
      </c>
      <c r="AD11" s="4">
        <f>0</f>
        <v>0</v>
      </c>
      <c r="AE11" s="4">
        <f>0</f>
        <v>0</v>
      </c>
      <c r="AF11" s="4">
        <f>0</f>
        <v>0</v>
      </c>
      <c r="AG11" s="4">
        <f>0</f>
        <v>0</v>
      </c>
      <c r="AH11" s="4">
        <f>0</f>
        <v>0</v>
      </c>
      <c r="AI11" s="4">
        <f>0</f>
        <v>0</v>
      </c>
    </row>
    <row r="12" spans="1:35" x14ac:dyDescent="0.25">
      <c r="A12" s="4" t="s">
        <v>22</v>
      </c>
      <c r="B12" s="4">
        <v>0</v>
      </c>
      <c r="C12" s="4">
        <v>0</v>
      </c>
      <c r="D12" s="4">
        <v>0</v>
      </c>
      <c r="E12" s="4">
        <v>0</v>
      </c>
      <c r="F12" s="4">
        <v>0</v>
      </c>
      <c r="G12" s="4">
        <v>0</v>
      </c>
      <c r="H12" s="4">
        <v>0</v>
      </c>
      <c r="I12" s="4">
        <v>0</v>
      </c>
      <c r="J12" s="4">
        <v>0</v>
      </c>
      <c r="K12" s="4">
        <v>0</v>
      </c>
      <c r="L12" s="4">
        <v>0</v>
      </c>
      <c r="M12" s="4">
        <v>0</v>
      </c>
      <c r="N12" s="4">
        <v>0</v>
      </c>
      <c r="O12" s="4">
        <v>0</v>
      </c>
      <c r="P12" s="4">
        <v>0</v>
      </c>
      <c r="Q12" s="4">
        <f t="shared" ref="Q12:AI12" si="5">TREND($H12:$P12,$G$1:$O$1,P$1)</f>
        <v>0</v>
      </c>
      <c r="R12" s="4">
        <f t="shared" si="5"/>
        <v>0</v>
      </c>
      <c r="S12" s="4">
        <f t="shared" si="5"/>
        <v>0</v>
      </c>
      <c r="T12" s="4">
        <f t="shared" si="5"/>
        <v>0</v>
      </c>
      <c r="U12" s="4">
        <f t="shared" si="5"/>
        <v>0</v>
      </c>
      <c r="V12" s="4">
        <f t="shared" si="5"/>
        <v>0</v>
      </c>
      <c r="W12" s="4">
        <f t="shared" si="5"/>
        <v>0</v>
      </c>
      <c r="X12" s="4">
        <f t="shared" si="5"/>
        <v>0</v>
      </c>
      <c r="Y12" s="4">
        <f t="shared" si="5"/>
        <v>0</v>
      </c>
      <c r="Z12" s="4">
        <f t="shared" si="5"/>
        <v>0</v>
      </c>
      <c r="AA12" s="4">
        <f t="shared" si="5"/>
        <v>0</v>
      </c>
      <c r="AB12" s="4">
        <f t="shared" si="5"/>
        <v>0</v>
      </c>
      <c r="AC12" s="4">
        <f t="shared" si="5"/>
        <v>0</v>
      </c>
      <c r="AD12" s="4">
        <f t="shared" si="5"/>
        <v>0</v>
      </c>
      <c r="AE12" s="4">
        <f t="shared" si="5"/>
        <v>0</v>
      </c>
      <c r="AF12" s="4">
        <f t="shared" si="5"/>
        <v>0</v>
      </c>
      <c r="AG12" s="4">
        <f t="shared" si="5"/>
        <v>0</v>
      </c>
      <c r="AH12" s="4">
        <f t="shared" si="5"/>
        <v>0</v>
      </c>
      <c r="AI12" s="4">
        <f t="shared" si="5"/>
        <v>0</v>
      </c>
    </row>
    <row r="13" spans="1:35" x14ac:dyDescent="0.25">
      <c r="A13" s="4" t="s">
        <v>23</v>
      </c>
      <c r="B13" s="4">
        <v>0</v>
      </c>
      <c r="C13" s="4">
        <v>0</v>
      </c>
      <c r="D13" s="4">
        <v>0</v>
      </c>
      <c r="E13" s="4">
        <v>0</v>
      </c>
      <c r="F13" s="4">
        <v>0</v>
      </c>
      <c r="G13" s="4">
        <v>0</v>
      </c>
      <c r="H13" s="4">
        <v>0</v>
      </c>
      <c r="I13" s="4">
        <v>0</v>
      </c>
      <c r="J13" s="4">
        <v>0</v>
      </c>
      <c r="K13" s="4">
        <v>0</v>
      </c>
      <c r="L13" s="4">
        <v>0</v>
      </c>
      <c r="M13" s="4">
        <v>0</v>
      </c>
      <c r="N13" s="4">
        <v>0</v>
      </c>
      <c r="O13" s="4">
        <v>0</v>
      </c>
      <c r="P13" s="4">
        <v>0</v>
      </c>
      <c r="Q13" s="4">
        <f t="shared" ref="Q13:AI13" si="6">TREND($H13:$P13,$G$1:$O$1,P$1)</f>
        <v>0</v>
      </c>
      <c r="R13" s="4">
        <f t="shared" si="6"/>
        <v>0</v>
      </c>
      <c r="S13" s="4">
        <f t="shared" si="6"/>
        <v>0</v>
      </c>
      <c r="T13" s="4">
        <f t="shared" si="6"/>
        <v>0</v>
      </c>
      <c r="U13" s="4">
        <f t="shared" si="6"/>
        <v>0</v>
      </c>
      <c r="V13" s="4">
        <f t="shared" si="6"/>
        <v>0</v>
      </c>
      <c r="W13" s="4">
        <f t="shared" si="6"/>
        <v>0</v>
      </c>
      <c r="X13" s="4">
        <f t="shared" si="6"/>
        <v>0</v>
      </c>
      <c r="Y13" s="4">
        <f t="shared" si="6"/>
        <v>0</v>
      </c>
      <c r="Z13" s="4">
        <f t="shared" si="6"/>
        <v>0</v>
      </c>
      <c r="AA13" s="4">
        <f t="shared" si="6"/>
        <v>0</v>
      </c>
      <c r="AB13" s="4">
        <f t="shared" si="6"/>
        <v>0</v>
      </c>
      <c r="AC13" s="4">
        <f t="shared" si="6"/>
        <v>0</v>
      </c>
      <c r="AD13" s="4">
        <f t="shared" si="6"/>
        <v>0</v>
      </c>
      <c r="AE13" s="4">
        <f t="shared" si="6"/>
        <v>0</v>
      </c>
      <c r="AF13" s="4">
        <f t="shared" si="6"/>
        <v>0</v>
      </c>
      <c r="AG13" s="4">
        <f t="shared" si="6"/>
        <v>0</v>
      </c>
      <c r="AH13" s="4">
        <f t="shared" si="6"/>
        <v>0</v>
      </c>
      <c r="AI13" s="4">
        <f t="shared" si="6"/>
        <v>0</v>
      </c>
    </row>
    <row r="14" spans="1:35" x14ac:dyDescent="0.25">
      <c r="A14" s="4" t="s">
        <v>24</v>
      </c>
      <c r="B14" s="4">
        <v>0</v>
      </c>
      <c r="C14" s="4">
        <v>0</v>
      </c>
      <c r="D14" s="4">
        <v>0</v>
      </c>
      <c r="E14" s="4">
        <v>0</v>
      </c>
      <c r="F14" s="4">
        <v>0</v>
      </c>
      <c r="G14" s="4">
        <v>0</v>
      </c>
      <c r="H14" s="4">
        <v>0</v>
      </c>
      <c r="I14" s="4">
        <v>0</v>
      </c>
      <c r="J14" s="4">
        <v>0</v>
      </c>
      <c r="K14" s="4">
        <v>0</v>
      </c>
      <c r="L14" s="4">
        <v>0</v>
      </c>
      <c r="M14" s="4">
        <v>0</v>
      </c>
      <c r="N14" s="4">
        <v>0</v>
      </c>
      <c r="O14" s="4">
        <v>0</v>
      </c>
      <c r="P14" s="4">
        <v>0</v>
      </c>
      <c r="Q14" s="4">
        <v>0</v>
      </c>
      <c r="R14" s="4">
        <v>0</v>
      </c>
      <c r="S14" s="4">
        <v>0</v>
      </c>
      <c r="T14" s="4">
        <v>0</v>
      </c>
      <c r="U14" s="4">
        <v>0</v>
      </c>
      <c r="V14" s="4">
        <v>0</v>
      </c>
      <c r="W14" s="4">
        <v>0</v>
      </c>
      <c r="X14" s="4">
        <v>0</v>
      </c>
      <c r="Y14" s="4">
        <v>0</v>
      </c>
      <c r="Z14" s="4">
        <v>0</v>
      </c>
      <c r="AA14" s="4">
        <v>0</v>
      </c>
      <c r="AB14" s="4">
        <v>0</v>
      </c>
      <c r="AC14" s="4">
        <v>0</v>
      </c>
      <c r="AD14" s="4">
        <v>0</v>
      </c>
      <c r="AE14" s="4">
        <v>0</v>
      </c>
      <c r="AF14" s="4">
        <v>0</v>
      </c>
      <c r="AG14" s="4">
        <v>0</v>
      </c>
      <c r="AH14" s="4">
        <v>0</v>
      </c>
      <c r="AI14" s="4">
        <v>0</v>
      </c>
    </row>
    <row r="15" spans="1:35" x14ac:dyDescent="0.25">
      <c r="A15" s="4" t="s">
        <v>25</v>
      </c>
      <c r="B15" s="4">
        <v>0</v>
      </c>
      <c r="C15" s="4">
        <v>0</v>
      </c>
      <c r="D15" s="4">
        <v>0</v>
      </c>
      <c r="E15" s="4">
        <v>0</v>
      </c>
      <c r="F15" s="4">
        <v>0</v>
      </c>
      <c r="G15" s="4">
        <v>0</v>
      </c>
      <c r="H15" s="4">
        <v>0</v>
      </c>
      <c r="I15" s="4">
        <v>0</v>
      </c>
      <c r="J15" s="4">
        <v>0</v>
      </c>
      <c r="K15" s="4">
        <v>0</v>
      </c>
      <c r="L15" s="4">
        <v>0</v>
      </c>
      <c r="M15" s="4">
        <v>0</v>
      </c>
      <c r="N15" s="4">
        <v>0</v>
      </c>
      <c r="O15" s="4">
        <v>0</v>
      </c>
      <c r="P15" s="4">
        <v>0</v>
      </c>
      <c r="Q15" s="4">
        <f t="shared" ref="Q15:AI15" si="7">TREND($H15:$P15,$G$1:$O$1,P$1)</f>
        <v>0</v>
      </c>
      <c r="R15" s="4">
        <f t="shared" si="7"/>
        <v>0</v>
      </c>
      <c r="S15" s="4">
        <f t="shared" si="7"/>
        <v>0</v>
      </c>
      <c r="T15" s="4">
        <f t="shared" si="7"/>
        <v>0</v>
      </c>
      <c r="U15" s="4">
        <f t="shared" si="7"/>
        <v>0</v>
      </c>
      <c r="V15" s="4">
        <f t="shared" si="7"/>
        <v>0</v>
      </c>
      <c r="W15" s="4">
        <f t="shared" si="7"/>
        <v>0</v>
      </c>
      <c r="X15" s="4">
        <f t="shared" si="7"/>
        <v>0</v>
      </c>
      <c r="Y15" s="4">
        <f t="shared" si="7"/>
        <v>0</v>
      </c>
      <c r="Z15" s="4">
        <f t="shared" si="7"/>
        <v>0</v>
      </c>
      <c r="AA15" s="4">
        <f t="shared" si="7"/>
        <v>0</v>
      </c>
      <c r="AB15" s="4">
        <f t="shared" si="7"/>
        <v>0</v>
      </c>
      <c r="AC15" s="4">
        <f t="shared" si="7"/>
        <v>0</v>
      </c>
      <c r="AD15" s="4">
        <f t="shared" si="7"/>
        <v>0</v>
      </c>
      <c r="AE15" s="4">
        <f t="shared" si="7"/>
        <v>0</v>
      </c>
      <c r="AF15" s="4">
        <f t="shared" si="7"/>
        <v>0</v>
      </c>
      <c r="AG15" s="4">
        <f t="shared" si="7"/>
        <v>0</v>
      </c>
      <c r="AH15" s="4">
        <f t="shared" si="7"/>
        <v>0</v>
      </c>
      <c r="AI15" s="4">
        <f t="shared" si="7"/>
        <v>0</v>
      </c>
    </row>
    <row r="16" spans="1:35" x14ac:dyDescent="0.25">
      <c r="A16" s="4" t="s">
        <v>8</v>
      </c>
      <c r="B16" s="4">
        <v>0</v>
      </c>
      <c r="C16" s="4">
        <v>0</v>
      </c>
      <c r="D16" s="4">
        <v>0</v>
      </c>
      <c r="E16" s="4">
        <v>0</v>
      </c>
      <c r="F16" s="4">
        <v>0</v>
      </c>
      <c r="G16" s="4">
        <v>0</v>
      </c>
      <c r="H16" s="4">
        <v>0</v>
      </c>
      <c r="I16" s="4">
        <v>0</v>
      </c>
      <c r="J16" s="4">
        <v>0</v>
      </c>
      <c r="K16" s="4">
        <v>0</v>
      </c>
      <c r="L16" s="4">
        <v>0</v>
      </c>
      <c r="M16" s="4">
        <v>0</v>
      </c>
      <c r="N16" s="4">
        <v>0</v>
      </c>
      <c r="O16" s="4">
        <v>0</v>
      </c>
      <c r="P16" s="4">
        <v>0</v>
      </c>
      <c r="Q16" s="4">
        <f t="shared" ref="Q16:AI16" si="8">TREND($H16:$P16,$G$1:$O$1,P$1)</f>
        <v>0</v>
      </c>
      <c r="R16" s="4">
        <f t="shared" si="8"/>
        <v>0</v>
      </c>
      <c r="S16" s="4">
        <f t="shared" si="8"/>
        <v>0</v>
      </c>
      <c r="T16" s="4">
        <f t="shared" si="8"/>
        <v>0</v>
      </c>
      <c r="U16" s="4">
        <f t="shared" si="8"/>
        <v>0</v>
      </c>
      <c r="V16" s="4">
        <f t="shared" si="8"/>
        <v>0</v>
      </c>
      <c r="W16" s="4">
        <f t="shared" si="8"/>
        <v>0</v>
      </c>
      <c r="X16" s="4">
        <f t="shared" si="8"/>
        <v>0</v>
      </c>
      <c r="Y16" s="4">
        <f t="shared" si="8"/>
        <v>0</v>
      </c>
      <c r="Z16" s="4">
        <f t="shared" si="8"/>
        <v>0</v>
      </c>
      <c r="AA16" s="4">
        <f t="shared" si="8"/>
        <v>0</v>
      </c>
      <c r="AB16" s="4">
        <f t="shared" si="8"/>
        <v>0</v>
      </c>
      <c r="AC16" s="4">
        <f t="shared" si="8"/>
        <v>0</v>
      </c>
      <c r="AD16" s="4">
        <f t="shared" si="8"/>
        <v>0</v>
      </c>
      <c r="AE16" s="4">
        <f t="shared" si="8"/>
        <v>0</v>
      </c>
      <c r="AF16" s="4">
        <f t="shared" si="8"/>
        <v>0</v>
      </c>
      <c r="AG16" s="4">
        <f t="shared" si="8"/>
        <v>0</v>
      </c>
      <c r="AH16" s="4">
        <f t="shared" si="8"/>
        <v>0</v>
      </c>
      <c r="AI16" s="4">
        <f t="shared" si="8"/>
        <v>0</v>
      </c>
    </row>
    <row r="17" spans="1:35" x14ac:dyDescent="0.25">
      <c r="A17" s="4" t="s">
        <v>26</v>
      </c>
      <c r="B17" s="4">
        <f t="shared" ref="B17:AI17" si="9">B3</f>
        <v>0</v>
      </c>
      <c r="C17" s="4">
        <f t="shared" si="9"/>
        <v>0</v>
      </c>
      <c r="D17" s="4">
        <f t="shared" si="9"/>
        <v>0</v>
      </c>
      <c r="E17" s="4">
        <f t="shared" si="9"/>
        <v>0</v>
      </c>
      <c r="F17" s="4">
        <f t="shared" si="9"/>
        <v>0</v>
      </c>
      <c r="G17" s="4">
        <f t="shared" si="9"/>
        <v>0</v>
      </c>
      <c r="H17" s="4">
        <f t="shared" si="9"/>
        <v>0</v>
      </c>
      <c r="I17" s="4">
        <f t="shared" si="9"/>
        <v>0</v>
      </c>
      <c r="J17" s="4">
        <f t="shared" si="9"/>
        <v>0</v>
      </c>
      <c r="K17" s="4">
        <f t="shared" si="9"/>
        <v>0</v>
      </c>
      <c r="L17" s="4">
        <f t="shared" si="9"/>
        <v>0</v>
      </c>
      <c r="M17" s="4">
        <f t="shared" si="9"/>
        <v>0</v>
      </c>
      <c r="N17" s="4">
        <f t="shared" si="9"/>
        <v>0</v>
      </c>
      <c r="O17" s="4">
        <f t="shared" si="9"/>
        <v>0</v>
      </c>
      <c r="P17" s="4">
        <f t="shared" si="9"/>
        <v>0</v>
      </c>
      <c r="Q17" s="4">
        <f t="shared" si="9"/>
        <v>0</v>
      </c>
      <c r="R17" s="4">
        <f t="shared" si="9"/>
        <v>0</v>
      </c>
      <c r="S17" s="4">
        <f t="shared" si="9"/>
        <v>0</v>
      </c>
      <c r="T17" s="4">
        <f t="shared" si="9"/>
        <v>0</v>
      </c>
      <c r="U17" s="4">
        <f t="shared" si="9"/>
        <v>0</v>
      </c>
      <c r="V17" s="4">
        <f t="shared" si="9"/>
        <v>0</v>
      </c>
      <c r="W17" s="4">
        <f t="shared" si="9"/>
        <v>0</v>
      </c>
      <c r="X17" s="4">
        <f t="shared" si="9"/>
        <v>0</v>
      </c>
      <c r="Y17" s="4">
        <f t="shared" si="9"/>
        <v>0</v>
      </c>
      <c r="Z17" s="4">
        <f t="shared" si="9"/>
        <v>0</v>
      </c>
      <c r="AA17" s="4">
        <f t="shared" si="9"/>
        <v>0</v>
      </c>
      <c r="AB17" s="4">
        <f t="shared" si="9"/>
        <v>0</v>
      </c>
      <c r="AC17" s="4">
        <f t="shared" si="9"/>
        <v>0</v>
      </c>
      <c r="AD17" s="4">
        <f t="shared" si="9"/>
        <v>0</v>
      </c>
      <c r="AE17" s="4">
        <f t="shared" si="9"/>
        <v>0</v>
      </c>
      <c r="AF17" s="4">
        <f t="shared" si="9"/>
        <v>0</v>
      </c>
      <c r="AG17" s="4">
        <f t="shared" si="9"/>
        <v>0</v>
      </c>
      <c r="AH17" s="4">
        <f t="shared" si="9"/>
        <v>0</v>
      </c>
      <c r="AI17" s="4">
        <f t="shared" si="9"/>
        <v>0</v>
      </c>
    </row>
    <row r="18" spans="1:35" x14ac:dyDescent="0.25">
      <c r="A18" s="4" t="s">
        <v>200</v>
      </c>
      <c r="B18" s="4">
        <v>0</v>
      </c>
      <c r="C18" s="4">
        <v>0</v>
      </c>
      <c r="D18" s="4">
        <v>0</v>
      </c>
      <c r="E18" s="4">
        <v>0</v>
      </c>
      <c r="F18" s="4">
        <v>0</v>
      </c>
      <c r="G18" s="4">
        <v>0</v>
      </c>
      <c r="H18" s="4">
        <v>0</v>
      </c>
      <c r="I18" s="4">
        <v>0</v>
      </c>
      <c r="J18" s="4">
        <v>0</v>
      </c>
      <c r="K18" s="4">
        <v>0</v>
      </c>
      <c r="L18" s="4">
        <v>0</v>
      </c>
      <c r="M18" s="4">
        <v>0</v>
      </c>
      <c r="N18" s="4">
        <v>0</v>
      </c>
      <c r="O18" s="4">
        <v>0</v>
      </c>
      <c r="P18" s="4">
        <v>0</v>
      </c>
      <c r="Q18" s="4">
        <f t="shared" ref="Q18:Q19" si="10">TREND($H18:$P18,$G$1:$O$1,P$1)</f>
        <v>0</v>
      </c>
      <c r="R18" s="4">
        <f t="shared" ref="R18:R19" si="11">TREND($H18:$P18,$G$1:$O$1,Q$1)</f>
        <v>0</v>
      </c>
      <c r="S18" s="4">
        <f t="shared" ref="S18:S19" si="12">TREND($H18:$P18,$G$1:$O$1,R$1)</f>
        <v>0</v>
      </c>
      <c r="T18" s="4">
        <f t="shared" ref="T18:T19" si="13">TREND($H18:$P18,$G$1:$O$1,S$1)</f>
        <v>0</v>
      </c>
      <c r="U18" s="4">
        <f t="shared" ref="U18:U19" si="14">TREND($H18:$P18,$G$1:$O$1,T$1)</f>
        <v>0</v>
      </c>
      <c r="V18" s="4">
        <f t="shared" ref="V18:V19" si="15">TREND($H18:$P18,$G$1:$O$1,U$1)</f>
        <v>0</v>
      </c>
      <c r="W18" s="4">
        <f t="shared" ref="W18:W19" si="16">TREND($H18:$P18,$G$1:$O$1,V$1)</f>
        <v>0</v>
      </c>
      <c r="X18" s="4">
        <f t="shared" ref="X18:X19" si="17">TREND($H18:$P18,$G$1:$O$1,W$1)</f>
        <v>0</v>
      </c>
      <c r="Y18" s="4">
        <f t="shared" ref="Y18:Y19" si="18">TREND($H18:$P18,$G$1:$O$1,X$1)</f>
        <v>0</v>
      </c>
      <c r="Z18" s="4">
        <f t="shared" ref="Z18:Z19" si="19">TREND($H18:$P18,$G$1:$O$1,Y$1)</f>
        <v>0</v>
      </c>
      <c r="AA18" s="4">
        <f t="shared" ref="AA18:AA19" si="20">TREND($H18:$P18,$G$1:$O$1,Z$1)</f>
        <v>0</v>
      </c>
      <c r="AB18" s="4">
        <f t="shared" ref="AB18:AB19" si="21">TREND($H18:$P18,$G$1:$O$1,AA$1)</f>
        <v>0</v>
      </c>
      <c r="AC18" s="4">
        <f t="shared" ref="AC18:AC19" si="22">TREND($H18:$P18,$G$1:$O$1,AB$1)</f>
        <v>0</v>
      </c>
      <c r="AD18" s="4">
        <f t="shared" ref="AD18:AD19" si="23">TREND($H18:$P18,$G$1:$O$1,AC$1)</f>
        <v>0</v>
      </c>
      <c r="AE18" s="4">
        <f t="shared" ref="AE18:AE19" si="24">TREND($H18:$P18,$G$1:$O$1,AD$1)</f>
        <v>0</v>
      </c>
      <c r="AF18" s="4">
        <f t="shared" ref="AF18:AF19" si="25">TREND($H18:$P18,$G$1:$O$1,AE$1)</f>
        <v>0</v>
      </c>
      <c r="AG18" s="4">
        <f t="shared" ref="AG18:AG19" si="26">TREND($H18:$P18,$G$1:$O$1,AF$1)</f>
        <v>0</v>
      </c>
      <c r="AH18" s="4">
        <f t="shared" ref="AH18:AH19" si="27">TREND($H18:$P18,$G$1:$O$1,AG$1)</f>
        <v>0</v>
      </c>
      <c r="AI18" s="4">
        <f t="shared" ref="AI18:AI19" si="28">TREND($H18:$P18,$G$1:$O$1,AH$1)</f>
        <v>0</v>
      </c>
    </row>
    <row r="19" spans="1:35" x14ac:dyDescent="0.25">
      <c r="A19" s="4" t="s">
        <v>201</v>
      </c>
      <c r="B19" s="4">
        <v>0</v>
      </c>
      <c r="C19" s="4">
        <v>0</v>
      </c>
      <c r="D19" s="4">
        <v>0</v>
      </c>
      <c r="E19" s="4">
        <v>0</v>
      </c>
      <c r="F19" s="4">
        <v>0</v>
      </c>
      <c r="G19" s="4">
        <v>0</v>
      </c>
      <c r="H19" s="4">
        <v>0</v>
      </c>
      <c r="I19" s="4">
        <v>0</v>
      </c>
      <c r="J19" s="4">
        <v>0</v>
      </c>
      <c r="K19" s="4">
        <v>0</v>
      </c>
      <c r="L19" s="4">
        <v>0</v>
      </c>
      <c r="M19" s="4">
        <v>0</v>
      </c>
      <c r="N19" s="4">
        <v>0</v>
      </c>
      <c r="O19" s="4">
        <v>0</v>
      </c>
      <c r="P19" s="4">
        <v>0</v>
      </c>
      <c r="Q19" s="4">
        <f t="shared" si="10"/>
        <v>0</v>
      </c>
      <c r="R19" s="4">
        <f t="shared" si="11"/>
        <v>0</v>
      </c>
      <c r="S19" s="4">
        <f t="shared" si="12"/>
        <v>0</v>
      </c>
      <c r="T19" s="4">
        <f t="shared" si="13"/>
        <v>0</v>
      </c>
      <c r="U19" s="4">
        <f t="shared" si="14"/>
        <v>0</v>
      </c>
      <c r="V19" s="4">
        <f t="shared" si="15"/>
        <v>0</v>
      </c>
      <c r="W19" s="4">
        <f t="shared" si="16"/>
        <v>0</v>
      </c>
      <c r="X19" s="4">
        <f t="shared" si="17"/>
        <v>0</v>
      </c>
      <c r="Y19" s="4">
        <f t="shared" si="18"/>
        <v>0</v>
      </c>
      <c r="Z19" s="4">
        <f t="shared" si="19"/>
        <v>0</v>
      </c>
      <c r="AA19" s="4">
        <f t="shared" si="20"/>
        <v>0</v>
      </c>
      <c r="AB19" s="4">
        <f t="shared" si="21"/>
        <v>0</v>
      </c>
      <c r="AC19" s="4">
        <f t="shared" si="22"/>
        <v>0</v>
      </c>
      <c r="AD19" s="4">
        <f t="shared" si="23"/>
        <v>0</v>
      </c>
      <c r="AE19" s="4">
        <f t="shared" si="24"/>
        <v>0</v>
      </c>
      <c r="AF19" s="4">
        <f t="shared" si="25"/>
        <v>0</v>
      </c>
      <c r="AG19" s="4">
        <f t="shared" si="26"/>
        <v>0</v>
      </c>
      <c r="AH19" s="4">
        <f t="shared" si="27"/>
        <v>0</v>
      </c>
      <c r="AI19" s="4">
        <f t="shared" si="28"/>
        <v>0</v>
      </c>
    </row>
    <row r="20" spans="1:35" x14ac:dyDescent="0.25">
      <c r="A20" s="4" t="s">
        <v>202</v>
      </c>
      <c r="B20" s="9">
        <f>LPG!B9</f>
        <v>3.6212733187375213E-6</v>
      </c>
      <c r="C20" s="9">
        <f>B20</f>
        <v>3.6212733187375213E-6</v>
      </c>
      <c r="D20" s="9">
        <f t="shared" ref="D20:AI20" si="29">C20</f>
        <v>3.6212733187375213E-6</v>
      </c>
      <c r="E20" s="9">
        <f t="shared" si="29"/>
        <v>3.6212733187375213E-6</v>
      </c>
      <c r="F20" s="9">
        <f t="shared" si="29"/>
        <v>3.6212733187375213E-6</v>
      </c>
      <c r="G20" s="9">
        <f t="shared" si="29"/>
        <v>3.6212733187375213E-6</v>
      </c>
      <c r="H20" s="9">
        <f t="shared" si="29"/>
        <v>3.6212733187375213E-6</v>
      </c>
      <c r="I20" s="9">
        <f t="shared" si="29"/>
        <v>3.6212733187375213E-6</v>
      </c>
      <c r="J20" s="9">
        <f t="shared" si="29"/>
        <v>3.6212733187375213E-6</v>
      </c>
      <c r="K20" s="9">
        <f t="shared" si="29"/>
        <v>3.6212733187375213E-6</v>
      </c>
      <c r="L20" s="9">
        <f t="shared" si="29"/>
        <v>3.6212733187375213E-6</v>
      </c>
      <c r="M20" s="9">
        <f t="shared" si="29"/>
        <v>3.6212733187375213E-6</v>
      </c>
      <c r="N20" s="9">
        <f t="shared" si="29"/>
        <v>3.6212733187375213E-6</v>
      </c>
      <c r="O20" s="9">
        <f t="shared" si="29"/>
        <v>3.6212733187375213E-6</v>
      </c>
      <c r="P20" s="9">
        <f t="shared" si="29"/>
        <v>3.6212733187375213E-6</v>
      </c>
      <c r="Q20" s="9">
        <f t="shared" si="29"/>
        <v>3.6212733187375213E-6</v>
      </c>
      <c r="R20" s="9">
        <f t="shared" si="29"/>
        <v>3.6212733187375213E-6</v>
      </c>
      <c r="S20" s="9">
        <f t="shared" si="29"/>
        <v>3.6212733187375213E-6</v>
      </c>
      <c r="T20" s="9">
        <f t="shared" si="29"/>
        <v>3.6212733187375213E-6</v>
      </c>
      <c r="U20" s="9">
        <f t="shared" si="29"/>
        <v>3.6212733187375213E-6</v>
      </c>
      <c r="V20" s="9">
        <f t="shared" si="29"/>
        <v>3.6212733187375213E-6</v>
      </c>
      <c r="W20" s="9">
        <f t="shared" si="29"/>
        <v>3.6212733187375213E-6</v>
      </c>
      <c r="X20" s="9">
        <f t="shared" si="29"/>
        <v>3.6212733187375213E-6</v>
      </c>
      <c r="Y20" s="9">
        <f t="shared" si="29"/>
        <v>3.6212733187375213E-6</v>
      </c>
      <c r="Z20" s="9">
        <f t="shared" si="29"/>
        <v>3.6212733187375213E-6</v>
      </c>
      <c r="AA20" s="9">
        <f t="shared" si="29"/>
        <v>3.6212733187375213E-6</v>
      </c>
      <c r="AB20" s="9">
        <f t="shared" si="29"/>
        <v>3.6212733187375213E-6</v>
      </c>
      <c r="AC20" s="9">
        <f t="shared" si="29"/>
        <v>3.6212733187375213E-6</v>
      </c>
      <c r="AD20" s="9">
        <f t="shared" si="29"/>
        <v>3.6212733187375213E-6</v>
      </c>
      <c r="AE20" s="9">
        <f t="shared" si="29"/>
        <v>3.6212733187375213E-6</v>
      </c>
      <c r="AF20" s="9">
        <f t="shared" si="29"/>
        <v>3.6212733187375213E-6</v>
      </c>
      <c r="AG20" s="9">
        <f t="shared" si="29"/>
        <v>3.6212733187375213E-6</v>
      </c>
      <c r="AH20" s="9">
        <f t="shared" si="29"/>
        <v>3.6212733187375213E-6</v>
      </c>
      <c r="AI20" s="9">
        <f t="shared" si="29"/>
        <v>3.6212733187375213E-6</v>
      </c>
    </row>
    <row r="21" spans="1:35" x14ac:dyDescent="0.25">
      <c r="A21" s="4" t="s">
        <v>203</v>
      </c>
      <c r="B21" s="4">
        <v>0</v>
      </c>
      <c r="C21" s="4">
        <v>0</v>
      </c>
      <c r="D21" s="4">
        <v>0</v>
      </c>
      <c r="E21" s="4">
        <v>0</v>
      </c>
      <c r="F21" s="4">
        <v>0</v>
      </c>
      <c r="G21" s="4">
        <v>0</v>
      </c>
      <c r="H21" s="4">
        <v>0</v>
      </c>
      <c r="I21" s="4">
        <v>0</v>
      </c>
      <c r="J21" s="4">
        <v>0</v>
      </c>
      <c r="K21" s="4">
        <v>0</v>
      </c>
      <c r="L21" s="4">
        <v>0</v>
      </c>
      <c r="M21" s="4">
        <v>0</v>
      </c>
      <c r="N21" s="4">
        <v>0</v>
      </c>
      <c r="O21" s="4">
        <v>0</v>
      </c>
      <c r="P21" s="4">
        <v>0</v>
      </c>
      <c r="Q21" s="4">
        <f t="shared" ref="Q21:Q22" si="30">TREND($H21:$P21,$G$1:$O$1,P$1)</f>
        <v>0</v>
      </c>
      <c r="R21" s="4">
        <f t="shared" ref="R21:R22" si="31">TREND($H21:$P21,$G$1:$O$1,Q$1)</f>
        <v>0</v>
      </c>
      <c r="S21" s="4">
        <f t="shared" ref="S21:S22" si="32">TREND($H21:$P21,$G$1:$O$1,R$1)</f>
        <v>0</v>
      </c>
      <c r="T21" s="4">
        <f t="shared" ref="T21:T22" si="33">TREND($H21:$P21,$G$1:$O$1,S$1)</f>
        <v>0</v>
      </c>
      <c r="U21" s="4">
        <f t="shared" ref="U21:U22" si="34">TREND($H21:$P21,$G$1:$O$1,T$1)</f>
        <v>0</v>
      </c>
      <c r="V21" s="4">
        <f t="shared" ref="V21:V22" si="35">TREND($H21:$P21,$G$1:$O$1,U$1)</f>
        <v>0</v>
      </c>
      <c r="W21" s="4">
        <f t="shared" ref="W21:W22" si="36">TREND($H21:$P21,$G$1:$O$1,V$1)</f>
        <v>0</v>
      </c>
      <c r="X21" s="4">
        <f t="shared" ref="X21:X22" si="37">TREND($H21:$P21,$G$1:$O$1,W$1)</f>
        <v>0</v>
      </c>
      <c r="Y21" s="4">
        <f t="shared" ref="Y21:Y22" si="38">TREND($H21:$P21,$G$1:$O$1,X$1)</f>
        <v>0</v>
      </c>
      <c r="Z21" s="4">
        <f t="shared" ref="Z21:Z22" si="39">TREND($H21:$P21,$G$1:$O$1,Y$1)</f>
        <v>0</v>
      </c>
      <c r="AA21" s="4">
        <f t="shared" ref="AA21:AA22" si="40">TREND($H21:$P21,$G$1:$O$1,Z$1)</f>
        <v>0</v>
      </c>
      <c r="AB21" s="4">
        <f t="shared" ref="AB21:AB22" si="41">TREND($H21:$P21,$G$1:$O$1,AA$1)</f>
        <v>0</v>
      </c>
      <c r="AC21" s="4">
        <f t="shared" ref="AC21:AC22" si="42">TREND($H21:$P21,$G$1:$O$1,AB$1)</f>
        <v>0</v>
      </c>
      <c r="AD21" s="4">
        <f t="shared" ref="AD21:AD22" si="43">TREND($H21:$P21,$G$1:$O$1,AC$1)</f>
        <v>0</v>
      </c>
      <c r="AE21" s="4">
        <f t="shared" ref="AE21:AE22" si="44">TREND($H21:$P21,$G$1:$O$1,AD$1)</f>
        <v>0</v>
      </c>
      <c r="AF21" s="4">
        <f t="shared" ref="AF21:AF22" si="45">TREND($H21:$P21,$G$1:$O$1,AE$1)</f>
        <v>0</v>
      </c>
      <c r="AG21" s="4">
        <f t="shared" ref="AG21:AG22" si="46">TREND($H21:$P21,$G$1:$O$1,AF$1)</f>
        <v>0</v>
      </c>
      <c r="AH21" s="4">
        <f t="shared" ref="AH21:AH22" si="47">TREND($H21:$P21,$G$1:$O$1,AG$1)</f>
        <v>0</v>
      </c>
      <c r="AI21" s="4">
        <f t="shared" ref="AI21:AI22" si="48">TREND($H21:$P21,$G$1:$O$1,AH$1)</f>
        <v>0</v>
      </c>
    </row>
    <row r="22" spans="1:35" x14ac:dyDescent="0.25">
      <c r="A22" s="4" t="s">
        <v>204</v>
      </c>
      <c r="B22" s="4">
        <v>0</v>
      </c>
      <c r="C22" s="4">
        <v>0</v>
      </c>
      <c r="D22" s="4">
        <v>0</v>
      </c>
      <c r="E22" s="4">
        <v>0</v>
      </c>
      <c r="F22" s="4">
        <v>0</v>
      </c>
      <c r="G22" s="4">
        <v>0</v>
      </c>
      <c r="H22" s="4">
        <v>0</v>
      </c>
      <c r="I22" s="4">
        <v>0</v>
      </c>
      <c r="J22" s="4">
        <v>0</v>
      </c>
      <c r="K22" s="4">
        <v>0</v>
      </c>
      <c r="L22" s="4">
        <v>0</v>
      </c>
      <c r="M22" s="4">
        <v>0</v>
      </c>
      <c r="N22" s="4">
        <v>0</v>
      </c>
      <c r="O22" s="4">
        <v>0</v>
      </c>
      <c r="P22" s="4">
        <v>0</v>
      </c>
      <c r="Q22" s="4">
        <f t="shared" si="30"/>
        <v>0</v>
      </c>
      <c r="R22" s="4">
        <f t="shared" si="31"/>
        <v>0</v>
      </c>
      <c r="S22" s="4">
        <f t="shared" si="32"/>
        <v>0</v>
      </c>
      <c r="T22" s="4">
        <f t="shared" si="33"/>
        <v>0</v>
      </c>
      <c r="U22" s="4">
        <f t="shared" si="34"/>
        <v>0</v>
      </c>
      <c r="V22" s="4">
        <f t="shared" si="35"/>
        <v>0</v>
      </c>
      <c r="W22" s="4">
        <f t="shared" si="36"/>
        <v>0</v>
      </c>
      <c r="X22" s="4">
        <f t="shared" si="37"/>
        <v>0</v>
      </c>
      <c r="Y22" s="4">
        <f t="shared" si="38"/>
        <v>0</v>
      </c>
      <c r="Z22" s="4">
        <f t="shared" si="39"/>
        <v>0</v>
      </c>
      <c r="AA22" s="4">
        <f t="shared" si="40"/>
        <v>0</v>
      </c>
      <c r="AB22" s="4">
        <f t="shared" si="41"/>
        <v>0</v>
      </c>
      <c r="AC22" s="4">
        <f t="shared" si="42"/>
        <v>0</v>
      </c>
      <c r="AD22" s="4">
        <f t="shared" si="43"/>
        <v>0</v>
      </c>
      <c r="AE22" s="4">
        <f t="shared" si="44"/>
        <v>0</v>
      </c>
      <c r="AF22" s="4">
        <f t="shared" si="45"/>
        <v>0</v>
      </c>
      <c r="AG22" s="4">
        <f t="shared" si="46"/>
        <v>0</v>
      </c>
      <c r="AH22" s="4">
        <f t="shared" si="47"/>
        <v>0</v>
      </c>
      <c r="AI22" s="4">
        <f t="shared" si="48"/>
        <v>0</v>
      </c>
    </row>
  </sheetData>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I17"/>
  <sheetViews>
    <sheetView workbookViewId="0">
      <selection activeCell="F6" sqref="F6"/>
    </sheetView>
  </sheetViews>
  <sheetFormatPr defaultColWidth="8.85546875" defaultRowHeight="15" x14ac:dyDescent="0.25"/>
  <cols>
    <col min="1" max="1" width="31" customWidth="1"/>
  </cols>
  <sheetData>
    <row r="1" spans="1:35" x14ac:dyDescent="0.25">
      <c r="A1" s="7" t="s">
        <v>10</v>
      </c>
      <c r="B1" s="7">
        <v>2017</v>
      </c>
      <c r="C1" s="7">
        <v>2018</v>
      </c>
      <c r="D1" s="7">
        <v>2019</v>
      </c>
      <c r="E1" s="7">
        <v>2020</v>
      </c>
      <c r="F1" s="7">
        <v>2021</v>
      </c>
      <c r="G1" s="7">
        <v>2022</v>
      </c>
      <c r="H1" s="7">
        <v>2023</v>
      </c>
      <c r="I1" s="7">
        <v>2024</v>
      </c>
      <c r="J1" s="7">
        <v>2025</v>
      </c>
      <c r="K1" s="7">
        <v>2026</v>
      </c>
      <c r="L1" s="7">
        <v>2027</v>
      </c>
      <c r="M1" s="7">
        <v>2028</v>
      </c>
      <c r="N1" s="7">
        <v>2029</v>
      </c>
      <c r="O1" s="7">
        <v>2030</v>
      </c>
      <c r="P1" s="7">
        <v>2031</v>
      </c>
      <c r="Q1" s="7">
        <v>2032</v>
      </c>
      <c r="R1" s="7">
        <v>2033</v>
      </c>
      <c r="S1" s="7">
        <v>2034</v>
      </c>
      <c r="T1" s="7">
        <v>2035</v>
      </c>
      <c r="U1" s="7">
        <v>2036</v>
      </c>
      <c r="V1" s="7">
        <v>2037</v>
      </c>
      <c r="W1" s="7">
        <v>2038</v>
      </c>
      <c r="X1" s="7">
        <v>2039</v>
      </c>
      <c r="Y1" s="7">
        <v>2040</v>
      </c>
      <c r="Z1" s="7">
        <v>2041</v>
      </c>
      <c r="AA1" s="7">
        <v>2042</v>
      </c>
      <c r="AB1" s="7">
        <v>2043</v>
      </c>
      <c r="AC1" s="7">
        <v>2044</v>
      </c>
      <c r="AD1" s="7">
        <v>2045</v>
      </c>
      <c r="AE1" s="7">
        <v>2046</v>
      </c>
      <c r="AF1" s="7">
        <v>2047</v>
      </c>
      <c r="AG1" s="7">
        <v>2048</v>
      </c>
      <c r="AH1" s="7">
        <v>2049</v>
      </c>
      <c r="AI1" s="7">
        <v>2050</v>
      </c>
    </row>
    <row r="2" spans="1:35" x14ac:dyDescent="0.25">
      <c r="A2" s="7" t="s">
        <v>27</v>
      </c>
      <c r="B2" s="13">
        <f>0</f>
        <v>0</v>
      </c>
      <c r="C2" s="13">
        <f>Electricity!C2</f>
        <v>0</v>
      </c>
      <c r="D2" s="13">
        <f>Electricity!D2</f>
        <v>0</v>
      </c>
      <c r="E2" s="13">
        <f>Electricity!E2</f>
        <v>0</v>
      </c>
      <c r="F2" s="13">
        <f>Electricity!F2</f>
        <v>0</v>
      </c>
      <c r="G2" s="13">
        <f>Electricity!G2</f>
        <v>0</v>
      </c>
      <c r="H2" s="13">
        <f>Electricity!H2</f>
        <v>0</v>
      </c>
      <c r="I2" s="13">
        <f>Electricity!I2</f>
        <v>0</v>
      </c>
      <c r="J2" s="13">
        <f>Electricity!J2</f>
        <v>0</v>
      </c>
      <c r="K2" s="13">
        <f>Electricity!K2</f>
        <v>0</v>
      </c>
      <c r="L2" s="13">
        <f>Electricity!L2</f>
        <v>0</v>
      </c>
      <c r="M2" s="13">
        <f>Electricity!M2</f>
        <v>0</v>
      </c>
      <c r="N2" s="13">
        <f>Electricity!N2</f>
        <v>0</v>
      </c>
      <c r="O2" s="13">
        <f>Electricity!O2</f>
        <v>0</v>
      </c>
      <c r="P2" s="13">
        <f>Electricity!P2</f>
        <v>0</v>
      </c>
      <c r="Q2" s="13">
        <f>Electricity!Q2</f>
        <v>0</v>
      </c>
      <c r="R2" s="13">
        <f>Electricity!R2</f>
        <v>0</v>
      </c>
      <c r="S2" s="13">
        <f>Electricity!S2</f>
        <v>0</v>
      </c>
      <c r="T2" s="13">
        <f>Electricity!T2</f>
        <v>0</v>
      </c>
      <c r="U2" s="13">
        <f>Electricity!U2</f>
        <v>0</v>
      </c>
      <c r="V2" s="13">
        <f>Electricity!V2</f>
        <v>0</v>
      </c>
      <c r="W2" s="13">
        <f>Electricity!W2</f>
        <v>0</v>
      </c>
      <c r="X2" s="13">
        <f>Electricity!X2</f>
        <v>0</v>
      </c>
      <c r="Y2" s="13">
        <f>Electricity!Y2</f>
        <v>0</v>
      </c>
      <c r="Z2" s="13">
        <f>Electricity!Z2</f>
        <v>0</v>
      </c>
      <c r="AA2" s="13">
        <f>Electricity!AA2</f>
        <v>0</v>
      </c>
      <c r="AB2" s="13">
        <f>Electricity!AB2</f>
        <v>0</v>
      </c>
      <c r="AC2" s="13">
        <f>Electricity!AC2</f>
        <v>0</v>
      </c>
      <c r="AD2" s="13">
        <f>Electricity!AD2</f>
        <v>0</v>
      </c>
      <c r="AE2" s="13">
        <f>Electricity!AE2</f>
        <v>0</v>
      </c>
      <c r="AF2" s="13">
        <f>Electricity!AF2</f>
        <v>0</v>
      </c>
      <c r="AG2" s="13">
        <f>Electricity!AG2</f>
        <v>0</v>
      </c>
      <c r="AH2" s="13">
        <f>Electricity!AH2</f>
        <v>0</v>
      </c>
      <c r="AI2" s="13">
        <f>Electricity!AI2</f>
        <v>0</v>
      </c>
    </row>
    <row r="3" spans="1:35" x14ac:dyDescent="0.25">
      <c r="A3" s="7" t="s">
        <v>28</v>
      </c>
      <c r="B3" s="7">
        <v>0</v>
      </c>
      <c r="C3" s="7">
        <v>0</v>
      </c>
      <c r="D3" s="7">
        <v>0</v>
      </c>
      <c r="E3" s="7">
        <v>0</v>
      </c>
      <c r="F3" s="7">
        <v>0</v>
      </c>
      <c r="G3" s="7">
        <v>0</v>
      </c>
      <c r="H3" s="7">
        <v>0</v>
      </c>
      <c r="I3" s="7">
        <v>0</v>
      </c>
      <c r="J3" s="7">
        <v>0</v>
      </c>
      <c r="K3" s="7">
        <v>0</v>
      </c>
      <c r="L3" s="7">
        <v>0</v>
      </c>
      <c r="M3" s="7">
        <v>0</v>
      </c>
      <c r="N3" s="7">
        <v>0</v>
      </c>
      <c r="O3" s="7">
        <v>0</v>
      </c>
      <c r="P3" s="7">
        <v>0</v>
      </c>
      <c r="Q3" s="7">
        <v>0</v>
      </c>
      <c r="R3" s="7">
        <v>0</v>
      </c>
      <c r="S3" s="7">
        <v>0</v>
      </c>
      <c r="T3" s="7">
        <f t="shared" ref="T3:AI5" si="0">TREND($K3:$S3,$G$1:$O$1,P$1)</f>
        <v>0</v>
      </c>
      <c r="U3" s="7">
        <f t="shared" si="0"/>
        <v>0</v>
      </c>
      <c r="V3" s="7">
        <f t="shared" si="0"/>
        <v>0</v>
      </c>
      <c r="W3" s="7">
        <f t="shared" si="0"/>
        <v>0</v>
      </c>
      <c r="X3" s="7">
        <f t="shared" si="0"/>
        <v>0</v>
      </c>
      <c r="Y3" s="7">
        <f t="shared" si="0"/>
        <v>0</v>
      </c>
      <c r="Z3" s="7">
        <f t="shared" si="0"/>
        <v>0</v>
      </c>
      <c r="AA3" s="7">
        <f t="shared" si="0"/>
        <v>0</v>
      </c>
      <c r="AB3" s="7">
        <f t="shared" si="0"/>
        <v>0</v>
      </c>
      <c r="AC3" s="7">
        <f t="shared" si="0"/>
        <v>0</v>
      </c>
      <c r="AD3" s="7">
        <f t="shared" si="0"/>
        <v>0</v>
      </c>
      <c r="AE3" s="7">
        <f t="shared" si="0"/>
        <v>0</v>
      </c>
      <c r="AF3" s="7">
        <f t="shared" si="0"/>
        <v>0</v>
      </c>
      <c r="AG3" s="7">
        <f t="shared" si="0"/>
        <v>0</v>
      </c>
      <c r="AH3" s="7">
        <f t="shared" si="0"/>
        <v>0</v>
      </c>
      <c r="AI3" s="7">
        <f t="shared" si="0"/>
        <v>0</v>
      </c>
    </row>
    <row r="4" spans="1:35" x14ac:dyDescent="0.25">
      <c r="A4" s="7" t="s">
        <v>29</v>
      </c>
      <c r="B4" s="7">
        <v>0</v>
      </c>
      <c r="C4" s="7">
        <v>0</v>
      </c>
      <c r="D4" s="7">
        <v>0</v>
      </c>
      <c r="E4" s="7">
        <v>0</v>
      </c>
      <c r="F4" s="7">
        <v>0</v>
      </c>
      <c r="G4" s="7">
        <v>0</v>
      </c>
      <c r="H4" s="7">
        <v>0</v>
      </c>
      <c r="I4" s="7">
        <v>0</v>
      </c>
      <c r="J4" s="7">
        <v>0</v>
      </c>
      <c r="K4" s="7">
        <v>0</v>
      </c>
      <c r="L4" s="7">
        <v>0</v>
      </c>
      <c r="M4" s="7">
        <v>0</v>
      </c>
      <c r="N4" s="7">
        <v>0</v>
      </c>
      <c r="O4" s="7">
        <v>0</v>
      </c>
      <c r="P4" s="7">
        <v>0</v>
      </c>
      <c r="Q4" s="7">
        <v>0</v>
      </c>
      <c r="R4" s="7">
        <v>0</v>
      </c>
      <c r="S4" s="7">
        <v>0</v>
      </c>
      <c r="T4" s="7">
        <f t="shared" si="0"/>
        <v>0</v>
      </c>
      <c r="U4" s="7">
        <f t="shared" si="0"/>
        <v>0</v>
      </c>
      <c r="V4" s="7">
        <f t="shared" si="0"/>
        <v>0</v>
      </c>
      <c r="W4" s="7">
        <f t="shared" si="0"/>
        <v>0</v>
      </c>
      <c r="X4" s="7">
        <f t="shared" si="0"/>
        <v>0</v>
      </c>
      <c r="Y4" s="7">
        <f t="shared" si="0"/>
        <v>0</v>
      </c>
      <c r="Z4" s="7">
        <f t="shared" si="0"/>
        <v>0</v>
      </c>
      <c r="AA4" s="7">
        <f t="shared" si="0"/>
        <v>0</v>
      </c>
      <c r="AB4" s="7">
        <f t="shared" si="0"/>
        <v>0</v>
      </c>
      <c r="AC4" s="7">
        <f t="shared" si="0"/>
        <v>0</v>
      </c>
      <c r="AD4" s="7">
        <f t="shared" si="0"/>
        <v>0</v>
      </c>
      <c r="AE4" s="7">
        <f t="shared" si="0"/>
        <v>0</v>
      </c>
      <c r="AF4" s="7">
        <f t="shared" si="0"/>
        <v>0</v>
      </c>
      <c r="AG4" s="7">
        <f t="shared" si="0"/>
        <v>0</v>
      </c>
      <c r="AH4" s="7">
        <f t="shared" si="0"/>
        <v>0</v>
      </c>
      <c r="AI4" s="7">
        <f t="shared" si="0"/>
        <v>0</v>
      </c>
    </row>
    <row r="5" spans="1:35" x14ac:dyDescent="0.25">
      <c r="A5" s="7" t="s">
        <v>30</v>
      </c>
      <c r="B5" s="7">
        <v>0</v>
      </c>
      <c r="C5" s="7">
        <v>0</v>
      </c>
      <c r="D5" s="7">
        <v>0</v>
      </c>
      <c r="E5" s="7">
        <v>0</v>
      </c>
      <c r="F5" s="7">
        <v>0</v>
      </c>
      <c r="G5" s="7">
        <v>0</v>
      </c>
      <c r="H5" s="7">
        <v>0</v>
      </c>
      <c r="I5" s="7">
        <v>0</v>
      </c>
      <c r="J5" s="7">
        <v>0</v>
      </c>
      <c r="K5" s="7">
        <v>0</v>
      </c>
      <c r="L5" s="7">
        <v>0</v>
      </c>
      <c r="M5" s="7">
        <v>0</v>
      </c>
      <c r="N5" s="7">
        <v>0</v>
      </c>
      <c r="O5" s="7">
        <v>0</v>
      </c>
      <c r="P5" s="7">
        <v>0</v>
      </c>
      <c r="Q5" s="7">
        <v>0</v>
      </c>
      <c r="R5" s="7">
        <v>0</v>
      </c>
      <c r="S5" s="7">
        <v>0</v>
      </c>
      <c r="T5" s="7">
        <f t="shared" si="0"/>
        <v>0</v>
      </c>
      <c r="U5" s="7">
        <f t="shared" si="0"/>
        <v>0</v>
      </c>
      <c r="V5" s="7">
        <f t="shared" si="0"/>
        <v>0</v>
      </c>
      <c r="W5" s="7">
        <f t="shared" si="0"/>
        <v>0</v>
      </c>
      <c r="X5" s="7">
        <f t="shared" si="0"/>
        <v>0</v>
      </c>
      <c r="Y5" s="7">
        <f t="shared" si="0"/>
        <v>0</v>
      </c>
      <c r="Z5" s="7">
        <f t="shared" si="0"/>
        <v>0</v>
      </c>
      <c r="AA5" s="7">
        <f t="shared" si="0"/>
        <v>0</v>
      </c>
      <c r="AB5" s="7">
        <f t="shared" si="0"/>
        <v>0</v>
      </c>
      <c r="AC5" s="7">
        <f t="shared" si="0"/>
        <v>0</v>
      </c>
      <c r="AD5" s="7">
        <f t="shared" si="0"/>
        <v>0</v>
      </c>
      <c r="AE5" s="7">
        <f t="shared" si="0"/>
        <v>0</v>
      </c>
      <c r="AF5" s="7">
        <f t="shared" si="0"/>
        <v>0</v>
      </c>
      <c r="AG5" s="7">
        <f t="shared" si="0"/>
        <v>0</v>
      </c>
      <c r="AH5" s="7">
        <f t="shared" si="0"/>
        <v>0</v>
      </c>
      <c r="AI5" s="7">
        <f t="shared" si="0"/>
        <v>0</v>
      </c>
    </row>
    <row r="6" spans="1:35" x14ac:dyDescent="0.25">
      <c r="A6" s="7" t="s">
        <v>31</v>
      </c>
      <c r="B6" s="13">
        <f>Electricity!B7</f>
        <v>9.1290852656563803</v>
      </c>
      <c r="C6" s="13">
        <f>Electricity!C7</f>
        <v>9.1290852656563803</v>
      </c>
      <c r="D6" s="13">
        <f>Electricity!D7</f>
        <v>9.1290852656563803</v>
      </c>
      <c r="E6" s="13">
        <f>Electricity!E7</f>
        <v>9.1290852656563803</v>
      </c>
      <c r="F6" s="13">
        <f>Electricity!F7</f>
        <v>9.1290852656563803</v>
      </c>
      <c r="G6" s="13">
        <f>Electricity!G7</f>
        <v>0</v>
      </c>
      <c r="H6" s="13">
        <f>Electricity!H7</f>
        <v>0</v>
      </c>
      <c r="I6" s="13">
        <f>Electricity!I7</f>
        <v>0</v>
      </c>
      <c r="J6" s="13">
        <f>Electricity!J7</f>
        <v>0</v>
      </c>
      <c r="K6" s="13">
        <f>Electricity!K7</f>
        <v>0</v>
      </c>
      <c r="L6" s="13">
        <f>Electricity!L7</f>
        <v>0</v>
      </c>
      <c r="M6" s="13">
        <f>Electricity!M7</f>
        <v>0</v>
      </c>
      <c r="N6" s="13">
        <f>Electricity!N7</f>
        <v>0</v>
      </c>
      <c r="O6" s="13">
        <f>Electricity!O7</f>
        <v>0</v>
      </c>
      <c r="P6" s="13">
        <f>Electricity!P7</f>
        <v>0</v>
      </c>
      <c r="Q6" s="13">
        <f>Electricity!Q7</f>
        <v>0</v>
      </c>
      <c r="R6" s="13">
        <f>Electricity!R7</f>
        <v>0</v>
      </c>
      <c r="S6" s="13">
        <f>Electricity!S7</f>
        <v>0</v>
      </c>
      <c r="T6" s="13">
        <f>Electricity!T7</f>
        <v>0</v>
      </c>
      <c r="U6" s="13">
        <f>Electricity!U7</f>
        <v>0</v>
      </c>
      <c r="V6" s="13">
        <f>Electricity!V7</f>
        <v>0</v>
      </c>
      <c r="W6" s="13">
        <f>Electricity!W7</f>
        <v>0</v>
      </c>
      <c r="X6" s="13">
        <f>Electricity!X7</f>
        <v>0</v>
      </c>
      <c r="Y6" s="13">
        <f>Electricity!Y7</f>
        <v>0</v>
      </c>
      <c r="Z6" s="13">
        <f>Electricity!Z7</f>
        <v>0</v>
      </c>
      <c r="AA6" s="13">
        <f>Electricity!AA7</f>
        <v>0</v>
      </c>
      <c r="AB6" s="13">
        <f>Electricity!AB7</f>
        <v>0</v>
      </c>
      <c r="AC6" s="13">
        <f>Electricity!AC7</f>
        <v>0</v>
      </c>
      <c r="AD6" s="13">
        <f>Electricity!AD7</f>
        <v>0</v>
      </c>
      <c r="AE6" s="13">
        <f>Electricity!AE7</f>
        <v>0</v>
      </c>
      <c r="AF6" s="13">
        <f>Electricity!AF7</f>
        <v>0</v>
      </c>
      <c r="AG6" s="13">
        <f>Electricity!AG7</f>
        <v>0</v>
      </c>
      <c r="AH6" s="13">
        <f>Electricity!AH7</f>
        <v>0</v>
      </c>
      <c r="AI6" s="13">
        <f>Electricity!AI7</f>
        <v>0</v>
      </c>
    </row>
    <row r="7" spans="1:35" x14ac:dyDescent="0.25">
      <c r="A7" s="7" t="s">
        <v>32</v>
      </c>
      <c r="B7" s="7">
        <v>0</v>
      </c>
      <c r="C7" s="7">
        <v>0</v>
      </c>
      <c r="D7" s="7">
        <v>0</v>
      </c>
      <c r="E7" s="7">
        <v>0</v>
      </c>
      <c r="F7" s="7">
        <v>0</v>
      </c>
      <c r="G7" s="7">
        <v>0</v>
      </c>
      <c r="H7" s="7">
        <v>0</v>
      </c>
      <c r="I7" s="7">
        <v>0</v>
      </c>
      <c r="J7" s="7">
        <v>0</v>
      </c>
      <c r="K7" s="7">
        <v>0</v>
      </c>
      <c r="L7" s="7">
        <v>0</v>
      </c>
      <c r="M7" s="7">
        <v>0</v>
      </c>
      <c r="N7" s="7">
        <v>0</v>
      </c>
      <c r="O7" s="7">
        <v>0</v>
      </c>
      <c r="P7" s="7">
        <v>0</v>
      </c>
      <c r="Q7" s="7">
        <v>0</v>
      </c>
      <c r="R7" s="7">
        <v>0</v>
      </c>
      <c r="S7" s="7">
        <v>0</v>
      </c>
      <c r="T7" s="7">
        <f t="shared" ref="T7:AI14" si="1">TREND($K7:$S7,$G$1:$O$1,P$1)</f>
        <v>0</v>
      </c>
      <c r="U7" s="7">
        <f t="shared" si="1"/>
        <v>0</v>
      </c>
      <c r="V7" s="7">
        <f t="shared" si="1"/>
        <v>0</v>
      </c>
      <c r="W7" s="7">
        <f t="shared" si="1"/>
        <v>0</v>
      </c>
      <c r="X7" s="7">
        <f t="shared" si="1"/>
        <v>0</v>
      </c>
      <c r="Y7" s="7">
        <f t="shared" si="1"/>
        <v>0</v>
      </c>
      <c r="Z7" s="7">
        <f t="shared" si="1"/>
        <v>0</v>
      </c>
      <c r="AA7" s="7">
        <f t="shared" si="1"/>
        <v>0</v>
      </c>
      <c r="AB7" s="7">
        <f t="shared" si="1"/>
        <v>0</v>
      </c>
      <c r="AC7" s="7">
        <f t="shared" si="1"/>
        <v>0</v>
      </c>
      <c r="AD7" s="7">
        <f t="shared" si="1"/>
        <v>0</v>
      </c>
      <c r="AE7" s="7">
        <f t="shared" si="1"/>
        <v>0</v>
      </c>
      <c r="AF7" s="7">
        <f t="shared" si="1"/>
        <v>0</v>
      </c>
      <c r="AG7" s="7">
        <f t="shared" si="1"/>
        <v>0</v>
      </c>
      <c r="AH7" s="7">
        <f t="shared" si="1"/>
        <v>0</v>
      </c>
      <c r="AI7" s="7">
        <f t="shared" si="1"/>
        <v>0</v>
      </c>
    </row>
    <row r="8" spans="1:35" x14ac:dyDescent="0.25">
      <c r="A8" s="7" t="s">
        <v>33</v>
      </c>
      <c r="B8" s="7">
        <v>0</v>
      </c>
      <c r="C8" s="7">
        <v>0</v>
      </c>
      <c r="D8" s="7">
        <v>0</v>
      </c>
      <c r="E8" s="7">
        <v>0</v>
      </c>
      <c r="F8" s="7">
        <v>0</v>
      </c>
      <c r="G8" s="7">
        <v>0</v>
      </c>
      <c r="H8" s="7">
        <v>0</v>
      </c>
      <c r="I8" s="7">
        <v>0</v>
      </c>
      <c r="J8" s="7">
        <v>0</v>
      </c>
      <c r="K8" s="7">
        <v>0</v>
      </c>
      <c r="L8" s="7">
        <v>0</v>
      </c>
      <c r="M8" s="7">
        <v>0</v>
      </c>
      <c r="N8" s="7">
        <v>0</v>
      </c>
      <c r="O8" s="7">
        <v>0</v>
      </c>
      <c r="P8" s="7">
        <v>0</v>
      </c>
      <c r="Q8" s="7">
        <v>0</v>
      </c>
      <c r="R8" s="7">
        <v>0</v>
      </c>
      <c r="S8" s="7">
        <v>0</v>
      </c>
      <c r="T8" s="7">
        <f t="shared" si="1"/>
        <v>0</v>
      </c>
      <c r="U8" s="7">
        <f t="shared" si="1"/>
        <v>0</v>
      </c>
      <c r="V8" s="7">
        <f t="shared" si="1"/>
        <v>0</v>
      </c>
      <c r="W8" s="7">
        <f t="shared" si="1"/>
        <v>0</v>
      </c>
      <c r="X8" s="7">
        <f t="shared" si="1"/>
        <v>0</v>
      </c>
      <c r="Y8" s="7">
        <f t="shared" si="1"/>
        <v>0</v>
      </c>
      <c r="Z8" s="7">
        <f t="shared" si="1"/>
        <v>0</v>
      </c>
      <c r="AA8" s="7">
        <f t="shared" si="1"/>
        <v>0</v>
      </c>
      <c r="AB8" s="7">
        <f t="shared" si="1"/>
        <v>0</v>
      </c>
      <c r="AC8" s="7">
        <f t="shared" si="1"/>
        <v>0</v>
      </c>
      <c r="AD8" s="7">
        <f t="shared" si="1"/>
        <v>0</v>
      </c>
      <c r="AE8" s="7">
        <f t="shared" si="1"/>
        <v>0</v>
      </c>
      <c r="AF8" s="7">
        <f t="shared" si="1"/>
        <v>0</v>
      </c>
      <c r="AG8" s="7">
        <f t="shared" si="1"/>
        <v>0</v>
      </c>
      <c r="AH8" s="7">
        <f t="shared" si="1"/>
        <v>0</v>
      </c>
      <c r="AI8" s="7">
        <f t="shared" si="1"/>
        <v>0</v>
      </c>
    </row>
    <row r="9" spans="1:35" x14ac:dyDescent="0.25">
      <c r="A9" s="7" t="s">
        <v>34</v>
      </c>
      <c r="B9" s="7">
        <v>0</v>
      </c>
      <c r="C9" s="7">
        <v>0</v>
      </c>
      <c r="D9" s="7">
        <v>0</v>
      </c>
      <c r="E9" s="7">
        <v>0</v>
      </c>
      <c r="F9" s="7">
        <v>0</v>
      </c>
      <c r="G9" s="7">
        <v>0</v>
      </c>
      <c r="H9" s="7">
        <v>0</v>
      </c>
      <c r="I9" s="7">
        <v>0</v>
      </c>
      <c r="J9" s="7">
        <v>0</v>
      </c>
      <c r="K9" s="7">
        <v>0</v>
      </c>
      <c r="L9" s="7">
        <v>0</v>
      </c>
      <c r="M9" s="7">
        <v>0</v>
      </c>
      <c r="N9" s="7">
        <v>0</v>
      </c>
      <c r="O9" s="7">
        <v>0</v>
      </c>
      <c r="P9" s="7">
        <v>0</v>
      </c>
      <c r="Q9" s="7">
        <v>0</v>
      </c>
      <c r="R9" s="7">
        <v>0</v>
      </c>
      <c r="S9" s="7">
        <v>0</v>
      </c>
      <c r="T9" s="7">
        <f t="shared" si="1"/>
        <v>0</v>
      </c>
      <c r="U9" s="7">
        <f t="shared" si="1"/>
        <v>0</v>
      </c>
      <c r="V9" s="7">
        <f t="shared" si="1"/>
        <v>0</v>
      </c>
      <c r="W9" s="7">
        <f t="shared" si="1"/>
        <v>0</v>
      </c>
      <c r="X9" s="7">
        <f t="shared" si="1"/>
        <v>0</v>
      </c>
      <c r="Y9" s="7">
        <f t="shared" si="1"/>
        <v>0</v>
      </c>
      <c r="Z9" s="7">
        <f t="shared" si="1"/>
        <v>0</v>
      </c>
      <c r="AA9" s="7">
        <f t="shared" si="1"/>
        <v>0</v>
      </c>
      <c r="AB9" s="7">
        <f t="shared" si="1"/>
        <v>0</v>
      </c>
      <c r="AC9" s="7">
        <f t="shared" si="1"/>
        <v>0</v>
      </c>
      <c r="AD9" s="7">
        <f t="shared" si="1"/>
        <v>0</v>
      </c>
      <c r="AE9" s="7">
        <f t="shared" si="1"/>
        <v>0</v>
      </c>
      <c r="AF9" s="7">
        <f t="shared" si="1"/>
        <v>0</v>
      </c>
      <c r="AG9" s="7">
        <f t="shared" si="1"/>
        <v>0</v>
      </c>
      <c r="AH9" s="7">
        <f t="shared" si="1"/>
        <v>0</v>
      </c>
      <c r="AI9" s="7">
        <f t="shared" si="1"/>
        <v>0</v>
      </c>
    </row>
    <row r="10" spans="1:35" x14ac:dyDescent="0.25">
      <c r="A10" s="7" t="s">
        <v>35</v>
      </c>
      <c r="B10" s="7">
        <v>0</v>
      </c>
      <c r="C10" s="7">
        <v>0</v>
      </c>
      <c r="D10" s="7">
        <v>0</v>
      </c>
      <c r="E10" s="7">
        <v>0</v>
      </c>
      <c r="F10" s="7">
        <v>0</v>
      </c>
      <c r="G10" s="7">
        <v>0</v>
      </c>
      <c r="H10" s="7">
        <v>0</v>
      </c>
      <c r="I10" s="7">
        <v>0</v>
      </c>
      <c r="J10" s="7">
        <v>0</v>
      </c>
      <c r="K10" s="7">
        <v>0</v>
      </c>
      <c r="L10" s="7">
        <v>0</v>
      </c>
      <c r="M10" s="7">
        <v>0</v>
      </c>
      <c r="N10" s="7">
        <v>0</v>
      </c>
      <c r="O10" s="7">
        <v>0</v>
      </c>
      <c r="P10" s="7">
        <v>0</v>
      </c>
      <c r="Q10" s="7">
        <v>0</v>
      </c>
      <c r="R10" s="7">
        <v>0</v>
      </c>
      <c r="S10" s="7">
        <v>0</v>
      </c>
      <c r="T10" s="7">
        <f t="shared" si="1"/>
        <v>0</v>
      </c>
      <c r="U10" s="7">
        <f t="shared" si="1"/>
        <v>0</v>
      </c>
      <c r="V10" s="7">
        <f t="shared" si="1"/>
        <v>0</v>
      </c>
      <c r="W10" s="7">
        <f t="shared" si="1"/>
        <v>0</v>
      </c>
      <c r="X10" s="7">
        <f t="shared" si="1"/>
        <v>0</v>
      </c>
      <c r="Y10" s="7">
        <f t="shared" si="1"/>
        <v>0</v>
      </c>
      <c r="Z10" s="7">
        <f t="shared" si="1"/>
        <v>0</v>
      </c>
      <c r="AA10" s="7">
        <f t="shared" si="1"/>
        <v>0</v>
      </c>
      <c r="AB10" s="7">
        <f t="shared" si="1"/>
        <v>0</v>
      </c>
      <c r="AC10" s="7">
        <f t="shared" si="1"/>
        <v>0</v>
      </c>
      <c r="AD10" s="7">
        <f t="shared" si="1"/>
        <v>0</v>
      </c>
      <c r="AE10" s="7">
        <f t="shared" si="1"/>
        <v>0</v>
      </c>
      <c r="AF10" s="7">
        <f t="shared" si="1"/>
        <v>0</v>
      </c>
      <c r="AG10" s="7">
        <f t="shared" si="1"/>
        <v>0</v>
      </c>
      <c r="AH10" s="7">
        <f t="shared" si="1"/>
        <v>0</v>
      </c>
      <c r="AI10" s="7">
        <f t="shared" si="1"/>
        <v>0</v>
      </c>
    </row>
    <row r="11" spans="1:35" x14ac:dyDescent="0.25">
      <c r="A11" s="7" t="s">
        <v>36</v>
      </c>
      <c r="B11" s="7">
        <v>0</v>
      </c>
      <c r="C11" s="7">
        <v>0</v>
      </c>
      <c r="D11" s="7">
        <v>0</v>
      </c>
      <c r="E11" s="7">
        <v>0</v>
      </c>
      <c r="F11" s="7">
        <v>0</v>
      </c>
      <c r="G11" s="7">
        <v>0</v>
      </c>
      <c r="H11" s="7">
        <v>0</v>
      </c>
      <c r="I11" s="7">
        <v>0</v>
      </c>
      <c r="J11" s="7">
        <v>0</v>
      </c>
      <c r="K11" s="7">
        <v>0</v>
      </c>
      <c r="L11" s="7">
        <v>0</v>
      </c>
      <c r="M11" s="7">
        <v>0</v>
      </c>
      <c r="N11" s="7">
        <v>0</v>
      </c>
      <c r="O11" s="7">
        <v>0</v>
      </c>
      <c r="P11" s="7">
        <v>0</v>
      </c>
      <c r="Q11" s="7">
        <v>0</v>
      </c>
      <c r="R11" s="7">
        <v>0</v>
      </c>
      <c r="S11" s="7">
        <v>0</v>
      </c>
      <c r="T11" s="7">
        <f t="shared" si="1"/>
        <v>0</v>
      </c>
      <c r="U11" s="7">
        <f t="shared" si="1"/>
        <v>0</v>
      </c>
      <c r="V11" s="7">
        <f t="shared" si="1"/>
        <v>0</v>
      </c>
      <c r="W11" s="7">
        <f t="shared" si="1"/>
        <v>0</v>
      </c>
      <c r="X11" s="7">
        <f t="shared" si="1"/>
        <v>0</v>
      </c>
      <c r="Y11" s="7">
        <f t="shared" si="1"/>
        <v>0</v>
      </c>
      <c r="Z11" s="7">
        <f t="shared" si="1"/>
        <v>0</v>
      </c>
      <c r="AA11" s="7">
        <f t="shared" si="1"/>
        <v>0</v>
      </c>
      <c r="AB11" s="7">
        <f t="shared" si="1"/>
        <v>0</v>
      </c>
      <c r="AC11" s="7">
        <f t="shared" si="1"/>
        <v>0</v>
      </c>
      <c r="AD11" s="7">
        <f t="shared" si="1"/>
        <v>0</v>
      </c>
      <c r="AE11" s="7">
        <f t="shared" si="1"/>
        <v>0</v>
      </c>
      <c r="AF11" s="7">
        <f t="shared" si="1"/>
        <v>0</v>
      </c>
      <c r="AG11" s="7">
        <f t="shared" si="1"/>
        <v>0</v>
      </c>
      <c r="AH11" s="7">
        <f t="shared" si="1"/>
        <v>0</v>
      </c>
      <c r="AI11" s="7">
        <f t="shared" si="1"/>
        <v>0</v>
      </c>
    </row>
    <row r="12" spans="1:35" x14ac:dyDescent="0.25">
      <c r="A12" s="7" t="s">
        <v>37</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f t="shared" si="1"/>
        <v>0</v>
      </c>
      <c r="U12" s="7">
        <f t="shared" si="1"/>
        <v>0</v>
      </c>
      <c r="V12" s="7">
        <f t="shared" si="1"/>
        <v>0</v>
      </c>
      <c r="W12" s="7">
        <f t="shared" si="1"/>
        <v>0</v>
      </c>
      <c r="X12" s="7">
        <f t="shared" si="1"/>
        <v>0</v>
      </c>
      <c r="Y12" s="7">
        <f t="shared" si="1"/>
        <v>0</v>
      </c>
      <c r="Z12" s="7">
        <f t="shared" si="1"/>
        <v>0</v>
      </c>
      <c r="AA12" s="7">
        <f t="shared" si="1"/>
        <v>0</v>
      </c>
      <c r="AB12" s="7">
        <f t="shared" si="1"/>
        <v>0</v>
      </c>
      <c r="AC12" s="7">
        <f t="shared" si="1"/>
        <v>0</v>
      </c>
      <c r="AD12" s="7">
        <f t="shared" si="1"/>
        <v>0</v>
      </c>
      <c r="AE12" s="7">
        <f t="shared" si="1"/>
        <v>0</v>
      </c>
      <c r="AF12" s="7">
        <f t="shared" si="1"/>
        <v>0</v>
      </c>
      <c r="AG12" s="7">
        <f t="shared" si="1"/>
        <v>0</v>
      </c>
      <c r="AH12" s="7">
        <f t="shared" si="1"/>
        <v>0</v>
      </c>
      <c r="AI12" s="7">
        <f t="shared" si="1"/>
        <v>0</v>
      </c>
    </row>
    <row r="13" spans="1:35" x14ac:dyDescent="0.25">
      <c r="A13" s="7" t="s">
        <v>38</v>
      </c>
      <c r="B13" s="7">
        <v>0</v>
      </c>
      <c r="C13" s="7">
        <v>0</v>
      </c>
      <c r="D13" s="7">
        <v>0</v>
      </c>
      <c r="E13" s="7">
        <v>0</v>
      </c>
      <c r="F13" s="7">
        <v>0</v>
      </c>
      <c r="G13" s="7">
        <v>0</v>
      </c>
      <c r="H13" s="7">
        <v>0</v>
      </c>
      <c r="I13" s="7">
        <v>0</v>
      </c>
      <c r="J13" s="7">
        <v>0</v>
      </c>
      <c r="K13" s="7">
        <v>0</v>
      </c>
      <c r="L13" s="7">
        <v>0</v>
      </c>
      <c r="M13" s="7">
        <v>0</v>
      </c>
      <c r="N13" s="7">
        <v>0</v>
      </c>
      <c r="O13" s="7">
        <v>0</v>
      </c>
      <c r="P13" s="7">
        <v>0</v>
      </c>
      <c r="Q13" s="7">
        <v>0</v>
      </c>
      <c r="R13" s="7">
        <v>0</v>
      </c>
      <c r="S13" s="7">
        <v>0</v>
      </c>
      <c r="T13" s="7">
        <f t="shared" si="1"/>
        <v>0</v>
      </c>
      <c r="U13" s="7">
        <f t="shared" si="1"/>
        <v>0</v>
      </c>
      <c r="V13" s="7">
        <f t="shared" si="1"/>
        <v>0</v>
      </c>
      <c r="W13" s="7">
        <f t="shared" si="1"/>
        <v>0</v>
      </c>
      <c r="X13" s="7">
        <f t="shared" si="1"/>
        <v>0</v>
      </c>
      <c r="Y13" s="7">
        <f t="shared" si="1"/>
        <v>0</v>
      </c>
      <c r="Z13" s="7">
        <f t="shared" si="1"/>
        <v>0</v>
      </c>
      <c r="AA13" s="7">
        <f t="shared" si="1"/>
        <v>0</v>
      </c>
      <c r="AB13" s="7">
        <f t="shared" si="1"/>
        <v>0</v>
      </c>
      <c r="AC13" s="7">
        <f t="shared" si="1"/>
        <v>0</v>
      </c>
      <c r="AD13" s="7">
        <f t="shared" si="1"/>
        <v>0</v>
      </c>
      <c r="AE13" s="7">
        <f t="shared" si="1"/>
        <v>0</v>
      </c>
      <c r="AF13" s="7">
        <f t="shared" si="1"/>
        <v>0</v>
      </c>
      <c r="AG13" s="7">
        <f t="shared" si="1"/>
        <v>0</v>
      </c>
      <c r="AH13" s="7">
        <f t="shared" si="1"/>
        <v>0</v>
      </c>
      <c r="AI13" s="7">
        <f t="shared" si="1"/>
        <v>0</v>
      </c>
    </row>
    <row r="14" spans="1:35" x14ac:dyDescent="0.25">
      <c r="A14" s="7" t="s">
        <v>39</v>
      </c>
      <c r="B14" s="7">
        <v>0</v>
      </c>
      <c r="C14" s="7">
        <v>0</v>
      </c>
      <c r="D14" s="7">
        <v>0</v>
      </c>
      <c r="E14" s="7">
        <v>0</v>
      </c>
      <c r="F14" s="7">
        <v>0</v>
      </c>
      <c r="G14" s="7">
        <v>0</v>
      </c>
      <c r="H14" s="7">
        <v>0</v>
      </c>
      <c r="I14" s="7">
        <v>0</v>
      </c>
      <c r="J14" s="7">
        <v>0</v>
      </c>
      <c r="K14" s="7">
        <v>0</v>
      </c>
      <c r="L14" s="7">
        <v>0</v>
      </c>
      <c r="M14" s="7">
        <v>0</v>
      </c>
      <c r="N14" s="7">
        <v>0</v>
      </c>
      <c r="O14" s="7">
        <v>0</v>
      </c>
      <c r="P14" s="7">
        <v>0</v>
      </c>
      <c r="Q14" s="7">
        <v>0</v>
      </c>
      <c r="R14" s="7">
        <v>0</v>
      </c>
      <c r="S14" s="7">
        <v>0</v>
      </c>
      <c r="T14" s="7">
        <f t="shared" si="1"/>
        <v>0</v>
      </c>
      <c r="U14" s="7">
        <f t="shared" si="1"/>
        <v>0</v>
      </c>
      <c r="V14" s="7">
        <f t="shared" si="1"/>
        <v>0</v>
      </c>
      <c r="W14" s="7">
        <f t="shared" si="1"/>
        <v>0</v>
      </c>
      <c r="X14" s="7">
        <f t="shared" si="1"/>
        <v>0</v>
      </c>
      <c r="Y14" s="7">
        <f t="shared" si="1"/>
        <v>0</v>
      </c>
      <c r="Z14" s="7">
        <f t="shared" si="1"/>
        <v>0</v>
      </c>
      <c r="AA14" s="7">
        <f t="shared" si="1"/>
        <v>0</v>
      </c>
      <c r="AB14" s="7">
        <f t="shared" si="1"/>
        <v>0</v>
      </c>
      <c r="AC14" s="7">
        <f t="shared" si="1"/>
        <v>0</v>
      </c>
      <c r="AD14" s="7">
        <f t="shared" si="1"/>
        <v>0</v>
      </c>
      <c r="AE14" s="7">
        <f t="shared" si="1"/>
        <v>0</v>
      </c>
      <c r="AF14" s="7">
        <f t="shared" si="1"/>
        <v>0</v>
      </c>
      <c r="AG14" s="7">
        <f t="shared" si="1"/>
        <v>0</v>
      </c>
      <c r="AH14" s="7">
        <f t="shared" si="1"/>
        <v>0</v>
      </c>
      <c r="AI14" s="7">
        <f t="shared" si="1"/>
        <v>0</v>
      </c>
    </row>
    <row r="15" spans="1:35" x14ac:dyDescent="0.25">
      <c r="A15" s="7" t="s">
        <v>205</v>
      </c>
      <c r="B15" s="7">
        <v>0</v>
      </c>
      <c r="C15" s="7">
        <v>0</v>
      </c>
      <c r="D15" s="7">
        <v>0</v>
      </c>
      <c r="E15" s="7">
        <v>0</v>
      </c>
      <c r="F15" s="7">
        <v>0</v>
      </c>
      <c r="G15" s="7">
        <v>0</v>
      </c>
      <c r="H15" s="7">
        <v>0</v>
      </c>
      <c r="I15" s="7">
        <v>0</v>
      </c>
      <c r="J15" s="7">
        <v>0</v>
      </c>
      <c r="K15" s="7">
        <v>0</v>
      </c>
      <c r="L15" s="7">
        <v>0</v>
      </c>
      <c r="M15" s="7">
        <v>0</v>
      </c>
      <c r="N15" s="7">
        <v>0</v>
      </c>
      <c r="O15" s="7">
        <v>0</v>
      </c>
      <c r="P15" s="7">
        <v>0</v>
      </c>
      <c r="Q15" s="7">
        <v>0</v>
      </c>
      <c r="R15" s="7">
        <v>0</v>
      </c>
      <c r="S15" s="7">
        <v>0</v>
      </c>
      <c r="T15" s="7">
        <f t="shared" ref="T15:T17" si="2">TREND($K15:$S15,$G$1:$O$1,P$1)</f>
        <v>0</v>
      </c>
      <c r="U15" s="7">
        <f t="shared" ref="U15:U17" si="3">TREND($K15:$S15,$G$1:$O$1,Q$1)</f>
        <v>0</v>
      </c>
      <c r="V15" s="7">
        <f t="shared" ref="V15:V17" si="4">TREND($K15:$S15,$G$1:$O$1,R$1)</f>
        <v>0</v>
      </c>
      <c r="W15" s="7">
        <f t="shared" ref="W15:W17" si="5">TREND($K15:$S15,$G$1:$O$1,S$1)</f>
        <v>0</v>
      </c>
      <c r="X15" s="7">
        <f t="shared" ref="X15:X17" si="6">TREND($K15:$S15,$G$1:$O$1,T$1)</f>
        <v>0</v>
      </c>
      <c r="Y15" s="7">
        <f t="shared" ref="Y15:Y17" si="7">TREND($K15:$S15,$G$1:$O$1,U$1)</f>
        <v>0</v>
      </c>
      <c r="Z15" s="7">
        <f t="shared" ref="Z15:Z17" si="8">TREND($K15:$S15,$G$1:$O$1,V$1)</f>
        <v>0</v>
      </c>
      <c r="AA15" s="7">
        <f t="shared" ref="AA15:AA17" si="9">TREND($K15:$S15,$G$1:$O$1,W$1)</f>
        <v>0</v>
      </c>
      <c r="AB15" s="7">
        <f t="shared" ref="AB15:AB17" si="10">TREND($K15:$S15,$G$1:$O$1,X$1)</f>
        <v>0</v>
      </c>
      <c r="AC15" s="7">
        <f t="shared" ref="AC15:AC17" si="11">TREND($K15:$S15,$G$1:$O$1,Y$1)</f>
        <v>0</v>
      </c>
      <c r="AD15" s="7">
        <f t="shared" ref="AD15:AD17" si="12">TREND($K15:$S15,$G$1:$O$1,Z$1)</f>
        <v>0</v>
      </c>
      <c r="AE15" s="7">
        <f t="shared" ref="AE15:AE17" si="13">TREND($K15:$S15,$G$1:$O$1,AA$1)</f>
        <v>0</v>
      </c>
      <c r="AF15" s="7">
        <f t="shared" ref="AF15:AF17" si="14">TREND($K15:$S15,$G$1:$O$1,AB$1)</f>
        <v>0</v>
      </c>
      <c r="AG15" s="7">
        <f t="shared" ref="AG15:AG17" si="15">TREND($K15:$S15,$G$1:$O$1,AC$1)</f>
        <v>0</v>
      </c>
      <c r="AH15" s="7">
        <f t="shared" ref="AH15:AH17" si="16">TREND($K15:$S15,$G$1:$O$1,AD$1)</f>
        <v>0</v>
      </c>
      <c r="AI15" s="7">
        <f t="shared" ref="AI15:AI17" si="17">TREND($K15:$S15,$G$1:$O$1,AE$1)</f>
        <v>0</v>
      </c>
    </row>
    <row r="16" spans="1:35" x14ac:dyDescent="0.25">
      <c r="A16" s="7" t="s">
        <v>206</v>
      </c>
      <c r="B16" s="7">
        <v>0</v>
      </c>
      <c r="C16" s="7">
        <v>0</v>
      </c>
      <c r="D16" s="7">
        <v>0</v>
      </c>
      <c r="E16" s="7">
        <v>0</v>
      </c>
      <c r="F16" s="7">
        <v>0</v>
      </c>
      <c r="G16" s="7">
        <v>0</v>
      </c>
      <c r="H16" s="7">
        <v>0</v>
      </c>
      <c r="I16" s="7">
        <v>0</v>
      </c>
      <c r="J16" s="7">
        <v>0</v>
      </c>
      <c r="K16" s="7">
        <v>0</v>
      </c>
      <c r="L16" s="7">
        <v>0</v>
      </c>
      <c r="M16" s="7">
        <v>0</v>
      </c>
      <c r="N16" s="7">
        <v>0</v>
      </c>
      <c r="O16" s="7">
        <v>0</v>
      </c>
      <c r="P16" s="7">
        <v>0</v>
      </c>
      <c r="Q16" s="7">
        <v>0</v>
      </c>
      <c r="R16" s="7">
        <v>0</v>
      </c>
      <c r="S16" s="7">
        <v>0</v>
      </c>
      <c r="T16" s="7">
        <f t="shared" si="2"/>
        <v>0</v>
      </c>
      <c r="U16" s="7">
        <f t="shared" si="3"/>
        <v>0</v>
      </c>
      <c r="V16" s="7">
        <f t="shared" si="4"/>
        <v>0</v>
      </c>
      <c r="W16" s="7">
        <f t="shared" si="5"/>
        <v>0</v>
      </c>
      <c r="X16" s="7">
        <f t="shared" si="6"/>
        <v>0</v>
      </c>
      <c r="Y16" s="7">
        <f t="shared" si="7"/>
        <v>0</v>
      </c>
      <c r="Z16" s="7">
        <f t="shared" si="8"/>
        <v>0</v>
      </c>
      <c r="AA16" s="7">
        <f t="shared" si="9"/>
        <v>0</v>
      </c>
      <c r="AB16" s="7">
        <f t="shared" si="10"/>
        <v>0</v>
      </c>
      <c r="AC16" s="7">
        <f t="shared" si="11"/>
        <v>0</v>
      </c>
      <c r="AD16" s="7">
        <f t="shared" si="12"/>
        <v>0</v>
      </c>
      <c r="AE16" s="7">
        <f t="shared" si="13"/>
        <v>0</v>
      </c>
      <c r="AF16" s="7">
        <f t="shared" si="14"/>
        <v>0</v>
      </c>
      <c r="AG16" s="7">
        <f t="shared" si="15"/>
        <v>0</v>
      </c>
      <c r="AH16" s="7">
        <f t="shared" si="16"/>
        <v>0</v>
      </c>
      <c r="AI16" s="7">
        <f t="shared" si="17"/>
        <v>0</v>
      </c>
    </row>
    <row r="17" spans="1:35" x14ac:dyDescent="0.25">
      <c r="A17" s="7" t="s">
        <v>207</v>
      </c>
      <c r="B17" s="7">
        <v>0</v>
      </c>
      <c r="C17" s="7">
        <v>0</v>
      </c>
      <c r="D17" s="7">
        <v>0</v>
      </c>
      <c r="E17" s="7">
        <v>0</v>
      </c>
      <c r="F17" s="7">
        <v>0</v>
      </c>
      <c r="G17" s="7">
        <v>0</v>
      </c>
      <c r="H17" s="7">
        <v>0</v>
      </c>
      <c r="I17" s="7">
        <v>0</v>
      </c>
      <c r="J17" s="7">
        <v>0</v>
      </c>
      <c r="K17" s="7">
        <v>0</v>
      </c>
      <c r="L17" s="7">
        <v>0</v>
      </c>
      <c r="M17" s="7">
        <v>0</v>
      </c>
      <c r="N17" s="7">
        <v>0</v>
      </c>
      <c r="O17" s="7">
        <v>0</v>
      </c>
      <c r="P17" s="7">
        <v>0</v>
      </c>
      <c r="Q17" s="7">
        <v>0</v>
      </c>
      <c r="R17" s="7">
        <v>0</v>
      </c>
      <c r="S17" s="7">
        <v>0</v>
      </c>
      <c r="T17" s="7">
        <f t="shared" si="2"/>
        <v>0</v>
      </c>
      <c r="U17" s="7">
        <f t="shared" si="3"/>
        <v>0</v>
      </c>
      <c r="V17" s="7">
        <f t="shared" si="4"/>
        <v>0</v>
      </c>
      <c r="W17" s="7">
        <f t="shared" si="5"/>
        <v>0</v>
      </c>
      <c r="X17" s="7">
        <f t="shared" si="6"/>
        <v>0</v>
      </c>
      <c r="Y17" s="7">
        <f t="shared" si="7"/>
        <v>0</v>
      </c>
      <c r="Z17" s="7">
        <f t="shared" si="8"/>
        <v>0</v>
      </c>
      <c r="AA17" s="7">
        <f t="shared" si="9"/>
        <v>0</v>
      </c>
      <c r="AB17" s="7">
        <f t="shared" si="10"/>
        <v>0</v>
      </c>
      <c r="AC17" s="7">
        <f t="shared" si="11"/>
        <v>0</v>
      </c>
      <c r="AD17" s="7">
        <f t="shared" si="12"/>
        <v>0</v>
      </c>
      <c r="AE17" s="7">
        <f t="shared" si="13"/>
        <v>0</v>
      </c>
      <c r="AF17" s="7">
        <f t="shared" si="14"/>
        <v>0</v>
      </c>
      <c r="AG17" s="7">
        <f t="shared" si="15"/>
        <v>0</v>
      </c>
      <c r="AH17" s="7">
        <f t="shared" si="16"/>
        <v>0</v>
      </c>
      <c r="AI17" s="7">
        <f t="shared" si="17"/>
        <v>0</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Conversion Factors</vt:lpstr>
      <vt:lpstr>NatGas Calculations</vt:lpstr>
      <vt:lpstr>LPG</vt:lpstr>
      <vt:lpstr>Electricity</vt:lpstr>
      <vt:lpstr>RE</vt:lpstr>
      <vt:lpstr>Coal_Indirect</vt:lpstr>
      <vt:lpstr>BS-BSfTFpEUP</vt:lpstr>
      <vt:lpstr>BS-BSpUEO</vt:lpstr>
      <vt:lpstr>BS-BSpUECB</vt:lpstr>
    </vt:vector>
  </TitlesOfParts>
  <Manager/>
  <Company>EnergyInnovation.org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Deepthi Swamy</cp:lastModifiedBy>
  <cp:revision/>
  <dcterms:created xsi:type="dcterms:W3CDTF">2014-08-21T02:04:37Z</dcterms:created>
  <dcterms:modified xsi:type="dcterms:W3CDTF">2020-02-15T15:03:36Z</dcterms:modified>
  <cp:category/>
  <cp:contentStatus/>
</cp:coreProperties>
</file>