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land\PLANAbPiaSY\"/>
    </mc:Choice>
  </mc:AlternateContent>
  <xr:revisionPtr revIDLastSave="0" documentId="13_ncr:1_{1B004867-E0E4-4FA0-99FD-B910DCAC8784}" xr6:coauthVersionLast="44" xr6:coauthVersionMax="44" xr10:uidLastSave="{00000000-0000-0000-0000-000000000000}"/>
  <bookViews>
    <workbookView xWindow="-120" yWindow="-120" windowWidth="20730" windowHeight="11160" activeTab="4" xr2:uid="{00000000-000D-0000-FFFF-FFFF00000000}"/>
  </bookViews>
  <sheets>
    <sheet name="About" sheetId="1" r:id="rId1"/>
    <sheet name="ForestCover" sheetId="8" r:id="rId2"/>
    <sheet name="Afforestation" sheetId="4" r:id="rId3"/>
    <sheet name="SetAsides" sheetId="7" r:id="rId4"/>
    <sheet name="Deforestation" sheetId="11" r:id="rId5"/>
    <sheet name="ImprovedForestMgmt" sheetId="10" r:id="rId6"/>
    <sheet name="PLANAbPiaSY" sheetId="3" r:id="rId7"/>
  </sheets>
  <definedNames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8" l="1"/>
  <c r="C21" i="11" l="1"/>
  <c r="C20" i="11"/>
  <c r="E4" i="3" l="1"/>
  <c r="C4" i="3" l="1"/>
  <c r="F4" i="3"/>
  <c r="A4" i="10"/>
  <c r="G4" i="3" s="1"/>
  <c r="A15" i="4"/>
  <c r="A16" i="4" s="1"/>
  <c r="F3" i="3" s="1"/>
  <c r="A14" i="4"/>
  <c r="A6" i="4"/>
  <c r="A7" i="4" s="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22" i="11" l="1"/>
  <c r="C32" i="11" s="1"/>
  <c r="C34" i="11" s="1"/>
  <c r="E5" i="3" s="1"/>
  <c r="AH4" i="3"/>
  <c r="AD4" i="3"/>
  <c r="Z4" i="3"/>
  <c r="V4" i="3"/>
  <c r="R4" i="3"/>
  <c r="N4" i="3"/>
  <c r="J4" i="3"/>
  <c r="B4" i="3"/>
  <c r="AG4" i="3"/>
  <c r="AC4" i="3"/>
  <c r="Y4" i="3"/>
  <c r="U4" i="3"/>
  <c r="Q4" i="3"/>
  <c r="M4" i="3"/>
  <c r="I4" i="3"/>
  <c r="AJ4" i="3"/>
  <c r="AF4" i="3"/>
  <c r="AB4" i="3"/>
  <c r="X4" i="3"/>
  <c r="T4" i="3"/>
  <c r="P4" i="3"/>
  <c r="L4" i="3"/>
  <c r="H4" i="3"/>
  <c r="AI4" i="3"/>
  <c r="AE4" i="3"/>
  <c r="AA4" i="3"/>
  <c r="W4" i="3"/>
  <c r="S4" i="3"/>
  <c r="O4" i="3"/>
  <c r="K4" i="3"/>
  <c r="C7" i="3"/>
  <c r="G7" i="3"/>
  <c r="K7" i="3"/>
  <c r="O7" i="3"/>
  <c r="S7" i="3"/>
  <c r="W7" i="3"/>
  <c r="AA7" i="3"/>
  <c r="AE7" i="3"/>
  <c r="AI7" i="3"/>
  <c r="B7" i="3"/>
  <c r="H7" i="3"/>
  <c r="L7" i="3"/>
  <c r="P7" i="3"/>
  <c r="T7" i="3"/>
  <c r="X7" i="3"/>
  <c r="AB7" i="3"/>
  <c r="AF7" i="3"/>
  <c r="AJ7" i="3"/>
  <c r="I7" i="3"/>
  <c r="M7" i="3"/>
  <c r="Q7" i="3"/>
  <c r="U7" i="3"/>
  <c r="Y7" i="3"/>
  <c r="AC7" i="3"/>
  <c r="AG7" i="3"/>
  <c r="F7" i="3"/>
  <c r="J7" i="3"/>
  <c r="N7" i="3"/>
  <c r="R7" i="3"/>
  <c r="V7" i="3"/>
  <c r="Z7" i="3"/>
  <c r="AD7" i="3"/>
  <c r="AH7" i="3"/>
  <c r="D7" i="3"/>
  <c r="E7" i="3"/>
  <c r="C3" i="3"/>
  <c r="AG3" i="3"/>
  <c r="AC3" i="3"/>
  <c r="Y3" i="3"/>
  <c r="U3" i="3"/>
  <c r="Q3" i="3"/>
  <c r="M3" i="3"/>
  <c r="I3" i="3"/>
  <c r="E3" i="3"/>
  <c r="AJ3" i="3"/>
  <c r="AF3" i="3"/>
  <c r="AB3" i="3"/>
  <c r="X3" i="3"/>
  <c r="T3" i="3"/>
  <c r="P3" i="3"/>
  <c r="L3" i="3"/>
  <c r="H3" i="3"/>
  <c r="D3" i="3"/>
  <c r="B3" i="3"/>
  <c r="AI3" i="3"/>
  <c r="AE3" i="3"/>
  <c r="AA3" i="3"/>
  <c r="W3" i="3"/>
  <c r="S3" i="3"/>
  <c r="O3" i="3"/>
  <c r="K3" i="3"/>
  <c r="G3" i="3"/>
  <c r="AH3" i="3"/>
  <c r="AD3" i="3"/>
  <c r="Z3" i="3"/>
  <c r="V3" i="3"/>
  <c r="R3" i="3"/>
  <c r="N3" i="3"/>
  <c r="J3" i="3"/>
  <c r="M5" i="3" l="1"/>
  <c r="AG5" i="3"/>
  <c r="R5" i="3"/>
  <c r="G5" i="3"/>
  <c r="AA5" i="3"/>
  <c r="L5" i="3"/>
  <c r="Q5" i="3"/>
  <c r="C5" i="3"/>
  <c r="Z5" i="3"/>
  <c r="K5" i="3"/>
  <c r="AE5" i="3"/>
  <c r="U5" i="3"/>
  <c r="J5" i="3"/>
  <c r="AD5" i="3"/>
  <c r="O5" i="3"/>
  <c r="D5" i="3"/>
  <c r="AC5" i="3"/>
  <c r="N5" i="3"/>
  <c r="AH5" i="3"/>
  <c r="W5" i="3"/>
  <c r="H5" i="3"/>
  <c r="AJ5" i="3"/>
  <c r="T5" i="3"/>
  <c r="X5" i="3"/>
  <c r="AB5" i="3"/>
  <c r="I5" i="3"/>
  <c r="Y5" i="3"/>
  <c r="F5" i="3"/>
  <c r="V5" i="3"/>
  <c r="B5" i="3"/>
  <c r="S5" i="3"/>
  <c r="AI5" i="3"/>
  <c r="P5" i="3"/>
  <c r="AF5" i="3"/>
  <c r="D12" i="8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 s="1"/>
  <c r="C12" i="8"/>
  <c r="C13" i="8"/>
  <c r="D13" i="8" s="1"/>
  <c r="C14" i="8"/>
  <c r="D14" i="8" s="1"/>
  <c r="C15" i="8"/>
  <c r="D15" i="8" s="1"/>
  <c r="C16" i="8"/>
  <c r="D16" i="8" s="1"/>
  <c r="D4" i="8"/>
  <c r="A2" i="7" l="1"/>
  <c r="A25" i="7" s="1"/>
  <c r="D2" i="3" s="1"/>
  <c r="W2" i="3" l="1"/>
  <c r="U2" i="3"/>
  <c r="K2" i="3"/>
  <c r="AF2" i="3"/>
  <c r="O2" i="3"/>
  <c r="Q2" i="3"/>
  <c r="AH2" i="3"/>
  <c r="AB2" i="3"/>
  <c r="G2" i="3"/>
  <c r="R2" i="3"/>
  <c r="E2" i="3"/>
  <c r="N2" i="3"/>
  <c r="P2" i="3"/>
  <c r="F2" i="3"/>
  <c r="C2" i="3"/>
  <c r="AE2" i="3"/>
  <c r="J2" i="3"/>
  <c r="L2" i="3"/>
  <c r="B2" i="3"/>
  <c r="M2" i="3"/>
  <c r="AA2" i="3"/>
  <c r="Z2" i="3"/>
  <c r="AG2" i="3"/>
  <c r="X2" i="3"/>
  <c r="H2" i="3"/>
  <c r="AC2" i="3"/>
  <c r="AI2" i="3"/>
  <c r="AD2" i="3"/>
  <c r="Y2" i="3"/>
  <c r="I2" i="3"/>
  <c r="S2" i="3"/>
  <c r="V2" i="3"/>
  <c r="AJ2" i="3"/>
  <c r="T2" i="3"/>
</calcChain>
</file>

<file path=xl/sharedStrings.xml><?xml version="1.0" encoding="utf-8"?>
<sst xmlns="http://schemas.openxmlformats.org/spreadsheetml/2006/main" count="132" uniqueCount="116">
  <si>
    <t>PLANAbPiaSY Potential Land Area Newly Affected by Policy in a Single Year</t>
  </si>
  <si>
    <t>Sources:</t>
  </si>
  <si>
    <t> Change in Forest Acreage</t>
  </si>
  <si>
    <t>http://fsi.nic.in/isfr2017/isfr-forest-cover-2017.pdf</t>
  </si>
  <si>
    <t>TABLE 2.10</t>
  </si>
  <si>
    <t>Notes</t>
  </si>
  <si>
    <t>Afforestation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</si>
  <si>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</si>
  <si>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</si>
  <si>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</si>
  <si>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</si>
  <si>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</si>
  <si>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</si>
  <si>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Year</t>
  </si>
  <si>
    <t>Forest Cover (Sq. Kms.)</t>
  </si>
  <si>
    <t>Forest Cover Estimates: All India (Table 33.1)</t>
  </si>
  <si>
    <t>Forest Cover Estimates</t>
  </si>
  <si>
    <t>Ministry of Statistics and Programme Implementation</t>
  </si>
  <si>
    <t xml:space="preserve"> Year</t>
  </si>
  <si>
    <t xml:space="preserve">  Mangrove</t>
  </si>
  <si>
    <t xml:space="preserve">  Scrub</t>
  </si>
  <si>
    <t>Geographical Area</t>
  </si>
  <si>
    <t>Actual Forest Cover</t>
  </si>
  <si>
    <t>Non- Forest</t>
  </si>
  <si>
    <t>Total Forest Area</t>
  </si>
  <si>
    <t>Reserved Forest</t>
  </si>
  <si>
    <t>Protected Forest</t>
  </si>
  <si>
    <t>Unclassified Forest</t>
  </si>
  <si>
    <t>Recorded Forest Area (sq. kms.) (Table 33.3)</t>
  </si>
  <si>
    <t>Forest Cover (sq. kms) (Table 33.2_5)</t>
  </si>
  <si>
    <t>Forest Change (sq. kms.)</t>
  </si>
  <si>
    <t>Forest Change (acres)</t>
  </si>
  <si>
    <t>acreas</t>
  </si>
  <si>
    <t>Global Forest Watch Estimates</t>
  </si>
  <si>
    <t>Tree Cover Loss (kha)</t>
  </si>
  <si>
    <t>Tree Cover Loss (acres)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</si>
  <si>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</si>
  <si>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</si>
  <si>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</si>
  <si>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</si>
  <si>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</si>
  <si>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be implemented in full strength throughout the entire model run,</t>
  </si>
  <si>
    <t>by the end.</t>
  </si>
  <si>
    <t>potential reduction in timber harvesting achievable per year</t>
  </si>
  <si>
    <t>acres potentially available for forest set-asides per year</t>
  </si>
  <si>
    <t>(ha)</t>
  </si>
  <si>
    <t xml:space="preserve">Forest Change: Tree Cover Loss in India </t>
  </si>
  <si>
    <t>Average Annual Tree Cover Loss</t>
  </si>
  <si>
    <t>Note that “tree cover loss” is not the same as “deforestation”</t>
  </si>
  <si>
    <t xml:space="preserve"> – tree cover loss includes change in both natural and planted </t>
  </si>
  <si>
    <t xml:space="preserve">forest, and does not need to be human caused. </t>
  </si>
  <si>
    <t>Average Annual Deforestation</t>
  </si>
  <si>
    <t>Deforestation Rate</t>
  </si>
  <si>
    <t>Tree Cover Loss in India</t>
  </si>
  <si>
    <t>World Resources Institute</t>
  </si>
  <si>
    <t>Deforestation Estimates</t>
  </si>
  <si>
    <t xml:space="preserve">https://www.globalforestwatch.org/country/IND?category=forest-change </t>
  </si>
  <si>
    <t>Tab: Forest Change</t>
  </si>
  <si>
    <t>Note: The World Resources Institute estimates that India has an opportunity</t>
  </si>
  <si>
    <t>for restoration, not what is possible through 2050. Because of this,</t>
  </si>
  <si>
    <t xml:space="preserve">restoration as a proxy.  </t>
  </si>
  <si>
    <t>http://www.wri.org/blog/2014/05/7-unexpected-places-forest-landscape-restoration</t>
  </si>
  <si>
    <t xml:space="preserve">India's Restoration Commitments </t>
  </si>
  <si>
    <t>The Bonn Challenge</t>
  </si>
  <si>
    <t xml:space="preserve">India Hectares Commitments by 2020 and 2030 </t>
  </si>
  <si>
    <t>http://www.bonnchallenge.org/content/india</t>
  </si>
  <si>
    <t>UNFCCC</t>
  </si>
  <si>
    <t>India's Nationally Determined Contribution</t>
  </si>
  <si>
    <t>http://www4.unfccc.int/ndcregistry/PublishedDocuments/India%20First/INDIA%20INDC%20TO%20UNFCCC.pdf</t>
  </si>
  <si>
    <t>Average Annual Deforestation (acres)</t>
  </si>
  <si>
    <t>Increase forest/tree cover</t>
  </si>
  <si>
    <t>Improve quality of tree cover of forest/non-forest lands</t>
  </si>
  <si>
    <t>Text of NDC</t>
  </si>
  <si>
    <t>NDC Target (2021 - 2030)</t>
  </si>
  <si>
    <t>Category</t>
  </si>
  <si>
    <t>Restoration</t>
  </si>
  <si>
    <t>Annual Commitment</t>
  </si>
  <si>
    <t>Bonn Challenge (2015 - 2030)</t>
  </si>
  <si>
    <t>acres</t>
  </si>
  <si>
    <t>India's Commitments on Restoration, Reforestation, and Afforestation</t>
  </si>
  <si>
    <t>sq. km.</t>
  </si>
  <si>
    <t>Joint Forest Management in India</t>
  </si>
  <si>
    <t>Annually</t>
  </si>
  <si>
    <t>Forest cover addition</t>
  </si>
  <si>
    <t xml:space="preserve">Between 1988 - 1999 </t>
  </si>
  <si>
    <t>Forest Survey of India</t>
  </si>
  <si>
    <t>Ministry of Environment, Forest &amp; Climate Change</t>
  </si>
  <si>
    <t>Improved Forest Management Estimates</t>
  </si>
  <si>
    <t xml:space="preserve">Saigal, Sushil </t>
  </si>
  <si>
    <t>Forest Governance: Experience of Joint Forest Management in India</t>
  </si>
  <si>
    <t>http://www.fao.org/docrep/ARTICLE/WFC/XII/0774-A1.HTM#fn1</t>
  </si>
  <si>
    <t>Based on internal WRI analysis of tree cover loss in India, we assume that humans cause 90% of tree cover loss.</t>
  </si>
  <si>
    <t xml:space="preserve">We use this number as our deforestation rate. </t>
  </si>
  <si>
    <t>http://www.mospi.gov.in/statistical-year-book-india/2018/202</t>
  </si>
  <si>
    <t>ENVIRONMENT &amp; FOREST - Statistical Year Book India 2018</t>
  </si>
  <si>
    <t>Very Dense
Forest</t>
  </si>
  <si>
    <t>Moderately 
Dense Forest</t>
  </si>
  <si>
    <t>Open 
Forest</t>
  </si>
  <si>
    <t>Table 33.1</t>
  </si>
  <si>
    <t>Sec 1.6, 'Planned Afforestation', Point 2, Page 16,17</t>
  </si>
  <si>
    <t>there would be a total 70% reduction in timber harvesting/yr</t>
  </si>
  <si>
    <t>certain replacement materials.</t>
  </si>
  <si>
    <t>Average Annual Acres Change per Year</t>
  </si>
  <si>
    <t xml:space="preserve">The draft National Forest Policy of 2018 also emphasizes the need for </t>
  </si>
  <si>
    <t>a sustainable agro-forestry and farm-forestry strategy for supply of</t>
  </si>
  <si>
    <t>wood requirements in the country, and reduce dependence on alternatives</t>
  </si>
  <si>
    <t>with a higher carbon footprint.</t>
  </si>
  <si>
    <t xml:space="preserve">Lacking good data on this, we assume that timber harvesting could be </t>
  </si>
  <si>
    <t xml:space="preserve">reduced from its present scale by 2% of its current level per year. </t>
  </si>
  <si>
    <t>The model run (2016-2050) is 35 years long, so if the policy were to</t>
  </si>
  <si>
    <t>Assumptions are listed in respective sheets for each policy</t>
  </si>
  <si>
    <t>Peatland restoration doesn't apply to India</t>
  </si>
  <si>
    <t>for 72 million hectares for both wide-scale and mosaic restoration. This number</t>
  </si>
  <si>
    <t xml:space="preserve">represents the total number of technically feasible hectares available </t>
  </si>
  <si>
    <t xml:space="preserve">we refer to India's international commitments on reforestation and </t>
  </si>
  <si>
    <t>(http://www.indiaenvironmentportal.org.in/files/file/Draft%20National%20Forest%20Policy,%202018.pdf)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</si>
</sst>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9"/>
      <name val="FrankLinGothicCond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" applyNumberFormat="0" applyAlignment="0" applyProtection="0"/>
    <xf numFmtId="0" fontId="10" fillId="23" borderId="2" applyNumberFormat="0" applyAlignment="0" applyProtection="0"/>
    <xf numFmtId="0" fontId="11" fillId="0" borderId="3">
      <alignment horizontal="right" wrapText="1"/>
    </xf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1" applyNumberFormat="0" applyAlignment="0" applyProtection="0"/>
    <xf numFmtId="0" fontId="18" fillId="0" borderId="7" applyNumberFormat="0" applyFill="0" applyAlignment="0" applyProtection="0"/>
    <xf numFmtId="0" fontId="19" fillId="24" borderId="0" applyNumberFormat="0" applyBorder="0" applyAlignment="0" applyProtection="0"/>
    <xf numFmtId="0" fontId="20" fillId="0" borderId="0"/>
    <xf numFmtId="0" fontId="5" fillId="25" borderId="8" applyNumberFormat="0" applyFont="0" applyAlignment="0" applyProtection="0"/>
    <xf numFmtId="0" fontId="21" fillId="22" borderId="9" applyNumberForma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left" indent="1"/>
    </xf>
    <xf numFmtId="0" fontId="2" fillId="0" borderId="0" xfId="1" applyAlignment="1">
      <alignment horizontal="left"/>
    </xf>
    <xf numFmtId="0" fontId="3" fillId="3" borderId="0" xfId="1" applyFont="1" applyFill="1"/>
    <xf numFmtId="0" fontId="25" fillId="0" borderId="0" xfId="40" applyFont="1" applyFill="1" applyProtection="1"/>
    <xf numFmtId="0" fontId="25" fillId="0" borderId="0" xfId="40" applyFont="1" applyFill="1"/>
    <xf numFmtId="0" fontId="25" fillId="0" borderId="0" xfId="40" quotePrefix="1" applyFont="1" applyFill="1"/>
    <xf numFmtId="0" fontId="4" fillId="0" borderId="0" xfId="0" applyFont="1" applyFill="1"/>
    <xf numFmtId="0" fontId="0" fillId="0" borderId="0" xfId="0" applyFont="1" applyFill="1"/>
    <xf numFmtId="0" fontId="1" fillId="0" borderId="0" xfId="0" applyFont="1" applyFill="1"/>
    <xf numFmtId="0" fontId="25" fillId="0" borderId="0" xfId="40" applyFont="1" applyFill="1" applyAlignment="1" applyProtection="1">
      <alignment horizontal="left"/>
    </xf>
    <xf numFmtId="0" fontId="0" fillId="26" borderId="0" xfId="0" applyFill="1"/>
    <xf numFmtId="0" fontId="0" fillId="0" borderId="0" xfId="0" applyFill="1"/>
    <xf numFmtId="2" fontId="0" fillId="0" borderId="0" xfId="0" applyNumberFormat="1"/>
    <xf numFmtId="9" fontId="0" fillId="27" borderId="0" xfId="0" applyNumberFormat="1" applyFill="1"/>
    <xf numFmtId="3" fontId="0" fillId="0" borderId="0" xfId="0" applyNumberFormat="1"/>
    <xf numFmtId="2" fontId="0" fillId="0" borderId="0" xfId="0" applyNumberFormat="1" applyFill="1"/>
    <xf numFmtId="0" fontId="0" fillId="2" borderId="0" xfId="0" applyFill="1"/>
    <xf numFmtId="0" fontId="0" fillId="0" borderId="0" xfId="0" applyAlignment="1">
      <alignment wrapText="1"/>
    </xf>
  </cellXfs>
  <cellStyles count="46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Calculation 2" xfId="28" xr:uid="{00000000-0005-0000-0000-000019000000}"/>
    <cellStyle name="Check Cell 2" xfId="29" xr:uid="{00000000-0005-0000-0000-00001A000000}"/>
    <cellStyle name="Column headings" xfId="30" xr:uid="{00000000-0005-0000-0000-00001B000000}"/>
    <cellStyle name="Explanatory Text 2" xfId="31" xr:uid="{00000000-0005-0000-0000-00001C000000}"/>
    <cellStyle name="Good 2" xfId="32" xr:uid="{00000000-0005-0000-0000-00001D000000}"/>
    <cellStyle name="Heading 1 2" xfId="33" xr:uid="{00000000-0005-0000-0000-00001E000000}"/>
    <cellStyle name="Heading 2 2" xfId="34" xr:uid="{00000000-0005-0000-0000-00001F000000}"/>
    <cellStyle name="Heading 3 2" xfId="35" xr:uid="{00000000-0005-0000-0000-000020000000}"/>
    <cellStyle name="Heading 4 2" xfId="36" xr:uid="{00000000-0005-0000-0000-000021000000}"/>
    <cellStyle name="Hyperlink" xfId="1" builtinId="8"/>
    <cellStyle name="Input 2" xfId="37" xr:uid="{00000000-0005-0000-0000-000023000000}"/>
    <cellStyle name="Linked Cell 2" xfId="38" xr:uid="{00000000-0005-0000-0000-000024000000}"/>
    <cellStyle name="Neutral 2" xfId="39" xr:uid="{00000000-0005-0000-0000-000025000000}"/>
    <cellStyle name="Normal" xfId="0" builtinId="0"/>
    <cellStyle name="Normal 2" xfId="2" xr:uid="{00000000-0005-0000-0000-000027000000}"/>
    <cellStyle name="Normal_Table-6.1" xfId="40" xr:uid="{00000000-0005-0000-0000-000028000000}"/>
    <cellStyle name="Note 2" xfId="41" xr:uid="{00000000-0005-0000-0000-000029000000}"/>
    <cellStyle name="Output 2" xfId="42" xr:uid="{00000000-0005-0000-0000-00002A000000}"/>
    <cellStyle name="Title 2" xfId="43" xr:uid="{00000000-0005-0000-0000-00002B000000}"/>
    <cellStyle name="Total 2" xfId="44" xr:uid="{00000000-0005-0000-0000-00002C000000}"/>
    <cellStyle name="Warning Text 2" xfId="4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4.unfccc.int/ndcregistry/PublishedDocuments/India%20First/INDIA%20INDC%20TO%20UNFCCC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globalforestwatch.org/country/IND?category=forest-change" TargetMode="External"/><Relationship Id="rId1" Type="http://schemas.openxmlformats.org/officeDocument/2006/relationships/hyperlink" Target="http://fsi.nic.in/isfr2017/isfr-forest-cover-2017.pdf" TargetMode="External"/><Relationship Id="rId6" Type="http://schemas.openxmlformats.org/officeDocument/2006/relationships/hyperlink" Target="http://www.bonnchallenge.org/content/india" TargetMode="External"/><Relationship Id="rId5" Type="http://schemas.openxmlformats.org/officeDocument/2006/relationships/hyperlink" Target="http://www.mospi.gov.in/statistical-year-book-india/2018/202" TargetMode="External"/><Relationship Id="rId4" Type="http://schemas.openxmlformats.org/officeDocument/2006/relationships/hyperlink" Target="http://www.fao.org/docrep/ARTICLE/WFC/XII/0774-A1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workbookViewId="0">
      <selection activeCell="B5" sqref="B5"/>
    </sheetView>
  </sheetViews>
  <sheetFormatPr defaultRowHeight="15"/>
  <cols>
    <col min="2" max="2" width="99" customWidth="1"/>
  </cols>
  <sheetData>
    <row r="1" spans="1:2">
      <c r="A1" s="1" t="s">
        <v>0</v>
      </c>
    </row>
    <row r="3" spans="1:2">
      <c r="A3" s="1" t="s">
        <v>1</v>
      </c>
      <c r="B3" s="9" t="s">
        <v>16</v>
      </c>
    </row>
    <row r="4" spans="1:2">
      <c r="B4" t="s">
        <v>17</v>
      </c>
    </row>
    <row r="5" spans="1:2">
      <c r="B5" s="5">
        <v>2018</v>
      </c>
    </row>
    <row r="6" spans="1:2">
      <c r="B6" s="5" t="s">
        <v>94</v>
      </c>
    </row>
    <row r="7" spans="1:2">
      <c r="B7" s="8" t="s">
        <v>93</v>
      </c>
    </row>
    <row r="8" spans="1:2">
      <c r="B8" t="s">
        <v>98</v>
      </c>
    </row>
    <row r="10" spans="1:2">
      <c r="B10" s="4" t="s">
        <v>2</v>
      </c>
    </row>
    <row r="11" spans="1:2">
      <c r="B11" t="s">
        <v>86</v>
      </c>
    </row>
    <row r="12" spans="1:2">
      <c r="B12" s="5">
        <v>2017</v>
      </c>
    </row>
    <row r="13" spans="1:2">
      <c r="B13" t="s">
        <v>85</v>
      </c>
    </row>
    <row r="14" spans="1:2">
      <c r="B14" s="6" t="s">
        <v>3</v>
      </c>
    </row>
    <row r="15" spans="1:2">
      <c r="B15" t="s">
        <v>4</v>
      </c>
    </row>
    <row r="16" spans="1:2">
      <c r="B16" s="7"/>
    </row>
    <row r="17" spans="2:2">
      <c r="B17" s="4" t="s">
        <v>55</v>
      </c>
    </row>
    <row r="18" spans="2:2">
      <c r="B18" t="s">
        <v>54</v>
      </c>
    </row>
    <row r="19" spans="2:2">
      <c r="B19" s="5">
        <v>2018</v>
      </c>
    </row>
    <row r="20" spans="2:2">
      <c r="B20" t="s">
        <v>53</v>
      </c>
    </row>
    <row r="21" spans="2:2">
      <c r="B21" s="6" t="s">
        <v>56</v>
      </c>
    </row>
    <row r="22" spans="2:2">
      <c r="B22" t="s">
        <v>57</v>
      </c>
    </row>
    <row r="24" spans="2:2">
      <c r="B24" s="4" t="s">
        <v>62</v>
      </c>
    </row>
    <row r="25" spans="2:2">
      <c r="B25" t="s">
        <v>66</v>
      </c>
    </row>
    <row r="26" spans="2:2">
      <c r="B26" s="5">
        <v>2016</v>
      </c>
    </row>
    <row r="27" spans="2:2">
      <c r="B27" t="s">
        <v>67</v>
      </c>
    </row>
    <row r="28" spans="2:2">
      <c r="B28" s="6" t="s">
        <v>68</v>
      </c>
    </row>
    <row r="29" spans="2:2">
      <c r="B29" t="s">
        <v>99</v>
      </c>
    </row>
    <row r="31" spans="2:2">
      <c r="B31" t="s">
        <v>63</v>
      </c>
    </row>
    <row r="32" spans="2:2">
      <c r="B32" s="5">
        <v>2015</v>
      </c>
    </row>
    <row r="33" spans="1:2">
      <c r="B33" t="s">
        <v>64</v>
      </c>
    </row>
    <row r="34" spans="1:2">
      <c r="B34" s="6" t="s">
        <v>65</v>
      </c>
    </row>
    <row r="36" spans="1:2">
      <c r="B36" s="4" t="s">
        <v>87</v>
      </c>
    </row>
    <row r="37" spans="1:2">
      <c r="B37" t="s">
        <v>88</v>
      </c>
    </row>
    <row r="38" spans="1:2">
      <c r="B38" s="5">
        <v>2003</v>
      </c>
    </row>
    <row r="39" spans="1:2">
      <c r="B39" t="s">
        <v>89</v>
      </c>
    </row>
    <row r="40" spans="1:2">
      <c r="B40" s="6" t="s">
        <v>90</v>
      </c>
    </row>
    <row r="43" spans="1:2">
      <c r="A43" s="1" t="s">
        <v>5</v>
      </c>
    </row>
    <row r="44" spans="1:2">
      <c r="A44" t="s">
        <v>110</v>
      </c>
    </row>
    <row r="45" spans="1:2">
      <c r="A45" t="s">
        <v>111</v>
      </c>
    </row>
  </sheetData>
  <hyperlinks>
    <hyperlink ref="B14" r:id="rId1" xr:uid="{00000000-0004-0000-0000-000000000000}"/>
    <hyperlink ref="B21" r:id="rId2" xr:uid="{00000000-0004-0000-0000-000002000000}"/>
    <hyperlink ref="B28" r:id="rId3" xr:uid="{00000000-0004-0000-0000-000003000000}"/>
    <hyperlink ref="B40" r:id="rId4" location="fn1" xr:uid="{00000000-0004-0000-0000-000004000000}"/>
    <hyperlink ref="B7" r:id="rId5" xr:uid="{53754598-A1A0-4CDD-B030-AEC1CF5B00D6}"/>
    <hyperlink ref="B34" r:id="rId6" xr:uid="{A58ABE00-1173-411F-A49C-057AD0689D75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topLeftCell="A16" workbookViewId="0">
      <selection activeCell="D4" sqref="D4:D16"/>
    </sheetView>
  </sheetViews>
  <sheetFormatPr defaultRowHeight="15"/>
  <cols>
    <col min="1" max="1" width="17.85546875" style="13" customWidth="1"/>
    <col min="2" max="2" width="21.42578125" style="13" customWidth="1"/>
    <col min="3" max="3" width="23.140625" customWidth="1"/>
    <col min="4" max="4" width="20.140625" customWidth="1"/>
    <col min="5" max="5" width="17.28515625" customWidth="1"/>
    <col min="6" max="6" width="11.42578125" bestFit="1" customWidth="1"/>
    <col min="7" max="7" width="14.140625" customWidth="1"/>
    <col min="8" max="8" width="14.28515625" customWidth="1"/>
  </cols>
  <sheetData>
    <row r="1" spans="1:5">
      <c r="A1" s="4" t="s">
        <v>15</v>
      </c>
      <c r="B1" s="4"/>
      <c r="C1" s="23"/>
      <c r="D1" s="23"/>
      <c r="E1" s="18"/>
    </row>
    <row r="2" spans="1:5">
      <c r="A2" s="16" t="s">
        <v>13</v>
      </c>
      <c r="B2" s="16" t="s">
        <v>14</v>
      </c>
      <c r="C2" t="s">
        <v>30</v>
      </c>
      <c r="D2" t="s">
        <v>31</v>
      </c>
    </row>
    <row r="3" spans="1:5">
      <c r="A3" s="10">
        <v>1987</v>
      </c>
      <c r="B3" s="10">
        <v>640819</v>
      </c>
    </row>
    <row r="4" spans="1:5">
      <c r="A4" s="10">
        <v>1989</v>
      </c>
      <c r="B4" s="10">
        <v>638804</v>
      </c>
      <c r="C4">
        <f>B4-B3</f>
        <v>-2015</v>
      </c>
      <c r="D4">
        <f t="shared" ref="D4:D16" si="0">C4*247.105</f>
        <v>-497916.57499999995</v>
      </c>
    </row>
    <row r="5" spans="1:5">
      <c r="A5" s="10">
        <v>1991</v>
      </c>
      <c r="B5" s="10">
        <v>639364</v>
      </c>
      <c r="C5">
        <f t="shared" ref="C5:C16" si="1">B5-B4</f>
        <v>560</v>
      </c>
      <c r="D5">
        <f t="shared" si="0"/>
        <v>138378.79999999999</v>
      </c>
    </row>
    <row r="6" spans="1:5">
      <c r="A6" s="10">
        <v>1993</v>
      </c>
      <c r="B6" s="10">
        <v>639386</v>
      </c>
      <c r="C6">
        <f t="shared" si="1"/>
        <v>22</v>
      </c>
      <c r="D6">
        <f t="shared" si="0"/>
        <v>5436.3099999999995</v>
      </c>
    </row>
    <row r="7" spans="1:5">
      <c r="A7" s="10">
        <v>1995</v>
      </c>
      <c r="B7" s="10">
        <v>638879</v>
      </c>
      <c r="C7">
        <f t="shared" si="1"/>
        <v>-507</v>
      </c>
      <c r="D7">
        <f t="shared" si="0"/>
        <v>-125282.235</v>
      </c>
    </row>
    <row r="8" spans="1:5">
      <c r="A8" s="10">
        <v>1997</v>
      </c>
      <c r="B8" s="10">
        <v>633397</v>
      </c>
      <c r="C8">
        <f t="shared" si="1"/>
        <v>-5482</v>
      </c>
      <c r="D8">
        <f t="shared" si="0"/>
        <v>-1354629.6099999999</v>
      </c>
    </row>
    <row r="9" spans="1:5">
      <c r="A9" s="12">
        <v>1999</v>
      </c>
      <c r="B9" s="11">
        <v>637293</v>
      </c>
      <c r="C9">
        <f t="shared" si="1"/>
        <v>3896</v>
      </c>
      <c r="D9">
        <f t="shared" si="0"/>
        <v>962721.08</v>
      </c>
    </row>
    <row r="10" spans="1:5">
      <c r="A10" s="12">
        <v>2001</v>
      </c>
      <c r="B10" s="11">
        <v>653898</v>
      </c>
      <c r="C10">
        <f t="shared" si="1"/>
        <v>16605</v>
      </c>
      <c r="D10">
        <f t="shared" si="0"/>
        <v>4103178.5249999999</v>
      </c>
    </row>
    <row r="11" spans="1:5">
      <c r="A11" s="12">
        <v>2003</v>
      </c>
      <c r="B11" s="11">
        <v>677816</v>
      </c>
      <c r="C11">
        <f t="shared" si="1"/>
        <v>23918</v>
      </c>
      <c r="D11">
        <f t="shared" si="0"/>
        <v>5910257.3899999997</v>
      </c>
    </row>
    <row r="12" spans="1:5">
      <c r="A12" s="12">
        <v>2005</v>
      </c>
      <c r="B12" s="11">
        <v>690171</v>
      </c>
      <c r="C12">
        <f t="shared" si="1"/>
        <v>12355</v>
      </c>
      <c r="D12">
        <f t="shared" si="0"/>
        <v>3052982.2749999999</v>
      </c>
    </row>
    <row r="13" spans="1:5">
      <c r="A13" s="12">
        <v>2009</v>
      </c>
      <c r="B13" s="11">
        <v>692394</v>
      </c>
      <c r="C13">
        <f t="shared" si="1"/>
        <v>2223</v>
      </c>
      <c r="D13">
        <f t="shared" si="0"/>
        <v>549314.41499999992</v>
      </c>
    </row>
    <row r="14" spans="1:5">
      <c r="A14" s="12">
        <v>2011</v>
      </c>
      <c r="B14" s="11">
        <v>690899</v>
      </c>
      <c r="C14">
        <f t="shared" si="1"/>
        <v>-1495</v>
      </c>
      <c r="D14">
        <f t="shared" si="0"/>
        <v>-369421.97499999998</v>
      </c>
    </row>
    <row r="15" spans="1:5">
      <c r="A15" s="12">
        <v>2013</v>
      </c>
      <c r="B15" s="11">
        <v>697898</v>
      </c>
      <c r="C15">
        <f t="shared" si="1"/>
        <v>6999</v>
      </c>
      <c r="D15">
        <f t="shared" si="0"/>
        <v>1729487.895</v>
      </c>
    </row>
    <row r="16" spans="1:5">
      <c r="A16" s="12">
        <v>2015</v>
      </c>
      <c r="B16" s="11">
        <v>701673</v>
      </c>
      <c r="C16">
        <f t="shared" si="1"/>
        <v>3775</v>
      </c>
      <c r="D16">
        <f t="shared" si="0"/>
        <v>932821.375</v>
      </c>
    </row>
    <row r="18" spans="1:9">
      <c r="A18" s="4" t="s">
        <v>29</v>
      </c>
      <c r="B18" s="4"/>
      <c r="C18" s="4"/>
      <c r="D18" s="4"/>
      <c r="E18" s="4"/>
      <c r="F18" s="4"/>
    </row>
    <row r="19" spans="1:9" ht="30">
      <c r="A19" s="13" t="s">
        <v>18</v>
      </c>
      <c r="B19" s="14" t="s">
        <v>21</v>
      </c>
      <c r="C19" t="s">
        <v>22</v>
      </c>
      <c r="D19" t="s">
        <v>19</v>
      </c>
      <c r="E19" t="s">
        <v>20</v>
      </c>
      <c r="F19" t="s">
        <v>23</v>
      </c>
      <c r="G19" s="24" t="s">
        <v>95</v>
      </c>
      <c r="H19" s="24" t="s">
        <v>96</v>
      </c>
      <c r="I19" s="24" t="s">
        <v>97</v>
      </c>
    </row>
    <row r="20" spans="1:9">
      <c r="A20" s="13">
        <v>2001</v>
      </c>
      <c r="B20" s="13">
        <v>3287263</v>
      </c>
      <c r="C20">
        <v>653898</v>
      </c>
      <c r="D20">
        <v>4482</v>
      </c>
      <c r="E20">
        <v>47318</v>
      </c>
      <c r="F20">
        <v>2586047</v>
      </c>
      <c r="G20">
        <v>395169</v>
      </c>
      <c r="H20">
        <v>0</v>
      </c>
      <c r="I20">
        <v>258729</v>
      </c>
    </row>
    <row r="21" spans="1:9">
      <c r="A21" s="13">
        <v>2003</v>
      </c>
      <c r="B21" s="13">
        <v>3287263</v>
      </c>
      <c r="C21">
        <v>677816</v>
      </c>
      <c r="D21">
        <v>4448</v>
      </c>
      <c r="E21">
        <v>40269</v>
      </c>
      <c r="F21">
        <v>2569178</v>
      </c>
      <c r="G21">
        <v>54518</v>
      </c>
      <c r="H21">
        <v>334056</v>
      </c>
      <c r="I21">
        <v>289242</v>
      </c>
    </row>
    <row r="22" spans="1:9">
      <c r="A22" s="13">
        <v>2005</v>
      </c>
      <c r="B22" s="13">
        <v>3287263</v>
      </c>
      <c r="C22">
        <v>690171</v>
      </c>
      <c r="D22">
        <v>4581</v>
      </c>
      <c r="E22">
        <v>38475</v>
      </c>
      <c r="F22">
        <v>2558617</v>
      </c>
      <c r="G22">
        <v>83472</v>
      </c>
      <c r="H22">
        <v>319948</v>
      </c>
      <c r="I22">
        <v>286751</v>
      </c>
    </row>
    <row r="23" spans="1:9">
      <c r="A23" s="13">
        <v>2009</v>
      </c>
      <c r="B23" s="13">
        <v>3287263</v>
      </c>
      <c r="C23">
        <v>692394</v>
      </c>
      <c r="D23">
        <v>4639</v>
      </c>
      <c r="E23">
        <v>41525</v>
      </c>
      <c r="F23">
        <v>2553344</v>
      </c>
      <c r="G23">
        <v>83428</v>
      </c>
      <c r="H23">
        <v>320238</v>
      </c>
      <c r="I23">
        <v>288728</v>
      </c>
    </row>
    <row r="24" spans="1:9">
      <c r="A24" s="13">
        <v>2011</v>
      </c>
      <c r="B24" s="13">
        <v>3287263</v>
      </c>
      <c r="C24">
        <v>692027</v>
      </c>
      <c r="D24">
        <v>4663</v>
      </c>
      <c r="E24">
        <v>42176</v>
      </c>
      <c r="F24">
        <v>2553060</v>
      </c>
      <c r="G24">
        <v>83471</v>
      </c>
      <c r="H24">
        <v>320736</v>
      </c>
      <c r="I24">
        <v>287820</v>
      </c>
    </row>
    <row r="25" spans="1:9">
      <c r="A25" s="13">
        <v>2013</v>
      </c>
      <c r="B25" s="13">
        <v>3287263</v>
      </c>
      <c r="C25">
        <v>697898</v>
      </c>
      <c r="D25">
        <v>4628</v>
      </c>
      <c r="E25">
        <v>41383</v>
      </c>
      <c r="F25">
        <v>2547982</v>
      </c>
      <c r="G25">
        <v>83502</v>
      </c>
      <c r="H25">
        <v>318745</v>
      </c>
      <c r="I25">
        <v>295651</v>
      </c>
    </row>
    <row r="26" spans="1:9">
      <c r="A26" s="13">
        <v>2015</v>
      </c>
      <c r="B26" s="13">
        <v>3287263</v>
      </c>
      <c r="C26">
        <v>701673</v>
      </c>
      <c r="D26">
        <v>4740</v>
      </c>
      <c r="E26">
        <v>41362</v>
      </c>
      <c r="F26">
        <v>2544228</v>
      </c>
      <c r="G26">
        <v>85904</v>
      </c>
      <c r="H26">
        <v>315374</v>
      </c>
      <c r="I26">
        <v>300395</v>
      </c>
    </row>
    <row r="28" spans="1:9">
      <c r="A28" s="4" t="s">
        <v>28</v>
      </c>
      <c r="B28" s="4"/>
      <c r="C28" s="4"/>
      <c r="D28" s="4"/>
      <c r="E28" s="4"/>
      <c r="F28" s="15"/>
    </row>
    <row r="29" spans="1:9">
      <c r="A29" s="13" t="s">
        <v>13</v>
      </c>
      <c r="B29" s="14" t="s">
        <v>24</v>
      </c>
      <c r="C29" t="s">
        <v>25</v>
      </c>
      <c r="D29" t="s">
        <v>26</v>
      </c>
      <c r="E29" t="s">
        <v>27</v>
      </c>
    </row>
    <row r="30" spans="1:9">
      <c r="A30" s="13">
        <v>2001</v>
      </c>
      <c r="B30" s="13">
        <v>768436</v>
      </c>
      <c r="C30">
        <v>423311</v>
      </c>
      <c r="D30">
        <v>217245</v>
      </c>
      <c r="E30">
        <v>127811</v>
      </c>
    </row>
    <row r="31" spans="1:9">
      <c r="A31" s="13">
        <v>2003</v>
      </c>
      <c r="B31" s="13">
        <v>774740</v>
      </c>
      <c r="C31">
        <v>399919</v>
      </c>
      <c r="D31">
        <v>238434</v>
      </c>
      <c r="E31">
        <v>136387</v>
      </c>
    </row>
    <row r="32" spans="1:9">
      <c r="A32" s="13">
        <v>2005</v>
      </c>
      <c r="B32" s="13">
        <v>769626</v>
      </c>
      <c r="C32">
        <v>419028</v>
      </c>
      <c r="D32">
        <v>216605</v>
      </c>
      <c r="E32">
        <v>133993</v>
      </c>
    </row>
    <row r="33" spans="1:5">
      <c r="A33" s="13">
        <v>2009</v>
      </c>
      <c r="B33" s="13">
        <v>769512</v>
      </c>
      <c r="C33">
        <v>430582</v>
      </c>
      <c r="D33">
        <v>206219</v>
      </c>
      <c r="E33">
        <v>132711</v>
      </c>
    </row>
    <row r="34" spans="1:5">
      <c r="A34" s="13">
        <v>2011</v>
      </c>
      <c r="B34" s="13">
        <v>769538</v>
      </c>
      <c r="C34">
        <v>422536</v>
      </c>
      <c r="D34">
        <v>213982</v>
      </c>
      <c r="E34">
        <v>133020</v>
      </c>
    </row>
    <row r="35" spans="1:5">
      <c r="A35" s="13">
        <v>2013</v>
      </c>
      <c r="B35" s="13">
        <v>771821</v>
      </c>
      <c r="C35">
        <v>425494</v>
      </c>
      <c r="D35">
        <v>214986</v>
      </c>
      <c r="E35">
        <v>131341</v>
      </c>
    </row>
    <row r="36" spans="1:5">
      <c r="A36" s="13">
        <v>2015</v>
      </c>
      <c r="B36" s="13">
        <v>764566</v>
      </c>
      <c r="C36">
        <v>424985</v>
      </c>
      <c r="D36">
        <v>209420</v>
      </c>
      <c r="E36">
        <v>130141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topLeftCell="A10" workbookViewId="0">
      <selection activeCell="B28" sqref="B28"/>
    </sheetView>
  </sheetViews>
  <sheetFormatPr defaultRowHeight="15"/>
  <cols>
    <col min="1" max="1" width="15" customWidth="1"/>
    <col min="2" max="2" width="18.5703125" customWidth="1"/>
    <col min="3" max="3" width="19.28515625" customWidth="1"/>
  </cols>
  <sheetData>
    <row r="1" spans="1:8">
      <c r="A1" s="4" t="s">
        <v>79</v>
      </c>
      <c r="B1" s="4"/>
      <c r="C1" s="4"/>
      <c r="D1" s="23"/>
      <c r="E1" s="23"/>
      <c r="F1" s="23"/>
      <c r="G1" s="23"/>
      <c r="H1" s="23"/>
    </row>
    <row r="2" spans="1:8">
      <c r="A2" s="1" t="s">
        <v>77</v>
      </c>
      <c r="B2" s="1"/>
      <c r="C2" t="s">
        <v>74</v>
      </c>
    </row>
    <row r="3" spans="1:8">
      <c r="A3" s="21">
        <v>21000000</v>
      </c>
      <c r="B3" t="s">
        <v>45</v>
      </c>
      <c r="C3" t="s">
        <v>75</v>
      </c>
    </row>
    <row r="4" spans="1:8">
      <c r="A4" s="21"/>
    </row>
    <row r="5" spans="1:8">
      <c r="A5" t="s">
        <v>76</v>
      </c>
    </row>
    <row r="6" spans="1:8">
      <c r="A6" s="18">
        <f>A3/15</f>
        <v>1400000</v>
      </c>
      <c r="B6" t="s">
        <v>45</v>
      </c>
    </row>
    <row r="7" spans="1:8">
      <c r="A7" s="17">
        <f>A6*2.47105</f>
        <v>3459470</v>
      </c>
      <c r="B7" t="s">
        <v>78</v>
      </c>
    </row>
    <row r="9" spans="1:8">
      <c r="A9" s="1" t="s">
        <v>73</v>
      </c>
      <c r="C9" t="s">
        <v>74</v>
      </c>
      <c r="D9" t="s">
        <v>72</v>
      </c>
    </row>
    <row r="10" spans="1:8">
      <c r="A10" s="21">
        <v>5000000</v>
      </c>
      <c r="B10" t="s">
        <v>45</v>
      </c>
      <c r="C10" t="s">
        <v>75</v>
      </c>
      <c r="D10" t="s">
        <v>70</v>
      </c>
    </row>
    <row r="11" spans="1:8">
      <c r="A11" s="21">
        <v>5000000</v>
      </c>
      <c r="B11" t="s">
        <v>45</v>
      </c>
      <c r="C11" t="s">
        <v>6</v>
      </c>
      <c r="D11" t="s">
        <v>71</v>
      </c>
    </row>
    <row r="12" spans="1:8">
      <c r="A12" s="21"/>
    </row>
    <row r="13" spans="1:8">
      <c r="A13" t="s">
        <v>76</v>
      </c>
      <c r="C13" t="s">
        <v>74</v>
      </c>
    </row>
    <row r="14" spans="1:8">
      <c r="A14" s="3">
        <f>A10/9</f>
        <v>555555.5555555555</v>
      </c>
      <c r="B14" t="s">
        <v>45</v>
      </c>
      <c r="C14" t="s">
        <v>75</v>
      </c>
    </row>
    <row r="15" spans="1:8">
      <c r="A15" s="3">
        <f>A11/9</f>
        <v>555555.5555555555</v>
      </c>
      <c r="B15" t="s">
        <v>45</v>
      </c>
      <c r="C15" t="s">
        <v>6</v>
      </c>
    </row>
    <row r="16" spans="1:8">
      <c r="A16" s="3">
        <f>A15*2.47105</f>
        <v>1372805.5555555555</v>
      </c>
      <c r="B16" t="s">
        <v>78</v>
      </c>
    </row>
    <row r="17" spans="1:1">
      <c r="A17" s="3"/>
    </row>
    <row r="20" spans="1:1">
      <c r="A20" t="s">
        <v>58</v>
      </c>
    </row>
    <row r="21" spans="1:1">
      <c r="A21" t="s">
        <v>112</v>
      </c>
    </row>
    <row r="22" spans="1:1">
      <c r="A22" t="s">
        <v>113</v>
      </c>
    </row>
    <row r="23" spans="1:1">
      <c r="A23" t="s">
        <v>59</v>
      </c>
    </row>
    <row r="24" spans="1:1">
      <c r="A24" t="s">
        <v>114</v>
      </c>
    </row>
    <row r="25" spans="1:1">
      <c r="A25" t="s">
        <v>60</v>
      </c>
    </row>
    <row r="26" spans="1:1">
      <c r="A26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topLeftCell="A13" workbookViewId="0">
      <selection activeCell="A13" sqref="A13"/>
    </sheetView>
  </sheetViews>
  <sheetFormatPr defaultRowHeight="15"/>
  <cols>
    <col min="1" max="1" width="12.85546875" customWidth="1"/>
    <col min="3" max="3" width="12.85546875" customWidth="1"/>
  </cols>
  <sheetData>
    <row r="1" spans="1:3">
      <c r="A1" s="23" t="s">
        <v>102</v>
      </c>
      <c r="B1" s="23"/>
      <c r="C1" s="23"/>
    </row>
    <row r="2" spans="1:3">
      <c r="A2" s="19">
        <f>AVERAGE(ForestCover!D4:D16)</f>
        <v>1156717.5130769229</v>
      </c>
      <c r="B2" t="s">
        <v>32</v>
      </c>
    </row>
    <row r="4" spans="1:3">
      <c r="A4" s="1" t="s">
        <v>36</v>
      </c>
    </row>
    <row r="5" spans="1:3">
      <c r="A5" t="s">
        <v>37</v>
      </c>
    </row>
    <row r="6" spans="1:3">
      <c r="A6" t="s">
        <v>38</v>
      </c>
    </row>
    <row r="7" spans="1:3">
      <c r="A7" t="s">
        <v>39</v>
      </c>
    </row>
    <row r="8" spans="1:3">
      <c r="A8" t="s">
        <v>40</v>
      </c>
    </row>
    <row r="9" spans="1:3">
      <c r="A9" t="s">
        <v>101</v>
      </c>
    </row>
    <row r="10" spans="1:3">
      <c r="A10" t="s">
        <v>103</v>
      </c>
    </row>
    <row r="11" spans="1:3">
      <c r="A11" t="s">
        <v>104</v>
      </c>
    </row>
    <row r="12" spans="1:3">
      <c r="A12" t="s">
        <v>105</v>
      </c>
    </row>
    <row r="13" spans="1:3">
      <c r="A13" t="s">
        <v>106</v>
      </c>
    </row>
    <row r="14" spans="1:3">
      <c r="A14" t="s">
        <v>115</v>
      </c>
    </row>
    <row r="16" spans="1:3">
      <c r="A16" t="s">
        <v>107</v>
      </c>
    </row>
    <row r="17" spans="1:2">
      <c r="A17" t="s">
        <v>108</v>
      </c>
    </row>
    <row r="18" spans="1:2">
      <c r="A18" t="s">
        <v>109</v>
      </c>
    </row>
    <row r="19" spans="1:2">
      <c r="A19" t="s">
        <v>41</v>
      </c>
    </row>
    <row r="20" spans="1:2">
      <c r="A20" t="s">
        <v>100</v>
      </c>
    </row>
    <row r="21" spans="1:2">
      <c r="A21" t="s">
        <v>42</v>
      </c>
    </row>
    <row r="23" spans="1:2">
      <c r="A23" s="20">
        <v>0.02</v>
      </c>
      <c r="B23" t="s">
        <v>43</v>
      </c>
    </row>
    <row r="25" spans="1:2">
      <c r="A25" s="19">
        <f>A2*A23</f>
        <v>23134.350261538457</v>
      </c>
      <c r="B25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"/>
  <sheetViews>
    <sheetView tabSelected="1" workbookViewId="0">
      <selection activeCell="A5" sqref="A5"/>
    </sheetView>
  </sheetViews>
  <sheetFormatPr defaultRowHeight="15"/>
  <cols>
    <col min="1" max="1" width="21.140625" style="18" customWidth="1"/>
    <col min="2" max="2" width="19.7109375" style="18" customWidth="1"/>
    <col min="3" max="3" width="13.140625" style="18" customWidth="1"/>
    <col min="4" max="7" width="9.140625" style="18"/>
  </cols>
  <sheetData>
    <row r="1" spans="1:4">
      <c r="A1" s="4" t="s">
        <v>46</v>
      </c>
      <c r="B1" s="4"/>
      <c r="C1" s="4"/>
      <c r="D1" s="4"/>
    </row>
    <row r="2" spans="1:4">
      <c r="A2" s="18" t="s">
        <v>33</v>
      </c>
    </row>
    <row r="3" spans="1:4">
      <c r="A3" s="18" t="s">
        <v>13</v>
      </c>
      <c r="B3" s="18" t="s">
        <v>34</v>
      </c>
      <c r="C3" s="18" t="s">
        <v>35</v>
      </c>
    </row>
    <row r="4" spans="1:4">
      <c r="A4" s="18">
        <v>2001</v>
      </c>
      <c r="B4" s="18">
        <v>62.3</v>
      </c>
      <c r="C4" s="22">
        <f t="shared" ref="C4:C21" si="0">B4/0.00040468564224</f>
        <v>153946.65265404401</v>
      </c>
    </row>
    <row r="5" spans="1:4">
      <c r="A5" s="18">
        <v>2002</v>
      </c>
      <c r="B5" s="18">
        <v>53</v>
      </c>
      <c r="C5" s="22">
        <f t="shared" si="0"/>
        <v>130965.85217759763</v>
      </c>
    </row>
    <row r="6" spans="1:4">
      <c r="A6" s="18">
        <v>2003</v>
      </c>
      <c r="B6" s="18">
        <v>47.7</v>
      </c>
      <c r="C6" s="22">
        <f t="shared" si="0"/>
        <v>117869.26695983787</v>
      </c>
    </row>
    <row r="7" spans="1:4">
      <c r="A7" s="18">
        <v>2004</v>
      </c>
      <c r="B7" s="18">
        <v>74.099999999999994</v>
      </c>
      <c r="C7" s="22">
        <f t="shared" si="0"/>
        <v>183105.08766716949</v>
      </c>
    </row>
    <row r="8" spans="1:4">
      <c r="A8" s="18">
        <v>2005</v>
      </c>
      <c r="B8" s="18">
        <v>62.5</v>
      </c>
      <c r="C8" s="22">
        <f t="shared" si="0"/>
        <v>154440.86341697833</v>
      </c>
    </row>
    <row r="9" spans="1:4">
      <c r="A9" s="18">
        <v>2006</v>
      </c>
      <c r="B9" s="18">
        <v>67.3</v>
      </c>
      <c r="C9" s="22">
        <f t="shared" si="0"/>
        <v>166301.92172740225</v>
      </c>
    </row>
    <row r="10" spans="1:4">
      <c r="A10" s="18">
        <v>2007</v>
      </c>
      <c r="B10" s="18">
        <v>73.900000000000006</v>
      </c>
      <c r="C10" s="22">
        <f t="shared" si="0"/>
        <v>182610.87690423519</v>
      </c>
    </row>
    <row r="11" spans="1:4">
      <c r="A11" s="18">
        <v>2008</v>
      </c>
      <c r="B11" s="18">
        <v>85.9</v>
      </c>
      <c r="C11" s="22">
        <f t="shared" si="0"/>
        <v>212263.52268029505</v>
      </c>
    </row>
    <row r="12" spans="1:4">
      <c r="A12" s="18">
        <v>2009</v>
      </c>
      <c r="B12" s="18">
        <v>79.2</v>
      </c>
      <c r="C12" s="22">
        <f t="shared" si="0"/>
        <v>195707.46212199496</v>
      </c>
    </row>
    <row r="13" spans="1:4">
      <c r="A13" s="18">
        <v>2010</v>
      </c>
      <c r="B13" s="18">
        <v>51.2</v>
      </c>
      <c r="C13" s="22">
        <f t="shared" si="0"/>
        <v>126517.95531118866</v>
      </c>
    </row>
    <row r="14" spans="1:4">
      <c r="A14" s="18">
        <v>2011</v>
      </c>
      <c r="B14" s="18">
        <v>88.4</v>
      </c>
      <c r="C14" s="22">
        <f t="shared" si="0"/>
        <v>218441.15721697418</v>
      </c>
    </row>
    <row r="15" spans="1:4">
      <c r="A15" s="18">
        <v>2012</v>
      </c>
      <c r="B15" s="18">
        <v>95</v>
      </c>
      <c r="C15" s="22">
        <f t="shared" si="0"/>
        <v>234750.11239380707</v>
      </c>
    </row>
    <row r="16" spans="1:4">
      <c r="A16" s="18">
        <v>2013</v>
      </c>
      <c r="B16" s="18">
        <v>80.8</v>
      </c>
      <c r="C16" s="22">
        <f t="shared" si="0"/>
        <v>199661.14822546957</v>
      </c>
    </row>
    <row r="17" spans="1:4">
      <c r="A17" s="18">
        <v>2014</v>
      </c>
      <c r="B17" s="18">
        <v>139</v>
      </c>
      <c r="C17" s="22">
        <f t="shared" si="0"/>
        <v>343476.48023935984</v>
      </c>
    </row>
    <row r="18" spans="1:4">
      <c r="A18" s="18">
        <v>2015</v>
      </c>
      <c r="B18" s="18">
        <v>116</v>
      </c>
      <c r="C18" s="22">
        <f t="shared" si="0"/>
        <v>286642.24250191177</v>
      </c>
    </row>
    <row r="19" spans="1:4">
      <c r="A19" s="18">
        <v>2016</v>
      </c>
      <c r="B19" s="18">
        <v>175</v>
      </c>
      <c r="C19" s="22">
        <f t="shared" si="0"/>
        <v>432434.41756753932</v>
      </c>
    </row>
    <row r="20" spans="1:4">
      <c r="A20" s="18">
        <v>2017</v>
      </c>
      <c r="B20" s="18">
        <v>189</v>
      </c>
      <c r="C20" s="22">
        <f t="shared" si="0"/>
        <v>467029.17097294249</v>
      </c>
    </row>
    <row r="21" spans="1:4">
      <c r="A21" s="18">
        <v>2018</v>
      </c>
      <c r="B21" s="18">
        <v>132</v>
      </c>
      <c r="C21" s="22">
        <f t="shared" si="0"/>
        <v>326179.10353665822</v>
      </c>
    </row>
    <row r="22" spans="1:4">
      <c r="A22" s="15" t="s">
        <v>47</v>
      </c>
      <c r="C22" s="22">
        <f>AVERAGE(C4:C21)</f>
        <v>229574.62745974478</v>
      </c>
    </row>
    <row r="24" spans="1:4">
      <c r="A24" s="18" t="s">
        <v>48</v>
      </c>
    </row>
    <row r="25" spans="1:4">
      <c r="A25" s="18" t="s">
        <v>49</v>
      </c>
    </row>
    <row r="26" spans="1:4">
      <c r="A26" s="18" t="s">
        <v>50</v>
      </c>
    </row>
    <row r="28" spans="1:4">
      <c r="A28" t="s">
        <v>91</v>
      </c>
    </row>
    <row r="29" spans="1:4">
      <c r="A29" t="s">
        <v>92</v>
      </c>
    </row>
    <row r="31" spans="1:4">
      <c r="A31" s="4" t="s">
        <v>69</v>
      </c>
      <c r="B31" s="4"/>
      <c r="C31" s="4"/>
      <c r="D31" s="23"/>
    </row>
    <row r="32" spans="1:4">
      <c r="A32" s="14" t="s">
        <v>47</v>
      </c>
      <c r="C32" s="22">
        <f>C22</f>
        <v>229574.62745974478</v>
      </c>
    </row>
    <row r="33" spans="1:3">
      <c r="A33" s="17" t="s">
        <v>52</v>
      </c>
      <c r="B33" s="17"/>
      <c r="C33" s="17">
        <v>0.9</v>
      </c>
    </row>
    <row r="34" spans="1:3">
      <c r="A34" s="18" t="s">
        <v>51</v>
      </c>
      <c r="C34" s="22">
        <f>C32*C33</f>
        <v>206617.1647137703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A4" sqref="A4"/>
    </sheetView>
  </sheetViews>
  <sheetFormatPr defaultRowHeight="15"/>
  <cols>
    <col min="4" max="4" width="11" customWidth="1"/>
  </cols>
  <sheetData>
    <row r="1" spans="1:4">
      <c r="A1" s="4" t="s">
        <v>81</v>
      </c>
      <c r="B1" s="4"/>
      <c r="C1" s="4"/>
      <c r="D1" s="4"/>
    </row>
    <row r="2" spans="1:4">
      <c r="A2" s="14" t="s">
        <v>83</v>
      </c>
      <c r="B2" s="15"/>
      <c r="C2" s="15"/>
      <c r="D2" s="15"/>
    </row>
    <row r="3" spans="1:4">
      <c r="A3" s="21">
        <v>3896</v>
      </c>
      <c r="B3" t="s">
        <v>80</v>
      </c>
      <c r="C3" t="s">
        <v>84</v>
      </c>
    </row>
    <row r="4" spans="1:4">
      <c r="A4">
        <f>(A3/11)*247.105</f>
        <v>87520.098181818175</v>
      </c>
      <c r="B4" t="s">
        <v>78</v>
      </c>
      <c r="C4" t="s">
        <v>82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>
      <selection activeCell="B7" sqref="B7"/>
    </sheetView>
  </sheetViews>
  <sheetFormatPr defaultRowHeight="15"/>
  <cols>
    <col min="1" max="1" width="29.28515625" customWidth="1"/>
    <col min="2" max="2" width="10.85546875" customWidth="1"/>
  </cols>
  <sheetData>
    <row r="1" spans="1:36"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>
      <c r="A2" t="s">
        <v>7</v>
      </c>
      <c r="B2" s="19">
        <f>SetAsides!$A25</f>
        <v>23134.350261538457</v>
      </c>
      <c r="C2" s="19">
        <f>SetAsides!$A25</f>
        <v>23134.350261538457</v>
      </c>
      <c r="D2" s="19">
        <f>SetAsides!$A25</f>
        <v>23134.350261538457</v>
      </c>
      <c r="E2" s="19">
        <f>SetAsides!$A25</f>
        <v>23134.350261538457</v>
      </c>
      <c r="F2" s="19">
        <f>SetAsides!$A25</f>
        <v>23134.350261538457</v>
      </c>
      <c r="G2" s="19">
        <f>SetAsides!$A25</f>
        <v>23134.350261538457</v>
      </c>
      <c r="H2" s="19">
        <f>SetAsides!$A25</f>
        <v>23134.350261538457</v>
      </c>
      <c r="I2" s="19">
        <f>SetAsides!$A25</f>
        <v>23134.350261538457</v>
      </c>
      <c r="J2" s="19">
        <f>SetAsides!$A25</f>
        <v>23134.350261538457</v>
      </c>
      <c r="K2" s="19">
        <f>SetAsides!$A25</f>
        <v>23134.350261538457</v>
      </c>
      <c r="L2" s="19">
        <f>SetAsides!$A25</f>
        <v>23134.350261538457</v>
      </c>
      <c r="M2" s="19">
        <f>SetAsides!$A25</f>
        <v>23134.350261538457</v>
      </c>
      <c r="N2" s="19">
        <f>SetAsides!$A25</f>
        <v>23134.350261538457</v>
      </c>
      <c r="O2" s="19">
        <f>SetAsides!$A25</f>
        <v>23134.350261538457</v>
      </c>
      <c r="P2" s="19">
        <f>SetAsides!$A25</f>
        <v>23134.350261538457</v>
      </c>
      <c r="Q2" s="19">
        <f>SetAsides!$A25</f>
        <v>23134.350261538457</v>
      </c>
      <c r="R2" s="19">
        <f>SetAsides!$A25</f>
        <v>23134.350261538457</v>
      </c>
      <c r="S2" s="19">
        <f>SetAsides!$A25</f>
        <v>23134.350261538457</v>
      </c>
      <c r="T2" s="19">
        <f>SetAsides!$A25</f>
        <v>23134.350261538457</v>
      </c>
      <c r="U2" s="19">
        <f>SetAsides!$A25</f>
        <v>23134.350261538457</v>
      </c>
      <c r="V2" s="19">
        <f>SetAsides!$A25</f>
        <v>23134.350261538457</v>
      </c>
      <c r="W2" s="19">
        <f>SetAsides!$A25</f>
        <v>23134.350261538457</v>
      </c>
      <c r="X2" s="19">
        <f>SetAsides!$A25</f>
        <v>23134.350261538457</v>
      </c>
      <c r="Y2" s="19">
        <f>SetAsides!$A25</f>
        <v>23134.350261538457</v>
      </c>
      <c r="Z2" s="19">
        <f>SetAsides!$A25</f>
        <v>23134.350261538457</v>
      </c>
      <c r="AA2" s="19">
        <f>SetAsides!$A25</f>
        <v>23134.350261538457</v>
      </c>
      <c r="AB2" s="19">
        <f>SetAsides!$A25</f>
        <v>23134.350261538457</v>
      </c>
      <c r="AC2" s="19">
        <f>SetAsides!$A25</f>
        <v>23134.350261538457</v>
      </c>
      <c r="AD2" s="19">
        <f>SetAsides!$A25</f>
        <v>23134.350261538457</v>
      </c>
      <c r="AE2" s="19">
        <f>SetAsides!$A25</f>
        <v>23134.350261538457</v>
      </c>
      <c r="AF2" s="19">
        <f>SetAsides!$A25</f>
        <v>23134.350261538457</v>
      </c>
      <c r="AG2" s="19">
        <f>SetAsides!$A25</f>
        <v>23134.350261538457</v>
      </c>
      <c r="AH2" s="19">
        <f>SetAsides!$A25</f>
        <v>23134.350261538457</v>
      </c>
      <c r="AI2" s="19">
        <f>SetAsides!$A25</f>
        <v>23134.350261538457</v>
      </c>
      <c r="AJ2" s="19">
        <f>SetAsides!$A25</f>
        <v>23134.350261538457</v>
      </c>
    </row>
    <row r="3" spans="1:36">
      <c r="A3" t="s">
        <v>8</v>
      </c>
      <c r="B3" s="3">
        <f>Afforestation!$A16</f>
        <v>1372805.5555555555</v>
      </c>
      <c r="C3" s="3">
        <f>Afforestation!$A16</f>
        <v>1372805.5555555555</v>
      </c>
      <c r="D3" s="3">
        <f>Afforestation!$A16</f>
        <v>1372805.5555555555</v>
      </c>
      <c r="E3" s="3">
        <f>Afforestation!$A16</f>
        <v>1372805.5555555555</v>
      </c>
      <c r="F3" s="3">
        <f>Afforestation!$A16</f>
        <v>1372805.5555555555</v>
      </c>
      <c r="G3" s="3">
        <f>Afforestation!$A16</f>
        <v>1372805.5555555555</v>
      </c>
      <c r="H3" s="3">
        <f>Afforestation!$A16</f>
        <v>1372805.5555555555</v>
      </c>
      <c r="I3" s="3">
        <f>Afforestation!$A16</f>
        <v>1372805.5555555555</v>
      </c>
      <c r="J3" s="3">
        <f>Afforestation!$A16</f>
        <v>1372805.5555555555</v>
      </c>
      <c r="K3" s="3">
        <f>Afforestation!$A16</f>
        <v>1372805.5555555555</v>
      </c>
      <c r="L3" s="3">
        <f>Afforestation!$A16</f>
        <v>1372805.5555555555</v>
      </c>
      <c r="M3" s="3">
        <f>Afforestation!$A16</f>
        <v>1372805.5555555555</v>
      </c>
      <c r="N3" s="3">
        <f>Afforestation!$A16</f>
        <v>1372805.5555555555</v>
      </c>
      <c r="O3" s="3">
        <f>Afforestation!$A16</f>
        <v>1372805.5555555555</v>
      </c>
      <c r="P3" s="3">
        <f>Afforestation!$A16</f>
        <v>1372805.5555555555</v>
      </c>
      <c r="Q3" s="3">
        <f>Afforestation!$A16</f>
        <v>1372805.5555555555</v>
      </c>
      <c r="R3" s="3">
        <f>Afforestation!$A16</f>
        <v>1372805.5555555555</v>
      </c>
      <c r="S3" s="3">
        <f>Afforestation!$A16</f>
        <v>1372805.5555555555</v>
      </c>
      <c r="T3" s="3">
        <f>Afforestation!$A16</f>
        <v>1372805.5555555555</v>
      </c>
      <c r="U3" s="3">
        <f>Afforestation!$A16</f>
        <v>1372805.5555555555</v>
      </c>
      <c r="V3" s="3">
        <f>Afforestation!$A16</f>
        <v>1372805.5555555555</v>
      </c>
      <c r="W3" s="3">
        <f>Afforestation!$A16</f>
        <v>1372805.5555555555</v>
      </c>
      <c r="X3" s="3">
        <f>Afforestation!$A16</f>
        <v>1372805.5555555555</v>
      </c>
      <c r="Y3" s="3">
        <f>Afforestation!$A16</f>
        <v>1372805.5555555555</v>
      </c>
      <c r="Z3" s="3">
        <f>Afforestation!$A16</f>
        <v>1372805.5555555555</v>
      </c>
      <c r="AA3" s="3">
        <f>Afforestation!$A16</f>
        <v>1372805.5555555555</v>
      </c>
      <c r="AB3" s="3">
        <f>Afforestation!$A16</f>
        <v>1372805.5555555555</v>
      </c>
      <c r="AC3" s="3">
        <f>Afforestation!$A16</f>
        <v>1372805.5555555555</v>
      </c>
      <c r="AD3" s="3">
        <f>Afforestation!$A16</f>
        <v>1372805.5555555555</v>
      </c>
      <c r="AE3" s="3">
        <f>Afforestation!$A16</f>
        <v>1372805.5555555555</v>
      </c>
      <c r="AF3" s="3">
        <f>Afforestation!$A16</f>
        <v>1372805.5555555555</v>
      </c>
      <c r="AG3" s="3">
        <f>Afforestation!$A16</f>
        <v>1372805.5555555555</v>
      </c>
      <c r="AH3" s="3">
        <f>Afforestation!$A16</f>
        <v>1372805.5555555555</v>
      </c>
      <c r="AI3" s="3">
        <f>Afforestation!$A16</f>
        <v>1372805.5555555555</v>
      </c>
      <c r="AJ3" s="3">
        <f>Afforestation!$A16</f>
        <v>1372805.5555555555</v>
      </c>
    </row>
    <row r="4" spans="1:36">
      <c r="A4" t="s">
        <v>9</v>
      </c>
      <c r="B4" s="3">
        <f>ImprovedForestMgmt!$A4</f>
        <v>87520.098181818175</v>
      </c>
      <c r="C4" s="3">
        <f>ImprovedForestMgmt!$A4</f>
        <v>87520.098181818175</v>
      </c>
      <c r="D4" s="3">
        <v>16000</v>
      </c>
      <c r="E4" s="3">
        <f>D4*2.47</f>
        <v>39520</v>
      </c>
      <c r="F4" s="3">
        <f>ImprovedForestMgmt!$A4</f>
        <v>87520.098181818175</v>
      </c>
      <c r="G4" s="3">
        <f>ImprovedForestMgmt!$A4</f>
        <v>87520.098181818175</v>
      </c>
      <c r="H4" s="3">
        <f>ImprovedForestMgmt!$A4</f>
        <v>87520.098181818175</v>
      </c>
      <c r="I4" s="3">
        <f>ImprovedForestMgmt!$A4</f>
        <v>87520.098181818175</v>
      </c>
      <c r="J4" s="3">
        <f>ImprovedForestMgmt!$A4</f>
        <v>87520.098181818175</v>
      </c>
      <c r="K4" s="3">
        <f>ImprovedForestMgmt!$A4</f>
        <v>87520.098181818175</v>
      </c>
      <c r="L4" s="3">
        <f>ImprovedForestMgmt!$A4</f>
        <v>87520.098181818175</v>
      </c>
      <c r="M4" s="3">
        <f>ImprovedForestMgmt!$A4</f>
        <v>87520.098181818175</v>
      </c>
      <c r="N4" s="3">
        <f>ImprovedForestMgmt!$A4</f>
        <v>87520.098181818175</v>
      </c>
      <c r="O4" s="3">
        <f>ImprovedForestMgmt!$A4</f>
        <v>87520.098181818175</v>
      </c>
      <c r="P4" s="3">
        <f>ImprovedForestMgmt!$A4</f>
        <v>87520.098181818175</v>
      </c>
      <c r="Q4" s="3">
        <f>ImprovedForestMgmt!$A4</f>
        <v>87520.098181818175</v>
      </c>
      <c r="R4" s="3">
        <f>ImprovedForestMgmt!$A4</f>
        <v>87520.098181818175</v>
      </c>
      <c r="S4" s="3">
        <f>ImprovedForestMgmt!$A4</f>
        <v>87520.098181818175</v>
      </c>
      <c r="T4" s="3">
        <f>ImprovedForestMgmt!$A4</f>
        <v>87520.098181818175</v>
      </c>
      <c r="U4" s="3">
        <f>ImprovedForestMgmt!$A4</f>
        <v>87520.098181818175</v>
      </c>
      <c r="V4" s="3">
        <f>ImprovedForestMgmt!$A4</f>
        <v>87520.098181818175</v>
      </c>
      <c r="W4" s="3">
        <f>ImprovedForestMgmt!$A4</f>
        <v>87520.098181818175</v>
      </c>
      <c r="X4" s="3">
        <f>ImprovedForestMgmt!$A4</f>
        <v>87520.098181818175</v>
      </c>
      <c r="Y4" s="3">
        <f>ImprovedForestMgmt!$A4</f>
        <v>87520.098181818175</v>
      </c>
      <c r="Z4" s="3">
        <f>ImprovedForestMgmt!$A4</f>
        <v>87520.098181818175</v>
      </c>
      <c r="AA4" s="3">
        <f>ImprovedForestMgmt!$A4</f>
        <v>87520.098181818175</v>
      </c>
      <c r="AB4" s="3">
        <f>ImprovedForestMgmt!$A4</f>
        <v>87520.098181818175</v>
      </c>
      <c r="AC4" s="3">
        <f>ImprovedForestMgmt!$A4</f>
        <v>87520.098181818175</v>
      </c>
      <c r="AD4" s="3">
        <f>ImprovedForestMgmt!$A4</f>
        <v>87520.098181818175</v>
      </c>
      <c r="AE4" s="3">
        <f>ImprovedForestMgmt!$A4</f>
        <v>87520.098181818175</v>
      </c>
      <c r="AF4" s="3">
        <f>ImprovedForestMgmt!$A4</f>
        <v>87520.098181818175</v>
      </c>
      <c r="AG4" s="3">
        <f>ImprovedForestMgmt!$A4</f>
        <v>87520.098181818175</v>
      </c>
      <c r="AH4" s="3">
        <f>ImprovedForestMgmt!$A4</f>
        <v>87520.098181818175</v>
      </c>
      <c r="AI4" s="3">
        <f>ImprovedForestMgmt!$A4</f>
        <v>87520.098181818175</v>
      </c>
      <c r="AJ4" s="3">
        <f>ImprovedForestMgmt!$A4</f>
        <v>87520.098181818175</v>
      </c>
    </row>
    <row r="5" spans="1:36">
      <c r="A5" t="s">
        <v>10</v>
      </c>
      <c r="B5" s="3">
        <f>Deforestation!C34</f>
        <v>206617.1647137703</v>
      </c>
      <c r="C5" s="3">
        <f>Deforestation!$C34</f>
        <v>206617.1647137703</v>
      </c>
      <c r="D5" s="3">
        <f>Deforestation!$C34</f>
        <v>206617.1647137703</v>
      </c>
      <c r="E5" s="3">
        <f>Deforestation!$C34</f>
        <v>206617.1647137703</v>
      </c>
      <c r="F5" s="3">
        <f>Deforestation!$C34</f>
        <v>206617.1647137703</v>
      </c>
      <c r="G5" s="3">
        <f>Deforestation!$C34</f>
        <v>206617.1647137703</v>
      </c>
      <c r="H5" s="3">
        <f>Deforestation!$C34</f>
        <v>206617.1647137703</v>
      </c>
      <c r="I5" s="3">
        <f>Deforestation!$C34</f>
        <v>206617.1647137703</v>
      </c>
      <c r="J5" s="3">
        <f>Deforestation!$C34</f>
        <v>206617.1647137703</v>
      </c>
      <c r="K5" s="3">
        <f>Deforestation!$C34</f>
        <v>206617.1647137703</v>
      </c>
      <c r="L5" s="3">
        <f>Deforestation!$C34</f>
        <v>206617.1647137703</v>
      </c>
      <c r="M5" s="3">
        <f>Deforestation!$C34</f>
        <v>206617.1647137703</v>
      </c>
      <c r="N5" s="3">
        <f>Deforestation!$C34</f>
        <v>206617.1647137703</v>
      </c>
      <c r="O5" s="3">
        <f>Deforestation!$C34</f>
        <v>206617.1647137703</v>
      </c>
      <c r="P5" s="3">
        <f>Deforestation!$C34</f>
        <v>206617.1647137703</v>
      </c>
      <c r="Q5" s="3">
        <f>Deforestation!$C34</f>
        <v>206617.1647137703</v>
      </c>
      <c r="R5" s="3">
        <f>Deforestation!$C34</f>
        <v>206617.1647137703</v>
      </c>
      <c r="S5" s="3">
        <f>Deforestation!$C34</f>
        <v>206617.1647137703</v>
      </c>
      <c r="T5" s="3">
        <f>Deforestation!$C34</f>
        <v>206617.1647137703</v>
      </c>
      <c r="U5" s="3">
        <f>Deforestation!$C34</f>
        <v>206617.1647137703</v>
      </c>
      <c r="V5" s="3">
        <f>Deforestation!$C34</f>
        <v>206617.1647137703</v>
      </c>
      <c r="W5" s="3">
        <f>Deforestation!$C34</f>
        <v>206617.1647137703</v>
      </c>
      <c r="X5" s="3">
        <f>Deforestation!$C34</f>
        <v>206617.1647137703</v>
      </c>
      <c r="Y5" s="3">
        <f>Deforestation!$C34</f>
        <v>206617.1647137703</v>
      </c>
      <c r="Z5" s="3">
        <f>Deforestation!$C34</f>
        <v>206617.1647137703</v>
      </c>
      <c r="AA5" s="3">
        <f>Deforestation!$C34</f>
        <v>206617.1647137703</v>
      </c>
      <c r="AB5" s="3">
        <f>Deforestation!$C34</f>
        <v>206617.1647137703</v>
      </c>
      <c r="AC5" s="3">
        <f>Deforestation!$C34</f>
        <v>206617.1647137703</v>
      </c>
      <c r="AD5" s="3">
        <f>Deforestation!$C34</f>
        <v>206617.1647137703</v>
      </c>
      <c r="AE5" s="3">
        <f>Deforestation!$C34</f>
        <v>206617.1647137703</v>
      </c>
      <c r="AF5" s="3">
        <f>Deforestation!$C34</f>
        <v>206617.1647137703</v>
      </c>
      <c r="AG5" s="3">
        <f>Deforestation!$C34</f>
        <v>206617.1647137703</v>
      </c>
      <c r="AH5" s="3">
        <f>Deforestation!$C34</f>
        <v>206617.1647137703</v>
      </c>
      <c r="AI5" s="3">
        <f>Deforestation!$C34</f>
        <v>206617.1647137703</v>
      </c>
      <c r="AJ5" s="3">
        <f>Deforestation!$C34</f>
        <v>206617.1647137703</v>
      </c>
    </row>
    <row r="6" spans="1:36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12</v>
      </c>
      <c r="B7">
        <f>Afforestation!$A7</f>
        <v>3459470</v>
      </c>
      <c r="C7">
        <f>Afforestation!$A7</f>
        <v>3459470</v>
      </c>
      <c r="D7">
        <f>Afforestation!$A7</f>
        <v>3459470</v>
      </c>
      <c r="E7">
        <f>Afforestation!$A7</f>
        <v>3459470</v>
      </c>
      <c r="F7">
        <f>Afforestation!$A7</f>
        <v>3459470</v>
      </c>
      <c r="G7">
        <f>Afforestation!$A7</f>
        <v>3459470</v>
      </c>
      <c r="H7">
        <f>Afforestation!$A7</f>
        <v>3459470</v>
      </c>
      <c r="I7">
        <f>Afforestation!$A7</f>
        <v>3459470</v>
      </c>
      <c r="J7">
        <f>Afforestation!$A7</f>
        <v>3459470</v>
      </c>
      <c r="K7">
        <f>Afforestation!$A7</f>
        <v>3459470</v>
      </c>
      <c r="L7">
        <f>Afforestation!$A7</f>
        <v>3459470</v>
      </c>
      <c r="M7">
        <f>Afforestation!$A7</f>
        <v>3459470</v>
      </c>
      <c r="N7">
        <f>Afforestation!$A7</f>
        <v>3459470</v>
      </c>
      <c r="O7">
        <f>Afforestation!$A7</f>
        <v>3459470</v>
      </c>
      <c r="P7">
        <f>Afforestation!$A7</f>
        <v>3459470</v>
      </c>
      <c r="Q7">
        <f>Afforestation!$A7</f>
        <v>3459470</v>
      </c>
      <c r="R7">
        <f>Afforestation!$A7</f>
        <v>3459470</v>
      </c>
      <c r="S7">
        <f>Afforestation!$A7</f>
        <v>3459470</v>
      </c>
      <c r="T7">
        <f>Afforestation!$A7</f>
        <v>3459470</v>
      </c>
      <c r="U7">
        <f>Afforestation!$A7</f>
        <v>3459470</v>
      </c>
      <c r="V7">
        <f>Afforestation!$A7</f>
        <v>3459470</v>
      </c>
      <c r="W7">
        <f>Afforestation!$A7</f>
        <v>3459470</v>
      </c>
      <c r="X7">
        <f>Afforestation!$A7</f>
        <v>3459470</v>
      </c>
      <c r="Y7">
        <f>Afforestation!$A7</f>
        <v>3459470</v>
      </c>
      <c r="Z7">
        <f>Afforestation!$A7</f>
        <v>3459470</v>
      </c>
      <c r="AA7">
        <f>Afforestation!$A7</f>
        <v>3459470</v>
      </c>
      <c r="AB7">
        <f>Afforestation!$A7</f>
        <v>3459470</v>
      </c>
      <c r="AC7">
        <f>Afforestation!$A7</f>
        <v>3459470</v>
      </c>
      <c r="AD7">
        <f>Afforestation!$A7</f>
        <v>3459470</v>
      </c>
      <c r="AE7">
        <f>Afforestation!$A7</f>
        <v>3459470</v>
      </c>
      <c r="AF7">
        <f>Afforestation!$A7</f>
        <v>3459470</v>
      </c>
      <c r="AG7">
        <f>Afforestation!$A7</f>
        <v>3459470</v>
      </c>
      <c r="AH7">
        <f>Afforestation!$A7</f>
        <v>3459470</v>
      </c>
      <c r="AI7">
        <f>Afforestation!$A7</f>
        <v>3459470</v>
      </c>
      <c r="AJ7">
        <f>Afforestation!$A7</f>
        <v>3459470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ForestCover</vt:lpstr>
      <vt:lpstr>Afforestation</vt:lpstr>
      <vt:lpstr>SetAsides</vt:lpstr>
      <vt:lpstr>Deforestation</vt:lpstr>
      <vt:lpstr>ImprovedForestMgmt</vt:lpstr>
      <vt:lpstr>PLANAbPiaSY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Deepthi Swamy</cp:lastModifiedBy>
  <cp:revision/>
  <dcterms:created xsi:type="dcterms:W3CDTF">2017-01-27T05:17:42Z</dcterms:created>
  <dcterms:modified xsi:type="dcterms:W3CDTF">2020-02-11T06:42:10Z</dcterms:modified>
  <cp:category/>
  <cp:contentStatus/>
</cp:coreProperties>
</file>