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AVLo\"/>
    </mc:Choice>
  </mc:AlternateContent>
  <xr:revisionPtr revIDLastSave="0" documentId="13_ncr:1_{F99ACCDE-6170-466D-ADE0-08348E0F305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ESS_AvgOccupancy_ROAD_RAIL_AIR" sheetId="6" r:id="rId2"/>
    <sheet name="IESS_Freight" sheetId="7" r:id="rId3"/>
    <sheet name="US_BTS NTS Modal Profile Data" sheetId="3" r:id="rId4"/>
    <sheet name="CAN Psgr Ships" sheetId="8" r:id="rId5"/>
    <sheet name="AVLo-passengers" sheetId="2" r:id="rId6"/>
    <sheet name="AVLo-freight" sheetId="4" r:id="rId7"/>
  </sheets>
  <externalReferences>
    <externalReference r:id="rId8"/>
  </externalReferences>
  <definedNames>
    <definedName name="Eno_TM" localSheetId="4">'[1]1997  Table 1a Modified'!#REF!</definedName>
    <definedName name="Eno_TM">'[1]1997  Table 1a Modified'!#REF!</definedName>
    <definedName name="Eno_Tons" localSheetId="4">'[1]1997  Table 1a Modified'!#REF!</definedName>
    <definedName name="Eno_Tons">'[1]1997  Table 1a Modified'!#REF!</definedName>
    <definedName name="Sum_T2" localSheetId="4">'[1]1997  Table 1a Modified'!#REF!</definedName>
    <definedName name="Sum_T2">'[1]1997  Table 1a Modified'!#REF!</definedName>
    <definedName name="Sum_TTM" localSheetId="4">'[1]1997  Table 1a Modified'!#REF!</definedName>
    <definedName name="Sum_TTM">'[1]1997  Table 1a Modified'!#REF!</definedName>
    <definedName name="ti_tbl_50" localSheetId="4">#REF!</definedName>
    <definedName name="ti_tbl_50">#REF!</definedName>
    <definedName name="ti_tbl_69" localSheetId="4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4" i="4"/>
  <c r="B7" i="2"/>
  <c r="B2" i="2"/>
  <c r="B52" i="3" l="1"/>
  <c r="B51" i="3"/>
  <c r="B50" i="3"/>
  <c r="B49" i="3"/>
  <c r="B54" i="3" s="1"/>
  <c r="B84" i="3"/>
  <c r="B82" i="3"/>
  <c r="B81" i="3"/>
  <c r="B80" i="3"/>
  <c r="B79" i="3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S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K6" i="2"/>
  <c r="AA6" i="2"/>
  <c r="AI6" i="2"/>
  <c r="C5" i="2"/>
  <c r="B2" i="4"/>
  <c r="D50" i="7"/>
  <c r="B3" i="4" s="1"/>
  <c r="D49" i="7"/>
  <c r="D57" i="7" s="1"/>
  <c r="B7" i="4" s="1"/>
  <c r="B42" i="8"/>
  <c r="B6" i="2" s="1"/>
  <c r="S6" i="2" s="1"/>
  <c r="C2" i="2"/>
  <c r="B3" i="2"/>
  <c r="B4" i="2"/>
  <c r="K4" i="2" s="1"/>
  <c r="J11" i="6"/>
  <c r="J6" i="6"/>
  <c r="AJ2" i="4"/>
  <c r="AI2" i="4"/>
  <c r="AH2" i="4"/>
  <c r="AF2" i="4"/>
  <c r="AE2" i="4"/>
  <c r="AD2" i="4"/>
  <c r="AB2" i="4"/>
  <c r="AA2" i="4"/>
  <c r="Z2" i="4"/>
  <c r="X2" i="4"/>
  <c r="W2" i="4"/>
  <c r="V2" i="4"/>
  <c r="T2" i="4"/>
  <c r="S2" i="4"/>
  <c r="R2" i="4"/>
  <c r="P2" i="4"/>
  <c r="O2" i="4"/>
  <c r="N2" i="4"/>
  <c r="L2" i="4"/>
  <c r="K2" i="4"/>
  <c r="J2" i="4"/>
  <c r="H2" i="4"/>
  <c r="G2" i="4"/>
  <c r="F2" i="4"/>
  <c r="D2" i="4"/>
  <c r="C2" i="4"/>
  <c r="B14" i="3"/>
  <c r="B7" i="3"/>
  <c r="B8" i="3"/>
  <c r="B25" i="3"/>
  <c r="B33" i="3"/>
  <c r="B34" i="3"/>
  <c r="B35" i="3"/>
  <c r="B36" i="3" s="1"/>
  <c r="B59" i="3"/>
  <c r="D3" i="4"/>
  <c r="F3" i="4"/>
  <c r="G3" i="4"/>
  <c r="H3" i="4"/>
  <c r="J3" i="4"/>
  <c r="K3" i="4"/>
  <c r="L3" i="4"/>
  <c r="N3" i="4"/>
  <c r="O3" i="4"/>
  <c r="P3" i="4"/>
  <c r="R3" i="4"/>
  <c r="S3" i="4"/>
  <c r="T3" i="4"/>
  <c r="V3" i="4"/>
  <c r="W3" i="4"/>
  <c r="X3" i="4"/>
  <c r="Z3" i="4"/>
  <c r="AA3" i="4"/>
  <c r="AB3" i="4"/>
  <c r="AD3" i="4"/>
  <c r="AE3" i="4"/>
  <c r="AF3" i="4"/>
  <c r="AH3" i="4"/>
  <c r="AI3" i="4"/>
  <c r="AJ3" i="4"/>
  <c r="B9" i="3"/>
  <c r="L4" i="4"/>
  <c r="V4" i="4"/>
  <c r="AH4" i="4"/>
  <c r="B19" i="3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B6" i="4"/>
  <c r="D6" i="4" s="1"/>
  <c r="C5" i="4"/>
  <c r="B64" i="3"/>
  <c r="AI4" i="2" l="1"/>
  <c r="H7" i="2"/>
  <c r="G7" i="2"/>
  <c r="O7" i="2"/>
  <c r="W7" i="2"/>
  <c r="AE7" i="2"/>
  <c r="I7" i="2"/>
  <c r="Q7" i="2"/>
  <c r="Y7" i="2"/>
  <c r="AG7" i="2"/>
  <c r="E7" i="2"/>
  <c r="U7" i="2"/>
  <c r="F7" i="2"/>
  <c r="V7" i="2"/>
  <c r="M7" i="2"/>
  <c r="AC7" i="2"/>
  <c r="N7" i="2"/>
  <c r="AD7" i="2"/>
  <c r="C7" i="2"/>
  <c r="E7" i="4"/>
  <c r="I7" i="4"/>
  <c r="M7" i="4"/>
  <c r="Q7" i="4"/>
  <c r="U7" i="4"/>
  <c r="Y7" i="4"/>
  <c r="AC7" i="4"/>
  <c r="AG7" i="4"/>
  <c r="H7" i="4"/>
  <c r="N7" i="4"/>
  <c r="S7" i="4"/>
  <c r="X7" i="4"/>
  <c r="AD7" i="4"/>
  <c r="AI7" i="4"/>
  <c r="C7" i="4"/>
  <c r="G7" i="4"/>
  <c r="R7" i="4"/>
  <c r="AB7" i="4"/>
  <c r="D7" i="4"/>
  <c r="J7" i="4"/>
  <c r="O7" i="4"/>
  <c r="T7" i="4"/>
  <c r="Z7" i="4"/>
  <c r="AE7" i="4"/>
  <c r="AJ7" i="4"/>
  <c r="L7" i="4"/>
  <c r="F7" i="4"/>
  <c r="K7" i="4"/>
  <c r="P7" i="4"/>
  <c r="V7" i="4"/>
  <c r="AA7" i="4"/>
  <c r="AF7" i="4"/>
  <c r="W7" i="4"/>
  <c r="AH7" i="4"/>
  <c r="E4" i="4"/>
  <c r="J4" i="4"/>
  <c r="R4" i="4"/>
  <c r="Z4" i="4"/>
  <c r="AE4" i="4"/>
  <c r="D3" i="2"/>
  <c r="E3" i="2"/>
  <c r="F3" i="2"/>
  <c r="J3" i="2"/>
  <c r="N3" i="2"/>
  <c r="R3" i="2"/>
  <c r="V3" i="2"/>
  <c r="Z3" i="2"/>
  <c r="AD3" i="2"/>
  <c r="AH3" i="2"/>
  <c r="G3" i="2"/>
  <c r="K3" i="2"/>
  <c r="O3" i="2"/>
  <c r="S3" i="2"/>
  <c r="W3" i="2"/>
  <c r="AA3" i="2"/>
  <c r="AE3" i="2"/>
  <c r="AI3" i="2"/>
  <c r="C3" i="2"/>
  <c r="H3" i="2"/>
  <c r="L3" i="2"/>
  <c r="P3" i="2"/>
  <c r="T3" i="2"/>
  <c r="X3" i="2"/>
  <c r="AB3" i="2"/>
  <c r="AF3" i="2"/>
  <c r="AJ3" i="2"/>
  <c r="U3" i="2"/>
  <c r="C4" i="4"/>
  <c r="AD4" i="4"/>
  <c r="T4" i="4"/>
  <c r="K4" i="4"/>
  <c r="E3" i="4"/>
  <c r="I3" i="4"/>
  <c r="M3" i="4"/>
  <c r="Q3" i="4"/>
  <c r="U3" i="4"/>
  <c r="Y3" i="4"/>
  <c r="AC3" i="4"/>
  <c r="AG3" i="4"/>
  <c r="C3" i="4"/>
  <c r="AH6" i="2"/>
  <c r="W6" i="2"/>
  <c r="G6" i="2"/>
  <c r="AE4" i="2"/>
  <c r="O4" i="2"/>
  <c r="AG3" i="2"/>
  <c r="Q3" i="2"/>
  <c r="AJ4" i="4"/>
  <c r="AB4" i="4"/>
  <c r="S4" i="4"/>
  <c r="F4" i="4"/>
  <c r="AG2" i="4"/>
  <c r="AC2" i="4"/>
  <c r="Y2" i="4"/>
  <c r="U2" i="4"/>
  <c r="Q2" i="4"/>
  <c r="M2" i="4"/>
  <c r="I2" i="4"/>
  <c r="E2" i="4"/>
  <c r="C4" i="2"/>
  <c r="AE6" i="2"/>
  <c r="AA4" i="2"/>
  <c r="AC3" i="2"/>
  <c r="M3" i="2"/>
  <c r="AI4" i="4"/>
  <c r="AA4" i="4"/>
  <c r="N4" i="4"/>
  <c r="D4" i="4"/>
  <c r="D4" i="2"/>
  <c r="H4" i="2"/>
  <c r="L4" i="2"/>
  <c r="P4" i="2"/>
  <c r="T4" i="2"/>
  <c r="X4" i="2"/>
  <c r="AB4" i="2"/>
  <c r="AF4" i="2"/>
  <c r="AJ4" i="2"/>
  <c r="E4" i="2"/>
  <c r="I4" i="2"/>
  <c r="M4" i="2"/>
  <c r="Q4" i="2"/>
  <c r="U4" i="2"/>
  <c r="Y4" i="2"/>
  <c r="AC4" i="2"/>
  <c r="AG4" i="2"/>
  <c r="F4" i="2"/>
  <c r="J4" i="2"/>
  <c r="N4" i="2"/>
  <c r="R4" i="2"/>
  <c r="V4" i="2"/>
  <c r="Z4" i="2"/>
  <c r="AD4" i="2"/>
  <c r="AH4" i="2"/>
  <c r="D6" i="2"/>
  <c r="H6" i="2"/>
  <c r="L6" i="2"/>
  <c r="P6" i="2"/>
  <c r="T6" i="2"/>
  <c r="X6" i="2"/>
  <c r="AB6" i="2"/>
  <c r="AF6" i="2"/>
  <c r="AJ6" i="2"/>
  <c r="E6" i="2"/>
  <c r="I6" i="2"/>
  <c r="M6" i="2"/>
  <c r="Q6" i="2"/>
  <c r="U6" i="2"/>
  <c r="Y6" i="2"/>
  <c r="AC6" i="2"/>
  <c r="AG6" i="2"/>
  <c r="C6" i="2"/>
  <c r="F6" i="2"/>
  <c r="J6" i="2"/>
  <c r="N6" i="2"/>
  <c r="R6" i="2"/>
  <c r="V6" i="2"/>
  <c r="Z6" i="2"/>
  <c r="AD6" i="2"/>
  <c r="O6" i="2"/>
  <c r="W4" i="2"/>
  <c r="G4" i="2"/>
  <c r="Y3" i="2"/>
  <c r="I3" i="2"/>
  <c r="AI6" i="4"/>
  <c r="AA6" i="4"/>
  <c r="S6" i="4"/>
  <c r="K6" i="4"/>
  <c r="AH6" i="4"/>
  <c r="Z6" i="4"/>
  <c r="R6" i="4"/>
  <c r="J6" i="4"/>
  <c r="Q6" i="4"/>
  <c r="AF6" i="4"/>
  <c r="X6" i="4"/>
  <c r="P6" i="4"/>
  <c r="H6" i="4"/>
  <c r="AG4" i="4"/>
  <c r="Y4" i="4"/>
  <c r="Q4" i="4"/>
  <c r="I4" i="4"/>
  <c r="AJ7" i="2"/>
  <c r="AB7" i="2"/>
  <c r="T7" i="2"/>
  <c r="L7" i="2"/>
  <c r="D7" i="2"/>
  <c r="AG6" i="4"/>
  <c r="AE6" i="4"/>
  <c r="W6" i="4"/>
  <c r="O6" i="4"/>
  <c r="G6" i="4"/>
  <c r="AF4" i="4"/>
  <c r="X4" i="4"/>
  <c r="P4" i="4"/>
  <c r="H4" i="4"/>
  <c r="AI7" i="2"/>
  <c r="AA7" i="2"/>
  <c r="S7" i="2"/>
  <c r="K7" i="2"/>
  <c r="C6" i="4"/>
  <c r="Y6" i="4"/>
  <c r="AD6" i="4"/>
  <c r="V6" i="4"/>
  <c r="N6" i="4"/>
  <c r="F6" i="4"/>
  <c r="W4" i="4"/>
  <c r="O4" i="4"/>
  <c r="G4" i="4"/>
  <c r="AH7" i="2"/>
  <c r="Z7" i="2"/>
  <c r="R7" i="2"/>
  <c r="J7" i="2"/>
  <c r="U6" i="4"/>
  <c r="E6" i="4"/>
  <c r="I6" i="4"/>
  <c r="AC6" i="4"/>
  <c r="M6" i="4"/>
  <c r="AJ6" i="4"/>
  <c r="AB6" i="4"/>
  <c r="T6" i="4"/>
  <c r="L6" i="4"/>
  <c r="AC4" i="4"/>
  <c r="U4" i="4"/>
  <c r="M4" i="4"/>
  <c r="AF7" i="2"/>
  <c r="X7" i="2"/>
  <c r="P7" i="2"/>
</calcChain>
</file>

<file path=xl/sharedStrings.xml><?xml version="1.0" encoding="utf-8"?>
<sst xmlns="http://schemas.openxmlformats.org/spreadsheetml/2006/main" count="334" uniqueCount="205">
  <si>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</si>
  <si>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</si>
  <si>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</si>
  <si>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</si>
  <si>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</si>
  <si>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</si>
  <si>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</si>
  <si>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</si>
  <si>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</si>
  <si>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</si>
  <si>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</si>
  <si>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</si>
  <si>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</si>
  <si>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</si>
  <si>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</si>
  <si>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</si>
  <si>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</si>
  <si>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</si>
  <si>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</si>
  <si>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</si>
  <si>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</si>
  <si>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</si>
  <si>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</si>
  <si>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</si>
  <si>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</si>
  <si>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</si>
  <si>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</si>
  <si>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</si>
  <si>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</si>
  <si>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</si>
  <si>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</si>
  <si>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</si>
  <si>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</si>
  <si>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</si>
  <si>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</si>
  <si>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</si>
  <si>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</si>
  <si>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</si>
  <si>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</si>
  <si>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</si>
  <si>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</si>
  <si>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</si>
  <si>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</si>
  <si>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</si>
  <si>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</si>
  <si>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</si>
  <si>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</si>
  <si>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</si>
  <si>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</si>
  <si>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</si>
  <si>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</si>
  <si>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</si>
  <si>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</si>
  <si>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</si>
  <si>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</si>
  <si>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</si>
  <si>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</si>
  <si>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</si>
  <si>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</si>
  <si>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</si>
  <si>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</si>
  <si>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</si>
  <si>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</si>
  <si>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</si>
  <si>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</si>
  <si>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</si>
  <si>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</si>
  <si>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Transit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</si>
  <si>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</si>
  <si>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</si>
  <si>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</si>
  <si>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</si>
  <si>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</si>
  <si>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</si>
  <si>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</si>
  <si>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</si>
  <si>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passenger ships</t>
  </si>
  <si>
    <t>Average occupancy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</si>
  <si>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</si>
  <si>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</si>
  <si>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</si>
  <si>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</si>
  <si>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</si>
  <si>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</si>
  <si>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</si>
  <si>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</si>
  <si>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</si>
  <si>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</si>
  <si>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</si>
  <si>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</si>
  <si>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</si>
  <si>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</si>
  <si>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</si>
  <si>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</si>
  <si>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</si>
  <si>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</si>
  <si>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</si>
  <si>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</si>
  <si>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AVLo Passenger</t>
  </si>
  <si>
    <t>Car and Taxi Average</t>
  </si>
  <si>
    <t>Car</t>
  </si>
  <si>
    <t>Tax</t>
  </si>
  <si>
    <t>Passenger HDVs</t>
  </si>
  <si>
    <t>Bus</t>
  </si>
  <si>
    <t>Onmi-Bus</t>
  </si>
  <si>
    <t>HDV Average</t>
  </si>
  <si>
    <t>Passenger Aircraft</t>
  </si>
  <si>
    <t>Passenger Ships</t>
  </si>
  <si>
    <t>Passenger Motorbikes</t>
  </si>
  <si>
    <t>Motorbikes Average</t>
  </si>
  <si>
    <t>Rail Average</t>
  </si>
  <si>
    <t>Air Average</t>
  </si>
  <si>
    <t>Average tonnage</t>
  </si>
  <si>
    <t>HCV</t>
  </si>
  <si>
    <t>LCV</t>
  </si>
  <si>
    <t>Total utilization of the vehicle through its life in tonne-kms</t>
  </si>
  <si>
    <t>Cost per ton-km for different vehicles</t>
  </si>
  <si>
    <t>Derived assumptions</t>
  </si>
  <si>
    <t>Average kerb weights of vehicles</t>
  </si>
  <si>
    <t>Units</t>
  </si>
  <si>
    <t>kg</t>
  </si>
  <si>
    <t>n.a.</t>
  </si>
  <si>
    <t>Average laden weights of vehicles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</si>
  <si>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</si>
  <si>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</si>
  <si>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</si>
  <si>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</si>
  <si>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</si>
  <si>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</si>
  <si>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</si>
  <si>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</si>
  <si>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</si>
  <si>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</si>
  <si>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</si>
  <si>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</si>
  <si>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</si>
  <si>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</si>
  <si>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</si>
  <si>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</si>
  <si>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</si>
  <si>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</si>
  <si>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</si>
  <si>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</si>
  <si>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</si>
  <si>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</si>
  <si>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</si>
  <si>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</si>
  <si>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</si>
  <si>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</si>
  <si>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</si>
  <si>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</si>
  <si>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</si>
  <si>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</si>
  <si>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</si>
  <si>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</si>
  <si>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</si>
  <si>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</si>
  <si>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</si>
  <si>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</si>
  <si>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</si>
  <si>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</si>
  <si>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</si>
  <si>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</si>
  <si>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</si>
  <si>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</si>
  <si>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BC Ferries</t>
  </si>
  <si>
    <t>Our Fleet</t>
  </si>
  <si>
    <t>https://www.bcferries.com/onboard-experiences/fleet/</t>
  </si>
  <si>
    <t>Numbers taken from each individual ship's webpage</t>
  </si>
  <si>
    <t>model run, though the values are constant in the India data set.</t>
  </si>
  <si>
    <t>Freight LDV cargo loading</t>
  </si>
  <si>
    <t>Freight HDV cargo loading</t>
  </si>
  <si>
    <t>Three-Wheel Motorbikes (frgt mtrbk)</t>
  </si>
  <si>
    <t>We assume a freight LDV holds</t>
  </si>
  <si>
    <t>times as much cargo as a three-wheeled freight vehicle.</t>
  </si>
  <si>
    <t>Frgt Mtrbk cargo loading</t>
  </si>
  <si>
    <t>NITI Aayog, Government of India</t>
  </si>
  <si>
    <t>India Energy Security Scenarios 2047 downloadable Excel model</t>
  </si>
  <si>
    <t>http://indiaenergy.gov.in/iess/docs/IESS_Version2.2.xlsx</t>
  </si>
  <si>
    <t>frgt aircraft, frgt rail, freight ships, passenger motorbikes</t>
  </si>
  <si>
    <t>Tables XIIa and XIIb</t>
  </si>
  <si>
    <t>Calibration Result</t>
  </si>
  <si>
    <t>too high for India, using alternative value: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</si>
  <si>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</si>
  <si>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</si>
  <si>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</si>
  <si>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</si>
  <si>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</si>
  <si>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</si>
  <si>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</si>
  <si>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</si>
  <si>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</si>
  <si>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</si>
  <si>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</si>
  <si>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</si>
  <si>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</si>
  <si>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</si>
  <si>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</si>
  <si>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</si>
  <si>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psgr HDVs, frgt LDVs, frgt HDVs, psgr aircraft, psgr rail</t>
  </si>
  <si>
    <t>Vehicle Loading (passengers)</t>
  </si>
  <si>
    <t>Vehicle Loading (tons)</t>
  </si>
  <si>
    <t>India data from IESS v2 is used for most vehicle types. US values are used for ships.</t>
  </si>
  <si>
    <t>For estimating loading of freight motorbike (3-wheeled), we assume that its cargo capacity is</t>
  </si>
  <si>
    <t>one-fourth of a freight LDV/LCV.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</si>
</sst>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0.0"/>
    <numFmt numFmtId="169" formatCode="###0.00_)"/>
    <numFmt numFmtId="170" formatCode="#,##0_)"/>
    <numFmt numFmtId="171" formatCode="_ * #,##0.00_ ;_ * \-#,##0.00_ ;_ * &quot;-&quot;??_ ;_ @_ "/>
    <numFmt numFmtId="172" formatCode="_-&quot;£&quot;* #,##0.00_-;\-&quot;£&quot;* #,##0.00_-;_-&quot;£&quot;* &quot;-&quot;??_-;_-@_-"/>
    <numFmt numFmtId="173" formatCode="#,##0.0_);\(#,##0.0\);&quot;-&quot;;@"/>
    <numFmt numFmtId="174" formatCode="#,##0.0_);\(#,##0.0\);&quot;-&quot;_);@"/>
    <numFmt numFmtId="175" formatCode="#,##0_);\(#,##0\);&quot;-&quot;_);@"/>
    <numFmt numFmtId="176" formatCode="#,##0.00_);\(#,##0.00\);&quot;-&quot;_);@"/>
    <numFmt numFmtId="177" formatCode="0%;\ \(0%\);\ \-"/>
    <numFmt numFmtId="178" formatCode="0.0000"/>
    <numFmt numFmtId="179" formatCode="&quot;$&quot;#,##0\ ;\(&quot;$&quot;#,##0\)"/>
    <numFmt numFmtId="180" formatCode="0.00_)"/>
    <numFmt numFmtId="181" formatCode="mm/dd/yy"/>
    <numFmt numFmtId="182" formatCode="_(* #,##0_);_(* \(#,##0\);_(* &quot;-&quot;??_);_(@_)"/>
    <numFmt numFmtId="183" formatCode="0.0_ ;\-0.0\ "/>
  </numFmts>
  <fonts count="9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2"/>
      <color theme="1"/>
      <name val="Cambria"/>
      <family val="2"/>
      <scheme val="major"/>
    </font>
    <font>
      <sz val="11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3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9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0" borderId="0">
      <alignment horizontal="left" vertical="center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13" fillId="0" borderId="5" applyNumberFormat="0" applyFill="0">
      <alignment horizontal="right"/>
    </xf>
    <xf numFmtId="169" fontId="14" fillId="0" borderId="5" applyNumberFormat="0" applyFill="0">
      <alignment horizontal="right"/>
    </xf>
    <xf numFmtId="170" fontId="15" fillId="0" borderId="5">
      <alignment horizontal="right" vertical="center"/>
    </xf>
    <xf numFmtId="49" fontId="16" fillId="0" borderId="5">
      <alignment horizontal="left" vertical="center"/>
    </xf>
    <xf numFmtId="169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9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177" fontId="47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49" fillId="34" borderId="22" applyNumberFormat="0" applyAlignment="0" applyProtection="0"/>
    <xf numFmtId="173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7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0" borderId="0"/>
    <xf numFmtId="0" fontId="42" fillId="58" borderId="0" applyNumberFormat="0" applyBorder="0" applyAlignment="0" applyProtection="0"/>
    <xf numFmtId="0" fontId="57" fillId="5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2" borderId="0" applyNumberFormat="0" applyBorder="0" applyAlignment="0" applyProtection="0"/>
    <xf numFmtId="0" fontId="63" fillId="33" borderId="0" applyNumberFormat="0" applyBorder="0" applyAlignment="0" applyProtection="0"/>
    <xf numFmtId="0" fontId="64" fillId="35" borderId="23" applyNumberFormat="0" applyAlignment="0" applyProtection="0"/>
    <xf numFmtId="0" fontId="65" fillId="35" borderId="22" applyNumberFormat="0" applyAlignment="0" applyProtection="0"/>
    <xf numFmtId="0" fontId="66" fillId="0" borderId="24" applyNumberFormat="0" applyFill="0" applyAlignment="0" applyProtection="0"/>
    <xf numFmtId="0" fontId="67" fillId="36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7" borderId="0" applyNumberFormat="0" applyBorder="0" applyAlignment="0" applyProtection="0"/>
    <xf numFmtId="0" fontId="4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57" fillId="56" borderId="0" applyNumberFormat="0" applyBorder="0" applyAlignment="0" applyProtection="0"/>
    <xf numFmtId="0" fontId="42" fillId="59" borderId="0" applyNumberFormat="0" applyBorder="0" applyAlignment="0" applyProtection="0"/>
    <xf numFmtId="0" fontId="57" fillId="60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174" fontId="41" fillId="0" borderId="0" applyFont="0" applyFill="0" applyBorder="0" applyAlignment="0" applyProtection="0"/>
    <xf numFmtId="0" fontId="42" fillId="58" borderId="0" applyNumberFormat="0" applyBorder="0" applyAlignment="0" applyProtection="0"/>
    <xf numFmtId="166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1" fillId="13" borderId="0" applyNumberFormat="0" applyBorder="0" applyAlignment="0">
      <protection locked="0"/>
    </xf>
    <xf numFmtId="4" fontId="70" fillId="0" borderId="41" applyFill="0">
      <alignment vertical="center"/>
      <protection locked="0"/>
    </xf>
    <xf numFmtId="4" fontId="70" fillId="0" borderId="41" applyFill="0">
      <alignment vertical="center"/>
      <protection locked="0"/>
    </xf>
    <xf numFmtId="0" fontId="71" fillId="0" borderId="0" applyFill="0" applyBorder="0" applyAlignment="0"/>
    <xf numFmtId="0" fontId="8" fillId="25" borderId="3" applyNumberFormat="0" applyAlignment="0" applyProtection="0"/>
    <xf numFmtId="0" fontId="8" fillId="25" borderId="3" applyNumberFormat="0" applyAlignment="0" applyProtection="0"/>
    <xf numFmtId="0" fontId="8" fillId="25" borderId="3" applyNumberFormat="0" applyAlignment="0" applyProtection="0"/>
    <xf numFmtId="0" fontId="29" fillId="0" borderId="13" applyNumberFormat="0" applyFill="0" applyAlignment="0" applyProtection="0"/>
    <xf numFmtId="0" fontId="9" fillId="26" borderId="4" applyNumberForma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13" fillId="0" borderId="0"/>
    <xf numFmtId="0" fontId="13" fillId="0" borderId="0"/>
    <xf numFmtId="0" fontId="72" fillId="0" borderId="27">
      <alignment horizontal="right" wrapText="1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9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5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80" fontId="81" fillId="0" borderId="40" applyNumberFormat="0" applyFill="0" applyBorder="0">
      <alignment horizontal="left" vertical="center"/>
    </xf>
    <xf numFmtId="180" fontId="25" fillId="0" borderId="0"/>
    <xf numFmtId="168" fontId="82" fillId="0" borderId="37">
      <alignment horizontal="right"/>
    </xf>
    <xf numFmtId="0" fontId="30" fillId="28" borderId="0" applyNumberFormat="0" applyBorder="0" applyAlignment="0" applyProtection="0"/>
    <xf numFmtId="37" fontId="83" fillId="0" borderId="0"/>
    <xf numFmtId="164" fontId="11" fillId="0" borderId="0"/>
    <xf numFmtId="0" fontId="11" fillId="0" borderId="0"/>
    <xf numFmtId="0" fontId="11" fillId="0" borderId="0"/>
    <xf numFmtId="0" fontId="11" fillId="0" borderId="0"/>
    <xf numFmtId="0" fontId="79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85" fillId="0" borderId="0"/>
    <xf numFmtId="0" fontId="86" fillId="0" borderId="0"/>
    <xf numFmtId="0" fontId="53" fillId="0" borderId="0" applyNumberFormat="0" applyFill="0" applyBorder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3" fillId="0" borderId="0"/>
    <xf numFmtId="0" fontId="13" fillId="0" borderId="0"/>
    <xf numFmtId="0" fontId="13" fillId="0" borderId="42"/>
    <xf numFmtId="0" fontId="13" fillId="0" borderId="42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1" fontId="33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3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7" borderId="0" applyNumberFormat="0" applyFill="0">
      <alignment horizontal="left" vertical="center"/>
    </xf>
    <xf numFmtId="40" fontId="92" fillId="0" borderId="0" applyBorder="0">
      <alignment horizontal="right"/>
    </xf>
    <xf numFmtId="0" fontId="13" fillId="0" borderId="0"/>
    <xf numFmtId="0" fontId="13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3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6" fillId="8" borderId="0" applyNumberFormat="0" applyBorder="0" applyAlignment="0" applyProtection="0"/>
    <xf numFmtId="0" fontId="1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42" fillId="58" borderId="0" applyNumberFormat="0" applyBorder="0" applyAlignment="0" applyProtection="0"/>
    <xf numFmtId="172" fontId="41" fillId="0" borderId="0" applyFont="0" applyFill="0" applyBorder="0" applyAlignment="0" applyProtection="0"/>
    <xf numFmtId="0" fontId="3" fillId="0" borderId="0"/>
    <xf numFmtId="0" fontId="42" fillId="58" borderId="0" applyNumberFormat="0" applyBorder="0" applyAlignment="0" applyProtection="0"/>
    <xf numFmtId="0" fontId="41" fillId="0" borderId="0"/>
    <xf numFmtId="0" fontId="3" fillId="0" borderId="0"/>
    <xf numFmtId="174" fontId="41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3" fillId="0" borderId="0"/>
    <xf numFmtId="0" fontId="3" fillId="58" borderId="0" applyNumberFormat="0" applyBorder="0" applyAlignment="0" applyProtection="0"/>
    <xf numFmtId="171" fontId="3" fillId="0" borderId="0" applyFont="0" applyFill="0" applyBorder="0" applyAlignment="0" applyProtection="0"/>
    <xf numFmtId="0" fontId="3" fillId="0" borderId="0"/>
    <xf numFmtId="0" fontId="96" fillId="69" borderId="0"/>
    <xf numFmtId="168" fontId="97" fillId="61" borderId="0">
      <alignment horizontal="left"/>
    </xf>
    <xf numFmtId="1" fontId="97" fillId="61" borderId="29">
      <alignment horizontal="left"/>
    </xf>
    <xf numFmtId="183" fontId="51" fillId="61" borderId="0" applyBorder="0" applyProtection="0">
      <alignment horizontal="left"/>
    </xf>
    <xf numFmtId="9" fontId="3" fillId="0" borderId="0" applyFont="0" applyFill="0" applyBorder="0" applyAlignment="0" applyProtection="0"/>
    <xf numFmtId="168" fontId="97" fillId="61" borderId="27">
      <alignment horizontal="left"/>
    </xf>
    <xf numFmtId="9" fontId="97" fillId="61" borderId="0">
      <alignment horizontal="left"/>
    </xf>
    <xf numFmtId="0" fontId="3" fillId="0" borderId="0"/>
    <xf numFmtId="171" fontId="3" fillId="0" borderId="0" applyFont="0" applyFill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3" applyFill="0">
      <alignment vertical="center"/>
      <protection locked="0"/>
    </xf>
    <xf numFmtId="4" fontId="70" fillId="0" borderId="43" applyFill="0">
      <alignment vertical="center"/>
      <protection locked="0"/>
    </xf>
    <xf numFmtId="0" fontId="8" fillId="25" borderId="44" applyNumberFormat="0" applyAlignment="0" applyProtection="0"/>
    <xf numFmtId="0" fontId="8" fillId="25" borderId="44" applyNumberFormat="0" applyAlignment="0" applyProtection="0"/>
    <xf numFmtId="0" fontId="8" fillId="25" borderId="44" applyNumberFormat="0" applyAlignment="0" applyProtection="0"/>
    <xf numFmtId="0" fontId="72" fillId="0" borderId="12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3" fillId="0" borderId="46"/>
    <xf numFmtId="0" fontId="13" fillId="0" borderId="46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168" fontId="97" fillId="61" borderId="12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176" fontId="0" fillId="0" borderId="0" xfId="0" applyNumberFormat="1"/>
    <xf numFmtId="175" fontId="0" fillId="0" borderId="0" xfId="0" applyNumberFormat="1"/>
    <xf numFmtId="0" fontId="3" fillId="0" borderId="0" xfId="733" applyFont="1" applyFill="1" applyBorder="1" applyAlignment="1">
      <alignment vertical="center"/>
    </xf>
    <xf numFmtId="0" fontId="0" fillId="2" borderId="0" xfId="0" applyFill="1"/>
    <xf numFmtId="0" fontId="45" fillId="62" borderId="30" xfId="733" applyFont="1" applyFill="1" applyBorder="1" applyAlignment="1">
      <alignment vertical="center"/>
    </xf>
    <xf numFmtId="0" fontId="41" fillId="62" borderId="31" xfId="733" applyNumberFormat="1" applyFill="1" applyBorder="1" applyAlignment="1">
      <alignment vertical="center"/>
    </xf>
    <xf numFmtId="0" fontId="41" fillId="62" borderId="31" xfId="733" applyFill="1" applyBorder="1" applyAlignment="1">
      <alignment vertical="center"/>
    </xf>
    <xf numFmtId="0" fontId="41" fillId="62" borderId="0" xfId="733" applyNumberFormat="1" applyFill="1" applyBorder="1" applyAlignment="1">
      <alignment vertical="center"/>
    </xf>
    <xf numFmtId="0" fontId="41" fillId="62" borderId="0" xfId="733" applyFill="1" applyBorder="1" applyAlignment="1">
      <alignment vertical="center"/>
    </xf>
    <xf numFmtId="0" fontId="41" fillId="62" borderId="0" xfId="733" applyFill="1" applyBorder="1"/>
    <xf numFmtId="0" fontId="46" fillId="62" borderId="0" xfId="733" applyFont="1" applyFill="1" applyBorder="1"/>
    <xf numFmtId="0" fontId="41" fillId="62" borderId="0" xfId="733" applyFill="1" applyBorder="1" applyAlignment="1">
      <alignment horizontal="right"/>
    </xf>
    <xf numFmtId="0" fontId="45" fillId="62" borderId="32" xfId="733" applyNumberFormat="1" applyFont="1" applyFill="1" applyBorder="1" applyAlignment="1">
      <alignment horizontal="right" vertical="center"/>
    </xf>
    <xf numFmtId="9" fontId="41" fillId="62" borderId="0" xfId="733" applyNumberFormat="1" applyFill="1" applyBorder="1" applyAlignment="1">
      <alignment vertical="center"/>
    </xf>
    <xf numFmtId="0" fontId="50" fillId="62" borderId="0" xfId="158" applyNumberFormat="1" applyFill="1"/>
    <xf numFmtId="0" fontId="50" fillId="64" borderId="0" xfId="158" applyNumberFormat="1" applyFill="1"/>
    <xf numFmtId="175" fontId="48" fillId="62" borderId="34" xfId="729" applyNumberFormat="1" applyFont="1" applyFill="1" applyBorder="1" applyAlignment="1">
      <alignment horizontal="right" vertical="center"/>
    </xf>
    <xf numFmtId="175" fontId="48" fillId="62" borderId="33" xfId="729" applyNumberFormat="1" applyFont="1" applyFill="1" applyBorder="1" applyAlignment="1">
      <alignment vertical="center"/>
    </xf>
    <xf numFmtId="175" fontId="48" fillId="62" borderId="33" xfId="732" applyNumberFormat="1" applyFont="1" applyFill="1" applyBorder="1" applyAlignment="1">
      <alignment vertical="center"/>
    </xf>
    <xf numFmtId="175" fontId="48" fillId="62" borderId="33" xfId="729" applyNumberFormat="1" applyFont="1" applyFill="1" applyBorder="1" applyAlignment="1">
      <alignment horizontal="right" vertical="center"/>
    </xf>
    <xf numFmtId="0" fontId="0" fillId="5" borderId="0" xfId="0" applyFill="1"/>
    <xf numFmtId="168" fontId="0" fillId="0" borderId="0" xfId="0" applyNumberFormat="1" applyFill="1"/>
    <xf numFmtId="0" fontId="44" fillId="0" borderId="0" xfId="883" applyNumberFormat="1" applyFont="1" applyFill="1" applyBorder="1" applyAlignment="1">
      <alignment vertical="center"/>
    </xf>
    <xf numFmtId="182" fontId="0" fillId="0" borderId="0" xfId="0" applyNumberFormat="1"/>
    <xf numFmtId="1" fontId="1" fillId="68" borderId="0" xfId="0" applyNumberFormat="1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45" fillId="62" borderId="30" xfId="883" applyFont="1" applyFill="1" applyBorder="1" applyAlignment="1">
      <alignment vertical="center"/>
    </xf>
    <xf numFmtId="0" fontId="41" fillId="62" borderId="31" xfId="883" applyNumberFormat="1" applyFill="1" applyBorder="1" applyAlignment="1">
      <alignment vertical="center"/>
    </xf>
    <xf numFmtId="0" fontId="41" fillId="62" borderId="31" xfId="883" applyFill="1" applyBorder="1" applyAlignment="1">
      <alignment vertical="center"/>
    </xf>
    <xf numFmtId="0" fontId="41" fillId="62" borderId="0" xfId="883" applyNumberFormat="1" applyFill="1" applyBorder="1" applyAlignment="1">
      <alignment vertical="center"/>
    </xf>
    <xf numFmtId="0" fontId="41" fillId="62" borderId="0" xfId="883" applyFill="1" applyBorder="1" applyAlignment="1">
      <alignment vertical="center"/>
    </xf>
    <xf numFmtId="0" fontId="41" fillId="62" borderId="0" xfId="883" applyFill="1" applyBorder="1"/>
    <xf numFmtId="0" fontId="46" fillId="62" borderId="0" xfId="883" applyFont="1" applyFill="1" applyBorder="1"/>
    <xf numFmtId="0" fontId="41" fillId="62" borderId="0" xfId="883" applyFill="1" applyBorder="1" applyAlignment="1">
      <alignment horizontal="right"/>
    </xf>
    <xf numFmtId="0" fontId="45" fillId="62" borderId="32" xfId="883" applyNumberFormat="1" applyFont="1" applyFill="1" applyBorder="1" applyAlignment="1">
      <alignment horizontal="right" vertical="center"/>
    </xf>
    <xf numFmtId="0" fontId="41" fillId="63" borderId="35" xfId="883" applyFill="1" applyBorder="1" applyAlignment="1">
      <alignment vertical="center"/>
    </xf>
    <xf numFmtId="0" fontId="43" fillId="63" borderId="36" xfId="883" applyFont="1" applyFill="1" applyBorder="1" applyAlignment="1">
      <alignment horizontal="left" vertical="center" indent="1"/>
    </xf>
    <xf numFmtId="9" fontId="41" fillId="62" borderId="0" xfId="883" applyNumberFormat="1" applyFill="1" applyBorder="1" applyAlignment="1">
      <alignment vertical="center"/>
    </xf>
    <xf numFmtId="0" fontId="41" fillId="62" borderId="12" xfId="883" applyFill="1" applyBorder="1"/>
    <xf numFmtId="0" fontId="41" fillId="62" borderId="0" xfId="883" applyFont="1" applyFill="1" applyBorder="1"/>
    <xf numFmtId="0" fontId="41" fillId="0" borderId="0" xfId="883" applyFill="1"/>
    <xf numFmtId="0" fontId="41" fillId="62" borderId="0" xfId="883" applyFill="1"/>
    <xf numFmtId="0" fontId="41" fillId="62" borderId="0" xfId="883" applyFill="1" applyAlignment="1">
      <alignment horizontal="left" indent="1"/>
    </xf>
    <xf numFmtId="0" fontId="41" fillId="62" borderId="29" xfId="883" applyFill="1" applyBorder="1"/>
    <xf numFmtId="0" fontId="41" fillId="0" borderId="0" xfId="883" applyFill="1" applyAlignment="1">
      <alignment horizontal="left" indent="1"/>
    </xf>
    <xf numFmtId="1" fontId="41" fillId="62" borderId="0" xfId="883" applyNumberFormat="1" applyFill="1" applyAlignment="1">
      <alignment horizontal="right"/>
    </xf>
    <xf numFmtId="0" fontId="41" fillId="62" borderId="0" xfId="883" applyFont="1" applyFill="1"/>
    <xf numFmtId="0" fontId="41" fillId="62" borderId="0" xfId="883" applyFill="1" applyBorder="1" applyAlignment="1">
      <alignment horizontal="left" indent="1"/>
    </xf>
    <xf numFmtId="0" fontId="41" fillId="62" borderId="12" xfId="883" applyFill="1" applyBorder="1" applyAlignment="1">
      <alignment horizontal="left" indent="1"/>
    </xf>
    <xf numFmtId="0" fontId="41" fillId="62" borderId="29" xfId="883" applyFill="1" applyBorder="1" applyAlignment="1">
      <alignment horizontal="left" indent="1"/>
    </xf>
    <xf numFmtId="178" fontId="41" fillId="62" borderId="0" xfId="883" applyNumberFormat="1" applyFill="1" applyAlignment="1">
      <alignment horizontal="right"/>
    </xf>
    <xf numFmtId="182" fontId="41" fillId="62" borderId="0" xfId="579" applyNumberFormat="1" applyFont="1" applyFill="1" applyBorder="1" applyAlignment="1">
      <alignment vertical="center"/>
    </xf>
    <xf numFmtId="182" fontId="41" fillId="62" borderId="33" xfId="579" applyNumberFormat="1" applyFont="1" applyFill="1" applyBorder="1" applyAlignment="1">
      <alignment vertical="center"/>
    </xf>
    <xf numFmtId="182" fontId="41" fillId="62" borderId="33" xfId="579" applyNumberFormat="1" applyFont="1" applyFill="1" applyBorder="1" applyAlignment="1">
      <alignment horizontal="right" vertical="center"/>
    </xf>
    <xf numFmtId="175" fontId="41" fillId="62" borderId="34" xfId="729" applyNumberFormat="1" applyFont="1" applyFill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Font="1"/>
  </cellXfs>
  <cellStyles count="893">
    <cellStyle name="20% - Accent1 2" xfId="2" xr:uid="{00000000-0005-0000-0000-000000000000}"/>
    <cellStyle name="20% - Accent1 2 2" xfId="388" xr:uid="{00000000-0005-0000-0000-000001000000}"/>
    <cellStyle name="20% - Accent1 3" xfId="549" xr:uid="{00000000-0005-0000-0000-000002000000}"/>
    <cellStyle name="20% - Accent1 4" xfId="553" xr:uid="{00000000-0005-0000-0000-000003000000}"/>
    <cellStyle name="20% - Accent1 5" xfId="567" xr:uid="{00000000-0005-0000-0000-000004000000}"/>
    <cellStyle name="20% - Accent2 2" xfId="3" xr:uid="{00000000-0005-0000-0000-000005000000}"/>
    <cellStyle name="20% - Accent2 2 2" xfId="555" xr:uid="{00000000-0005-0000-0000-000006000000}"/>
    <cellStyle name="20% - Accent2 3" xfId="569" xr:uid="{00000000-0005-0000-0000-000007000000}"/>
    <cellStyle name="20% - Accent2 4" xfId="530" xr:uid="{00000000-0005-0000-0000-000008000000}"/>
    <cellStyle name="20% - Accent3 2" xfId="4" xr:uid="{00000000-0005-0000-0000-000009000000}"/>
    <cellStyle name="20% - Accent3 2 2" xfId="557" xr:uid="{00000000-0005-0000-0000-00000A000000}"/>
    <cellStyle name="20% - Accent3 3" xfId="571" xr:uid="{00000000-0005-0000-0000-00000B000000}"/>
    <cellStyle name="20% - Accent3 4" xfId="534" xr:uid="{00000000-0005-0000-0000-00000C000000}"/>
    <cellStyle name="20% - Accent4 2" xfId="5" xr:uid="{00000000-0005-0000-0000-00000D000000}"/>
    <cellStyle name="20% - Accent4 2 2" xfId="559" xr:uid="{00000000-0005-0000-0000-00000E000000}"/>
    <cellStyle name="20% - Accent4 3" xfId="573" xr:uid="{00000000-0005-0000-0000-00000F000000}"/>
    <cellStyle name="20% - Accent4 4" xfId="538" xr:uid="{00000000-0005-0000-0000-000010000000}"/>
    <cellStyle name="20% - Accent5 2" xfId="6" xr:uid="{00000000-0005-0000-0000-000011000000}"/>
    <cellStyle name="20% - Accent5 2 2" xfId="561" xr:uid="{00000000-0005-0000-0000-000012000000}"/>
    <cellStyle name="20% - Accent5 3" xfId="575" xr:uid="{00000000-0005-0000-0000-000013000000}"/>
    <cellStyle name="20% - Accent5 4" xfId="542" xr:uid="{00000000-0005-0000-0000-000014000000}"/>
    <cellStyle name="20% - Accent6 10" xfId="747" xr:uid="{00000000-0005-0000-0000-000015000000}"/>
    <cellStyle name="20% - Accent6 2" xfId="7" xr:uid="{00000000-0005-0000-0000-000016000000}"/>
    <cellStyle name="20% - Accent6 2 2" xfId="256" xr:uid="{00000000-0005-0000-0000-000017000000}"/>
    <cellStyle name="20% - Accent6 3" xfId="507" xr:uid="{00000000-0005-0000-0000-000018000000}"/>
    <cellStyle name="20% - Accent6 3 2" xfId="712" xr:uid="{00000000-0005-0000-0000-000019000000}"/>
    <cellStyle name="20% - Accent6 4" xfId="510" xr:uid="{00000000-0005-0000-0000-00001A000000}"/>
    <cellStyle name="20% - Accent6 4 2" xfId="580" xr:uid="{00000000-0005-0000-0000-00001B000000}"/>
    <cellStyle name="20% - Accent6 5" xfId="550" xr:uid="{00000000-0005-0000-0000-00001C000000}"/>
    <cellStyle name="20% - Accent6 6" xfId="563" xr:uid="{00000000-0005-0000-0000-00001D000000}"/>
    <cellStyle name="20% - Accent6 7" xfId="577" xr:uid="{00000000-0005-0000-0000-00001E000000}"/>
    <cellStyle name="20% - Accent6 8" xfId="715" xr:uid="{00000000-0005-0000-0000-00001F000000}"/>
    <cellStyle name="20% - Accent6 9" xfId="735" xr:uid="{00000000-0005-0000-0000-000020000000}"/>
    <cellStyle name="20% - Colore 1" xfId="584" xr:uid="{00000000-0005-0000-0000-000021000000}"/>
    <cellStyle name="20% - Colore 2" xfId="585" xr:uid="{00000000-0005-0000-0000-000022000000}"/>
    <cellStyle name="20% - Colore 3" xfId="586" xr:uid="{00000000-0005-0000-0000-000023000000}"/>
    <cellStyle name="20% - Colore 4" xfId="587" xr:uid="{00000000-0005-0000-0000-000024000000}"/>
    <cellStyle name="20% - Colore 5" xfId="588" xr:uid="{00000000-0005-0000-0000-000025000000}"/>
    <cellStyle name="20% - Colore 6" xfId="589" xr:uid="{00000000-0005-0000-0000-000026000000}"/>
    <cellStyle name="40% - Accent1 2" xfId="8" xr:uid="{00000000-0005-0000-0000-000027000000}"/>
    <cellStyle name="40% - Accent1 2 2" xfId="554" xr:uid="{00000000-0005-0000-0000-000028000000}"/>
    <cellStyle name="40% - Accent1 3" xfId="568" xr:uid="{00000000-0005-0000-0000-000029000000}"/>
    <cellStyle name="40% - Accent1 4" xfId="527" xr:uid="{00000000-0005-0000-0000-00002A000000}"/>
    <cellStyle name="40% - Accent2 2" xfId="9" xr:uid="{00000000-0005-0000-0000-00002B000000}"/>
    <cellStyle name="40% - Accent2 2 2" xfId="556" xr:uid="{00000000-0005-0000-0000-00002C000000}"/>
    <cellStyle name="40% - Accent2 3" xfId="570" xr:uid="{00000000-0005-0000-0000-00002D000000}"/>
    <cellStyle name="40% - Accent2 4" xfId="531" xr:uid="{00000000-0005-0000-0000-00002E000000}"/>
    <cellStyle name="40% - Accent3 2" xfId="10" xr:uid="{00000000-0005-0000-0000-00002F000000}"/>
    <cellStyle name="40% - Accent3 2 2" xfId="558" xr:uid="{00000000-0005-0000-0000-000030000000}"/>
    <cellStyle name="40% - Accent3 3" xfId="572" xr:uid="{00000000-0005-0000-0000-000031000000}"/>
    <cellStyle name="40% - Accent3 4" xfId="535" xr:uid="{00000000-0005-0000-0000-000032000000}"/>
    <cellStyle name="40% - Accent4 2" xfId="11" xr:uid="{00000000-0005-0000-0000-000033000000}"/>
    <cellStyle name="40% - Accent4 2 2" xfId="560" xr:uid="{00000000-0005-0000-0000-000034000000}"/>
    <cellStyle name="40% - Accent4 3" xfId="574" xr:uid="{00000000-0005-0000-0000-000035000000}"/>
    <cellStyle name="40% - Accent4 4" xfId="539" xr:uid="{00000000-0005-0000-0000-000036000000}"/>
    <cellStyle name="40% - Accent5 2" xfId="12" xr:uid="{00000000-0005-0000-0000-000037000000}"/>
    <cellStyle name="40% - Accent5 2 2" xfId="562" xr:uid="{00000000-0005-0000-0000-000038000000}"/>
    <cellStyle name="40% - Accent5 3" xfId="576" xr:uid="{00000000-0005-0000-0000-000039000000}"/>
    <cellStyle name="40% - Accent5 4" xfId="543" xr:uid="{00000000-0005-0000-0000-00003A000000}"/>
    <cellStyle name="40% - Accent6 2" xfId="13" xr:uid="{00000000-0005-0000-0000-00003B000000}"/>
    <cellStyle name="40% - Accent6 2 2" xfId="564" xr:uid="{00000000-0005-0000-0000-00003C000000}"/>
    <cellStyle name="40% - Accent6 3" xfId="578" xr:uid="{00000000-0005-0000-0000-00003D000000}"/>
    <cellStyle name="40% - Accent6 4" xfId="545" xr:uid="{00000000-0005-0000-0000-00003E000000}"/>
    <cellStyle name="40% - Colore 1" xfId="590" xr:uid="{00000000-0005-0000-0000-00003F000000}"/>
    <cellStyle name="40% - Colore 2" xfId="591" xr:uid="{00000000-0005-0000-0000-000040000000}"/>
    <cellStyle name="40% - Colore 3" xfId="592" xr:uid="{00000000-0005-0000-0000-000041000000}"/>
    <cellStyle name="40% - Colore 4" xfId="593" xr:uid="{00000000-0005-0000-0000-000042000000}"/>
    <cellStyle name="40% - Colore 5" xfId="594" xr:uid="{00000000-0005-0000-0000-000043000000}"/>
    <cellStyle name="40% - Colore 6" xfId="595" xr:uid="{00000000-0005-0000-0000-000044000000}"/>
    <cellStyle name="60% - Accent1 2" xfId="14" xr:uid="{00000000-0005-0000-0000-000045000000}"/>
    <cellStyle name="60% - Accent1 3" xfId="528" xr:uid="{00000000-0005-0000-0000-000046000000}"/>
    <cellStyle name="60% - Accent2 2" xfId="15" xr:uid="{00000000-0005-0000-0000-000047000000}"/>
    <cellStyle name="60% - Accent2 3" xfId="532" xr:uid="{00000000-0005-0000-0000-000048000000}"/>
    <cellStyle name="60% - Accent3 2" xfId="16" xr:uid="{00000000-0005-0000-0000-000049000000}"/>
    <cellStyle name="60% - Accent3 3" xfId="536" xr:uid="{00000000-0005-0000-0000-00004A000000}"/>
    <cellStyle name="60% - Accent4 2" xfId="17" xr:uid="{00000000-0005-0000-0000-00004B000000}"/>
    <cellStyle name="60% - Accent4 3" xfId="540" xr:uid="{00000000-0005-0000-0000-00004C000000}"/>
    <cellStyle name="60% - Accent5 2" xfId="18" xr:uid="{00000000-0005-0000-0000-00004D000000}"/>
    <cellStyle name="60% - Accent5 3" xfId="544" xr:uid="{00000000-0005-0000-0000-00004E000000}"/>
    <cellStyle name="60% - Accent6 2" xfId="19" xr:uid="{00000000-0005-0000-0000-00004F000000}"/>
    <cellStyle name="60% - Accent6 3" xfId="546" xr:uid="{00000000-0005-0000-0000-000050000000}"/>
    <cellStyle name="60% - Colore 1" xfId="596" xr:uid="{00000000-0005-0000-0000-000051000000}"/>
    <cellStyle name="60% - Colore 2" xfId="597" xr:uid="{00000000-0005-0000-0000-000052000000}"/>
    <cellStyle name="60% - Colore 3" xfId="598" xr:uid="{00000000-0005-0000-0000-000053000000}"/>
    <cellStyle name="60% - Colore 4" xfId="599" xr:uid="{00000000-0005-0000-0000-000054000000}"/>
    <cellStyle name="60% - Colore 5" xfId="600" xr:uid="{00000000-0005-0000-0000-000055000000}"/>
    <cellStyle name="60% - Colore 6" xfId="601" xr:uid="{00000000-0005-0000-0000-000056000000}"/>
    <cellStyle name="A - a heading" xfId="738" xr:uid="{00000000-0005-0000-0000-000057000000}"/>
    <cellStyle name="A - bold" xfId="741" xr:uid="{00000000-0005-0000-0000-000058000000}"/>
    <cellStyle name="A - bottom border" xfId="743" xr:uid="{00000000-0005-0000-0000-000059000000}"/>
    <cellStyle name="A - bottom border 2" xfId="885" xr:uid="{00000000-0005-0000-0000-00005A000000}"/>
    <cellStyle name="A - header" xfId="740" xr:uid="{00000000-0005-0000-0000-00005B000000}"/>
    <cellStyle name="A - header 2" xfId="755" xr:uid="{00000000-0005-0000-0000-00005C000000}"/>
    <cellStyle name="A - header 2 2" xfId="759" xr:uid="{00000000-0005-0000-0000-00005D000000}"/>
    <cellStyle name="A - normal" xfId="739" xr:uid="{00000000-0005-0000-0000-00005E000000}"/>
    <cellStyle name="A - percent" xfId="744" xr:uid="{00000000-0005-0000-0000-00005F000000}"/>
    <cellStyle name="Accent1 2" xfId="20" xr:uid="{00000000-0005-0000-0000-000060000000}"/>
    <cellStyle name="Accent1 3" xfId="526" xr:uid="{00000000-0005-0000-0000-000061000000}"/>
    <cellStyle name="Accent2 2" xfId="21" xr:uid="{00000000-0005-0000-0000-000062000000}"/>
    <cellStyle name="Accent2 3" xfId="529" xr:uid="{00000000-0005-0000-0000-000063000000}"/>
    <cellStyle name="Accent3 2" xfId="22" xr:uid="{00000000-0005-0000-0000-000064000000}"/>
    <cellStyle name="Accent3 3" xfId="533" xr:uid="{00000000-0005-0000-0000-000065000000}"/>
    <cellStyle name="Accent4 2" xfId="23" xr:uid="{00000000-0005-0000-0000-000066000000}"/>
    <cellStyle name="Accent4 3" xfId="537" xr:uid="{00000000-0005-0000-0000-000067000000}"/>
    <cellStyle name="Accent5 2" xfId="24" xr:uid="{00000000-0005-0000-0000-000068000000}"/>
    <cellStyle name="Accent5 3" xfId="541" xr:uid="{00000000-0005-0000-0000-000069000000}"/>
    <cellStyle name="Accent6 2" xfId="25" xr:uid="{00000000-0005-0000-0000-00006A000000}"/>
    <cellStyle name="Accent6 3" xfId="511" xr:uid="{00000000-0005-0000-0000-00006B000000}"/>
    <cellStyle name="Bad 2" xfId="26" xr:uid="{00000000-0005-0000-0000-00006C000000}"/>
    <cellStyle name="Bad 3" xfId="517" xr:uid="{00000000-0005-0000-0000-00006D000000}"/>
    <cellStyle name="Best" xfId="602" xr:uid="{00000000-0005-0000-0000-00006E000000}"/>
    <cellStyle name="Body: normal cell" xfId="27" xr:uid="{00000000-0005-0000-0000-00006F000000}"/>
    <cellStyle name="Body: normal cell 2" xfId="28" xr:uid="{00000000-0005-0000-0000-000070000000}"/>
    <cellStyle name="BORDERS" xfId="603" xr:uid="{00000000-0005-0000-0000-000071000000}"/>
    <cellStyle name="BORDERS 2" xfId="604" xr:uid="{00000000-0005-0000-0000-000072000000}"/>
    <cellStyle name="BORDERS 2 2" xfId="841" xr:uid="{00000000-0005-0000-0000-000073000000}"/>
    <cellStyle name="BORDERS 3" xfId="840" xr:uid="{00000000-0005-0000-0000-000074000000}"/>
    <cellStyle name="Calc Currency (0)" xfId="605" xr:uid="{00000000-0005-0000-0000-000075000000}"/>
    <cellStyle name="Calcolo" xfId="606" xr:uid="{00000000-0005-0000-0000-000076000000}"/>
    <cellStyle name="Calcolo 2" xfId="607" xr:uid="{00000000-0005-0000-0000-000077000000}"/>
    <cellStyle name="Calcolo 2 2" xfId="843" xr:uid="{00000000-0005-0000-0000-000078000000}"/>
    <cellStyle name="Calcolo 3" xfId="608" xr:uid="{00000000-0005-0000-0000-000079000000}"/>
    <cellStyle name="Calcolo 3 2" xfId="844" xr:uid="{00000000-0005-0000-0000-00007A000000}"/>
    <cellStyle name="Calcolo 4" xfId="842" xr:uid="{00000000-0005-0000-0000-00007B000000}"/>
    <cellStyle name="Calculation 2" xfId="29" xr:uid="{00000000-0005-0000-0000-00007C000000}"/>
    <cellStyle name="Calculation 3" xfId="520" xr:uid="{00000000-0005-0000-0000-00007D000000}"/>
    <cellStyle name="Cella collegata" xfId="609" xr:uid="{00000000-0005-0000-0000-00007E000000}"/>
    <cellStyle name="Cella da controllare" xfId="610" xr:uid="{00000000-0005-0000-0000-00007F000000}"/>
    <cellStyle name="Check Cell 2" xfId="30" xr:uid="{00000000-0005-0000-0000-000080000000}"/>
    <cellStyle name="Check Cell 3" xfId="522" xr:uid="{00000000-0005-0000-0000-000081000000}"/>
    <cellStyle name="Colore 1" xfId="611" xr:uid="{00000000-0005-0000-0000-000082000000}"/>
    <cellStyle name="Colore 2" xfId="612" xr:uid="{00000000-0005-0000-0000-000083000000}"/>
    <cellStyle name="Colore 3" xfId="613" xr:uid="{00000000-0005-0000-0000-000084000000}"/>
    <cellStyle name="Colore 4" xfId="614" xr:uid="{00000000-0005-0000-0000-000085000000}"/>
    <cellStyle name="Colore 5" xfId="615" xr:uid="{00000000-0005-0000-0000-000086000000}"/>
    <cellStyle name="Colore 6" xfId="616" xr:uid="{00000000-0005-0000-0000-000087000000}"/>
    <cellStyle name="Column - Style5" xfId="617" xr:uid="{00000000-0005-0000-0000-000088000000}"/>
    <cellStyle name="Column - Style6" xfId="618" xr:uid="{00000000-0005-0000-0000-000089000000}"/>
    <cellStyle name="Column heading" xfId="31" xr:uid="{00000000-0005-0000-0000-00008A000000}"/>
    <cellStyle name="Column headings" xfId="619" xr:uid="{00000000-0005-0000-0000-00008B000000}"/>
    <cellStyle name="Column headings 2" xfId="845" xr:uid="{00000000-0005-0000-0000-00008C000000}"/>
    <cellStyle name="Comma 2" xfId="32" xr:uid="{00000000-0005-0000-0000-00008D000000}"/>
    <cellStyle name="Comma 2 2" xfId="33" xr:uid="{00000000-0005-0000-0000-00008E000000}"/>
    <cellStyle name="Comma 2 2 2" xfId="620" xr:uid="{00000000-0005-0000-0000-00008F000000}"/>
    <cellStyle name="Comma 2 3" xfId="581" xr:uid="{00000000-0005-0000-0000-000090000000}"/>
    <cellStyle name="Comma 2 4" xfId="729" xr:uid="{00000000-0005-0000-0000-000091000000}"/>
    <cellStyle name="Comma 2 5" xfId="391" xr:uid="{00000000-0005-0000-0000-000092000000}"/>
    <cellStyle name="Comma 3" xfId="34" xr:uid="{00000000-0005-0000-0000-000093000000}"/>
    <cellStyle name="Comma 3 2" xfId="622" xr:uid="{00000000-0005-0000-0000-000094000000}"/>
    <cellStyle name="Comma 3 3" xfId="621" xr:uid="{00000000-0005-0000-0000-000095000000}"/>
    <cellStyle name="Comma 3 4" xfId="579" xr:uid="{00000000-0005-0000-0000-000096000000}"/>
    <cellStyle name="Comma 4" xfId="35" xr:uid="{00000000-0005-0000-0000-000097000000}"/>
    <cellStyle name="Comma 4 2" xfId="718" xr:uid="{00000000-0005-0000-0000-000098000000}"/>
    <cellStyle name="Comma 5" xfId="36" xr:uid="{00000000-0005-0000-0000-000099000000}"/>
    <cellStyle name="Comma 5 2" xfId="623" xr:uid="{00000000-0005-0000-0000-00009A000000}"/>
    <cellStyle name="Comma 6" xfId="37" xr:uid="{00000000-0005-0000-0000-00009B000000}"/>
    <cellStyle name="Comma 7" xfId="38" xr:uid="{00000000-0005-0000-0000-00009C000000}"/>
    <cellStyle name="Comma 7 2" xfId="736" xr:uid="{00000000-0005-0000-0000-00009D000000}"/>
    <cellStyle name="Comma 8" xfId="39" xr:uid="{00000000-0005-0000-0000-00009E000000}"/>
    <cellStyle name="Comma 8 2" xfId="746" xr:uid="{00000000-0005-0000-0000-00009F000000}"/>
    <cellStyle name="Comma 9" xfId="156" xr:uid="{00000000-0005-0000-0000-0000A0000000}"/>
    <cellStyle name="Comma0" xfId="624" xr:uid="{00000000-0005-0000-0000-0000A1000000}"/>
    <cellStyle name="Copied" xfId="625" xr:uid="{00000000-0005-0000-0000-0000A2000000}"/>
    <cellStyle name="Corner heading" xfId="40" xr:uid="{00000000-0005-0000-0000-0000A3000000}"/>
    <cellStyle name="Currency 2" xfId="41" xr:uid="{00000000-0005-0000-0000-0000A4000000}"/>
    <cellStyle name="Currency 2 2" xfId="713" xr:uid="{00000000-0005-0000-0000-0000A5000000}"/>
    <cellStyle name="Currency 3" xfId="42" xr:uid="{00000000-0005-0000-0000-0000A6000000}"/>
    <cellStyle name="Currency 3 2" xfId="43" xr:uid="{00000000-0005-0000-0000-0000A7000000}"/>
    <cellStyle name="Currency0" xfId="626" xr:uid="{00000000-0005-0000-0000-0000A8000000}"/>
    <cellStyle name="Data" xfId="44" xr:uid="{00000000-0005-0000-0000-0000A9000000}"/>
    <cellStyle name="Data (Number)" xfId="627" xr:uid="{00000000-0005-0000-0000-0000AA000000}"/>
    <cellStyle name="Data (Text)" xfId="628" xr:uid="{00000000-0005-0000-0000-0000AB000000}"/>
    <cellStyle name="Data 2" xfId="45" xr:uid="{00000000-0005-0000-0000-0000AC000000}"/>
    <cellStyle name="Data no deci" xfId="46" xr:uid="{00000000-0005-0000-0000-0000AD000000}"/>
    <cellStyle name="Data Superscript" xfId="47" xr:uid="{00000000-0005-0000-0000-0000AE000000}"/>
    <cellStyle name="Data_1-1A-Regular" xfId="48" xr:uid="{00000000-0005-0000-0000-0000AF000000}"/>
    <cellStyle name="Date" xfId="629" xr:uid="{00000000-0005-0000-0000-0000B0000000}"/>
    <cellStyle name="Entered" xfId="630" xr:uid="{00000000-0005-0000-0000-0000B1000000}"/>
    <cellStyle name="Excel Built-in Normal" xfId="252" xr:uid="{00000000-0005-0000-0000-0000B2000000}"/>
    <cellStyle name="Explanatory Text 2" xfId="49" xr:uid="{00000000-0005-0000-0000-0000B3000000}"/>
    <cellStyle name="Explanatory Text 3" xfId="524" xr:uid="{00000000-0005-0000-0000-0000B4000000}"/>
    <cellStyle name="FIGURES" xfId="631" xr:uid="{00000000-0005-0000-0000-0000B5000000}"/>
    <cellStyle name="Fixed" xfId="632" xr:uid="{00000000-0005-0000-0000-0000B6000000}"/>
    <cellStyle name="Font: Calibri, 9pt regular" xfId="50" xr:uid="{00000000-0005-0000-0000-0000B7000000}"/>
    <cellStyle name="Font: Calibri, 9pt regular 2" xfId="51" xr:uid="{00000000-0005-0000-0000-0000B8000000}"/>
    <cellStyle name="Footnote Text" xfId="633" xr:uid="{00000000-0005-0000-0000-0000B9000000}"/>
    <cellStyle name="Footnotes: top row" xfId="52" xr:uid="{00000000-0005-0000-0000-0000BA000000}"/>
    <cellStyle name="Footnotes: top row 2" xfId="53" xr:uid="{00000000-0005-0000-0000-0000BB000000}"/>
    <cellStyle name="Good 2" xfId="54" xr:uid="{00000000-0005-0000-0000-0000BC000000}"/>
    <cellStyle name="Good 3" xfId="506" xr:uid="{00000000-0005-0000-0000-0000BD000000}"/>
    <cellStyle name="Grey" xfId="634" xr:uid="{00000000-0005-0000-0000-0000BE000000}"/>
    <cellStyle name="Header: bottom row" xfId="55" xr:uid="{00000000-0005-0000-0000-0000BF000000}"/>
    <cellStyle name="Header: bottom row 2" xfId="56" xr:uid="{00000000-0005-0000-0000-0000C0000000}"/>
    <cellStyle name="Header1" xfId="635" xr:uid="{00000000-0005-0000-0000-0000C1000000}"/>
    <cellStyle name="Header2" xfId="636" xr:uid="{00000000-0005-0000-0000-0000C2000000}"/>
    <cellStyle name="Header2 2" xfId="637" xr:uid="{00000000-0005-0000-0000-0000C3000000}"/>
    <cellStyle name="Header2 3" xfId="638" xr:uid="{00000000-0005-0000-0000-0000C4000000}"/>
    <cellStyle name="Heading 1 2" xfId="57" xr:uid="{00000000-0005-0000-0000-0000C5000000}"/>
    <cellStyle name="Heading 1 3" xfId="513" xr:uid="{00000000-0005-0000-0000-0000C6000000}"/>
    <cellStyle name="Heading 2 2" xfId="58" xr:uid="{00000000-0005-0000-0000-0000C7000000}"/>
    <cellStyle name="Heading 2 3" xfId="514" xr:uid="{00000000-0005-0000-0000-0000C8000000}"/>
    <cellStyle name="Heading 3 2" xfId="59" xr:uid="{00000000-0005-0000-0000-0000C9000000}"/>
    <cellStyle name="Heading 3 3" xfId="515" xr:uid="{00000000-0005-0000-0000-0000CA000000}"/>
    <cellStyle name="Heading 4 2" xfId="60" xr:uid="{00000000-0005-0000-0000-0000CB000000}"/>
    <cellStyle name="Heading 4 3" xfId="516" xr:uid="{00000000-0005-0000-0000-0000CC000000}"/>
    <cellStyle name="Hed Side" xfId="61" xr:uid="{00000000-0005-0000-0000-0000CD000000}"/>
    <cellStyle name="Hed Side 2" xfId="62" xr:uid="{00000000-0005-0000-0000-0000CE000000}"/>
    <cellStyle name="Hed Side bold" xfId="63" xr:uid="{00000000-0005-0000-0000-0000CF000000}"/>
    <cellStyle name="Hed Side Indent" xfId="64" xr:uid="{00000000-0005-0000-0000-0000D0000000}"/>
    <cellStyle name="Hed Side Regular" xfId="65" xr:uid="{00000000-0005-0000-0000-0000D1000000}"/>
    <cellStyle name="Hed Side_1-1A-Regular" xfId="66" xr:uid="{00000000-0005-0000-0000-0000D2000000}"/>
    <cellStyle name="Hed Top" xfId="67" xr:uid="{00000000-0005-0000-0000-0000D3000000}"/>
    <cellStyle name="Hed Top - SECTION" xfId="68" xr:uid="{00000000-0005-0000-0000-0000D4000000}"/>
    <cellStyle name="Hed Top_3-new4" xfId="69" xr:uid="{00000000-0005-0000-0000-0000D5000000}"/>
    <cellStyle name="Hyperlink" xfId="1" builtinId="8"/>
    <cellStyle name="Hyperlink 10" xfId="267" hidden="1" xr:uid="{00000000-0005-0000-0000-0000D7000000}"/>
    <cellStyle name="Hyperlink 10" xfId="443" hidden="1" xr:uid="{00000000-0005-0000-0000-0000D8000000}"/>
    <cellStyle name="Hyperlink 10" xfId="770" hidden="1" xr:uid="{00000000-0005-0000-0000-0000D9000000}"/>
    <cellStyle name="Hyperlink 10" xfId="889" xr:uid="{00000000-0005-0000-0000-0000DA000000}"/>
    <cellStyle name="Hyperlink 100" xfId="376" hidden="1" xr:uid="{00000000-0005-0000-0000-0000DB000000}"/>
    <cellStyle name="Hyperlink 100" xfId="493" hidden="1" xr:uid="{00000000-0005-0000-0000-0000DC000000}"/>
    <cellStyle name="Hyperlink 100" xfId="820" hidden="1" xr:uid="{00000000-0005-0000-0000-0000DD000000}"/>
    <cellStyle name="Hyperlink 100" xfId="303" xr:uid="{00000000-0005-0000-0000-0000DE000000}"/>
    <cellStyle name="Hyperlink 101" xfId="377" hidden="1" xr:uid="{00000000-0005-0000-0000-0000DF000000}"/>
    <cellStyle name="Hyperlink 101" xfId="494" hidden="1" xr:uid="{00000000-0005-0000-0000-0000E0000000}"/>
    <cellStyle name="Hyperlink 101" xfId="821" hidden="1" xr:uid="{00000000-0005-0000-0000-0000E1000000}"/>
    <cellStyle name="Hyperlink 101" xfId="308" xr:uid="{00000000-0005-0000-0000-0000E2000000}"/>
    <cellStyle name="Hyperlink 102" xfId="378" hidden="1" xr:uid="{00000000-0005-0000-0000-0000E3000000}"/>
    <cellStyle name="Hyperlink 102" xfId="495" hidden="1" xr:uid="{00000000-0005-0000-0000-0000E4000000}"/>
    <cellStyle name="Hyperlink 102" xfId="822" hidden="1" xr:uid="{00000000-0005-0000-0000-0000E5000000}"/>
    <cellStyle name="Hyperlink 102" xfId="415" xr:uid="{00000000-0005-0000-0000-0000E6000000}"/>
    <cellStyle name="Hyperlink 103" xfId="379" hidden="1" xr:uid="{00000000-0005-0000-0000-0000E7000000}"/>
    <cellStyle name="Hyperlink 103" xfId="496" hidden="1" xr:uid="{00000000-0005-0000-0000-0000E8000000}"/>
    <cellStyle name="Hyperlink 103" xfId="823" hidden="1" xr:uid="{00000000-0005-0000-0000-0000E9000000}"/>
    <cellStyle name="Hyperlink 103" xfId="315" xr:uid="{00000000-0005-0000-0000-0000EA000000}"/>
    <cellStyle name="Hyperlink 104" xfId="380" hidden="1" xr:uid="{00000000-0005-0000-0000-0000EB000000}"/>
    <cellStyle name="Hyperlink 104" xfId="497" hidden="1" xr:uid="{00000000-0005-0000-0000-0000EC000000}"/>
    <cellStyle name="Hyperlink 104" xfId="824" hidden="1" xr:uid="{00000000-0005-0000-0000-0000ED000000}"/>
    <cellStyle name="Hyperlink 104" xfId="320" xr:uid="{00000000-0005-0000-0000-0000EE000000}"/>
    <cellStyle name="Hyperlink 105" xfId="381" hidden="1" xr:uid="{00000000-0005-0000-0000-0000EF000000}"/>
    <cellStyle name="Hyperlink 105" xfId="498" hidden="1" xr:uid="{00000000-0005-0000-0000-0000F0000000}"/>
    <cellStyle name="Hyperlink 105" xfId="825" hidden="1" xr:uid="{00000000-0005-0000-0000-0000F1000000}"/>
    <cellStyle name="Hyperlink 105" xfId="325" xr:uid="{00000000-0005-0000-0000-0000F2000000}"/>
    <cellStyle name="Hyperlink 106" xfId="382" hidden="1" xr:uid="{00000000-0005-0000-0000-0000F3000000}"/>
    <cellStyle name="Hyperlink 106" xfId="499" hidden="1" xr:uid="{00000000-0005-0000-0000-0000F4000000}"/>
    <cellStyle name="Hyperlink 106" xfId="826" hidden="1" xr:uid="{00000000-0005-0000-0000-0000F5000000}"/>
    <cellStyle name="Hyperlink 106" xfId="330" xr:uid="{00000000-0005-0000-0000-0000F6000000}"/>
    <cellStyle name="Hyperlink 107" xfId="383" hidden="1" xr:uid="{00000000-0005-0000-0000-0000F7000000}"/>
    <cellStyle name="Hyperlink 107" xfId="500" hidden="1" xr:uid="{00000000-0005-0000-0000-0000F8000000}"/>
    <cellStyle name="Hyperlink 107" xfId="827" hidden="1" xr:uid="{00000000-0005-0000-0000-0000F9000000}"/>
    <cellStyle name="Hyperlink 107" xfId="335" xr:uid="{00000000-0005-0000-0000-0000FA000000}"/>
    <cellStyle name="Hyperlink 108" xfId="384" hidden="1" xr:uid="{00000000-0005-0000-0000-0000FB000000}"/>
    <cellStyle name="Hyperlink 108" xfId="501" hidden="1" xr:uid="{00000000-0005-0000-0000-0000FC000000}"/>
    <cellStyle name="Hyperlink 108" xfId="828" hidden="1" xr:uid="{00000000-0005-0000-0000-0000FD000000}"/>
    <cellStyle name="Hyperlink 108" xfId="338" xr:uid="{00000000-0005-0000-0000-0000FE000000}"/>
    <cellStyle name="Hyperlink 109" xfId="385" hidden="1" xr:uid="{00000000-0005-0000-0000-0000FF000000}"/>
    <cellStyle name="Hyperlink 109" xfId="502" hidden="1" xr:uid="{00000000-0005-0000-0000-000000010000}"/>
    <cellStyle name="Hyperlink 109" xfId="829" hidden="1" xr:uid="{00000000-0005-0000-0000-000001010000}"/>
    <cellStyle name="Hyperlink 109" xfId="343" xr:uid="{00000000-0005-0000-0000-000002010000}"/>
    <cellStyle name="Hyperlink 11" xfId="268" hidden="1" xr:uid="{00000000-0005-0000-0000-000003010000}"/>
    <cellStyle name="Hyperlink 11" xfId="442" hidden="1" xr:uid="{00000000-0005-0000-0000-000004010000}"/>
    <cellStyle name="Hyperlink 11" xfId="769" hidden="1" xr:uid="{00000000-0005-0000-0000-000005010000}"/>
    <cellStyle name="Hyperlink 11" xfId="864" xr:uid="{00000000-0005-0000-0000-000006010000}"/>
    <cellStyle name="Hyperlink 110" xfId="386" hidden="1" xr:uid="{00000000-0005-0000-0000-000007010000}"/>
    <cellStyle name="Hyperlink 110" xfId="503" hidden="1" xr:uid="{00000000-0005-0000-0000-000008010000}"/>
    <cellStyle name="Hyperlink 110" xfId="830" hidden="1" xr:uid="{00000000-0005-0000-0000-000009010000}"/>
    <cellStyle name="Hyperlink 110" xfId="348" xr:uid="{00000000-0005-0000-0000-00000A010000}"/>
    <cellStyle name="Hyperlink 111" xfId="387" hidden="1" xr:uid="{00000000-0005-0000-0000-00000B010000}"/>
    <cellStyle name="Hyperlink 111" xfId="504" hidden="1" xr:uid="{00000000-0005-0000-0000-00000C010000}"/>
    <cellStyle name="Hyperlink 111" xfId="831" hidden="1" xr:uid="{00000000-0005-0000-0000-00000D010000}"/>
    <cellStyle name="Hyperlink 111" xfId="353" xr:uid="{00000000-0005-0000-0000-00000E010000}"/>
    <cellStyle name="Hyperlink 112" xfId="711" xr:uid="{00000000-0005-0000-0000-00000F010000}"/>
    <cellStyle name="Hyperlink 113" xfId="253" xr:uid="{00000000-0005-0000-0000-000010010000}"/>
    <cellStyle name="Hyperlink 12" xfId="269" hidden="1" xr:uid="{00000000-0005-0000-0000-000011010000}"/>
    <cellStyle name="Hyperlink 12" xfId="441" hidden="1" xr:uid="{00000000-0005-0000-0000-000012010000}"/>
    <cellStyle name="Hyperlink 12" xfId="160" hidden="1" xr:uid="{00000000-0005-0000-0000-000013010000}"/>
    <cellStyle name="Hyperlink 12" xfId="865" xr:uid="{00000000-0005-0000-0000-000014010000}"/>
    <cellStyle name="Hyperlink 13" xfId="271" hidden="1" xr:uid="{00000000-0005-0000-0000-000015010000}"/>
    <cellStyle name="Hyperlink 13" xfId="440" hidden="1" xr:uid="{00000000-0005-0000-0000-000016010000}"/>
    <cellStyle name="Hyperlink 13" xfId="663" hidden="1" xr:uid="{00000000-0005-0000-0000-000017010000}"/>
    <cellStyle name="Hyperlink 13" xfId="866" xr:uid="{00000000-0005-0000-0000-000018010000}"/>
    <cellStyle name="Hyperlink 14" xfId="272" hidden="1" xr:uid="{00000000-0005-0000-0000-000019010000}"/>
    <cellStyle name="Hyperlink 14" xfId="439" hidden="1" xr:uid="{00000000-0005-0000-0000-00001A010000}"/>
    <cellStyle name="Hyperlink 14" xfId="162" hidden="1" xr:uid="{00000000-0005-0000-0000-00001B010000}"/>
    <cellStyle name="Hyperlink 14" xfId="867" xr:uid="{00000000-0005-0000-0000-00001C010000}"/>
    <cellStyle name="Hyperlink 15" xfId="273" hidden="1" xr:uid="{00000000-0005-0000-0000-00001D010000}"/>
    <cellStyle name="Hyperlink 15" xfId="438" hidden="1" xr:uid="{00000000-0005-0000-0000-00001E010000}"/>
    <cellStyle name="Hyperlink 15" xfId="164" hidden="1" xr:uid="{00000000-0005-0000-0000-00001F010000}"/>
    <cellStyle name="Hyperlink 15" xfId="868" xr:uid="{00000000-0005-0000-0000-000020010000}"/>
    <cellStyle name="Hyperlink 16" xfId="274" hidden="1" xr:uid="{00000000-0005-0000-0000-000021010000}"/>
    <cellStyle name="Hyperlink 16" xfId="437" hidden="1" xr:uid="{00000000-0005-0000-0000-000022010000}"/>
    <cellStyle name="Hyperlink 16" xfId="166" hidden="1" xr:uid="{00000000-0005-0000-0000-000023010000}"/>
    <cellStyle name="Hyperlink 16" xfId="869" xr:uid="{00000000-0005-0000-0000-000024010000}"/>
    <cellStyle name="Hyperlink 17" xfId="276" hidden="1" xr:uid="{00000000-0005-0000-0000-000025010000}"/>
    <cellStyle name="Hyperlink 17" xfId="436" hidden="1" xr:uid="{00000000-0005-0000-0000-000026010000}"/>
    <cellStyle name="Hyperlink 17" xfId="168" hidden="1" xr:uid="{00000000-0005-0000-0000-000027010000}"/>
    <cellStyle name="Hyperlink 17" xfId="870" xr:uid="{00000000-0005-0000-0000-000028010000}"/>
    <cellStyle name="Hyperlink 18" xfId="277" hidden="1" xr:uid="{00000000-0005-0000-0000-000029010000}"/>
    <cellStyle name="Hyperlink 18" xfId="435" hidden="1" xr:uid="{00000000-0005-0000-0000-00002A010000}"/>
    <cellStyle name="Hyperlink 18" xfId="169" hidden="1" xr:uid="{00000000-0005-0000-0000-00002B010000}"/>
    <cellStyle name="Hyperlink 18" xfId="871" xr:uid="{00000000-0005-0000-0000-00002C010000}"/>
    <cellStyle name="Hyperlink 19" xfId="278" hidden="1" xr:uid="{00000000-0005-0000-0000-00002D010000}"/>
    <cellStyle name="Hyperlink 19" xfId="434" hidden="1" xr:uid="{00000000-0005-0000-0000-00002E010000}"/>
    <cellStyle name="Hyperlink 19" xfId="171" hidden="1" xr:uid="{00000000-0005-0000-0000-00002F010000}"/>
    <cellStyle name="Hyperlink 19" xfId="875" xr:uid="{00000000-0005-0000-0000-000030010000}"/>
    <cellStyle name="Hyperlink 2" xfId="70" xr:uid="{00000000-0005-0000-0000-000031010000}"/>
    <cellStyle name="Hyperlink 2 2" xfId="639" xr:uid="{00000000-0005-0000-0000-000032010000}"/>
    <cellStyle name="Hyperlink 2 3" xfId="254" hidden="1" xr:uid="{00000000-0005-0000-0000-000033010000}"/>
    <cellStyle name="Hyperlink 2 3" xfId="389" hidden="1" xr:uid="{00000000-0005-0000-0000-000034010000}"/>
    <cellStyle name="Hyperlink 2 3" xfId="451" hidden="1" xr:uid="{00000000-0005-0000-0000-000035010000}"/>
    <cellStyle name="Hyperlink 2 3" xfId="505" hidden="1" xr:uid="{00000000-0005-0000-0000-000036010000}"/>
    <cellStyle name="Hyperlink 2 3" xfId="242" hidden="1" xr:uid="{00000000-0005-0000-0000-000037010000}"/>
    <cellStyle name="Hyperlink 2 3" xfId="778" hidden="1" xr:uid="{00000000-0005-0000-0000-000038010000}"/>
    <cellStyle name="Hyperlink 2 3" xfId="832" hidden="1" xr:uid="{00000000-0005-0000-0000-000039010000}"/>
    <cellStyle name="Hyperlink 2 3" xfId="266" hidden="1" xr:uid="{00000000-0005-0000-0000-00003A010000}"/>
    <cellStyle name="Hyperlink 2 3" xfId="858" hidden="1" xr:uid="{00000000-0005-0000-0000-00003B010000}"/>
    <cellStyle name="Hyperlink 2 3" xfId="358" xr:uid="{00000000-0005-0000-0000-00003C010000}"/>
    <cellStyle name="Hyperlink 20" xfId="279" hidden="1" xr:uid="{00000000-0005-0000-0000-00003D010000}"/>
    <cellStyle name="Hyperlink 20" xfId="433" hidden="1" xr:uid="{00000000-0005-0000-0000-00003E010000}"/>
    <cellStyle name="Hyperlink 20" xfId="173" hidden="1" xr:uid="{00000000-0005-0000-0000-00003F010000}"/>
    <cellStyle name="Hyperlink 20" xfId="163" xr:uid="{00000000-0005-0000-0000-000040010000}"/>
    <cellStyle name="Hyperlink 21" xfId="281" hidden="1" xr:uid="{00000000-0005-0000-0000-000041010000}"/>
    <cellStyle name="Hyperlink 21" xfId="432" hidden="1" xr:uid="{00000000-0005-0000-0000-000042010000}"/>
    <cellStyle name="Hyperlink 21" xfId="175" hidden="1" xr:uid="{00000000-0005-0000-0000-000043010000}"/>
    <cellStyle name="Hyperlink 21" xfId="165" xr:uid="{00000000-0005-0000-0000-000044010000}"/>
    <cellStyle name="Hyperlink 22" xfId="282" hidden="1" xr:uid="{00000000-0005-0000-0000-000045010000}"/>
    <cellStyle name="Hyperlink 22" xfId="431" hidden="1" xr:uid="{00000000-0005-0000-0000-000046010000}"/>
    <cellStyle name="Hyperlink 22" xfId="176" hidden="1" xr:uid="{00000000-0005-0000-0000-000047010000}"/>
    <cellStyle name="Hyperlink 22" xfId="167" xr:uid="{00000000-0005-0000-0000-000048010000}"/>
    <cellStyle name="Hyperlink 23" xfId="283" hidden="1" xr:uid="{00000000-0005-0000-0000-000049010000}"/>
    <cellStyle name="Hyperlink 23" xfId="430" hidden="1" xr:uid="{00000000-0005-0000-0000-00004A010000}"/>
    <cellStyle name="Hyperlink 23" xfId="178" hidden="1" xr:uid="{00000000-0005-0000-0000-00004B010000}"/>
    <cellStyle name="Hyperlink 23" xfId="170" xr:uid="{00000000-0005-0000-0000-00004C010000}"/>
    <cellStyle name="Hyperlink 24" xfId="284" hidden="1" xr:uid="{00000000-0005-0000-0000-00004D010000}"/>
    <cellStyle name="Hyperlink 24" xfId="429" hidden="1" xr:uid="{00000000-0005-0000-0000-00004E010000}"/>
    <cellStyle name="Hyperlink 24" xfId="180" hidden="1" xr:uid="{00000000-0005-0000-0000-00004F010000}"/>
    <cellStyle name="Hyperlink 24" xfId="172" xr:uid="{00000000-0005-0000-0000-000050010000}"/>
    <cellStyle name="Hyperlink 25" xfId="286" hidden="1" xr:uid="{00000000-0005-0000-0000-000051010000}"/>
    <cellStyle name="Hyperlink 25" xfId="428" hidden="1" xr:uid="{00000000-0005-0000-0000-000052010000}"/>
    <cellStyle name="Hyperlink 25" xfId="182" hidden="1" xr:uid="{00000000-0005-0000-0000-000053010000}"/>
    <cellStyle name="Hyperlink 25" xfId="174" xr:uid="{00000000-0005-0000-0000-000054010000}"/>
    <cellStyle name="Hyperlink 26" xfId="287" hidden="1" xr:uid="{00000000-0005-0000-0000-000055010000}"/>
    <cellStyle name="Hyperlink 26" xfId="427" hidden="1" xr:uid="{00000000-0005-0000-0000-000056010000}"/>
    <cellStyle name="Hyperlink 26" xfId="183" hidden="1" xr:uid="{00000000-0005-0000-0000-000057010000}"/>
    <cellStyle name="Hyperlink 26" xfId="177" xr:uid="{00000000-0005-0000-0000-000058010000}"/>
    <cellStyle name="Hyperlink 27" xfId="289" hidden="1" xr:uid="{00000000-0005-0000-0000-000059010000}"/>
    <cellStyle name="Hyperlink 27" xfId="426" hidden="1" xr:uid="{00000000-0005-0000-0000-00005A010000}"/>
    <cellStyle name="Hyperlink 27" xfId="185" hidden="1" xr:uid="{00000000-0005-0000-0000-00005B010000}"/>
    <cellStyle name="Hyperlink 27" xfId="179" xr:uid="{00000000-0005-0000-0000-00005C010000}"/>
    <cellStyle name="Hyperlink 28" xfId="290" hidden="1" xr:uid="{00000000-0005-0000-0000-00005D010000}"/>
    <cellStyle name="Hyperlink 28" xfId="425" hidden="1" xr:uid="{00000000-0005-0000-0000-00005E010000}"/>
    <cellStyle name="Hyperlink 28" xfId="187" hidden="1" xr:uid="{00000000-0005-0000-0000-00005F010000}"/>
    <cellStyle name="Hyperlink 28" xfId="181" xr:uid="{00000000-0005-0000-0000-000060010000}"/>
    <cellStyle name="Hyperlink 29" xfId="291" hidden="1" xr:uid="{00000000-0005-0000-0000-000061010000}"/>
    <cellStyle name="Hyperlink 29" xfId="424" hidden="1" xr:uid="{00000000-0005-0000-0000-000062010000}"/>
    <cellStyle name="Hyperlink 29" xfId="189" hidden="1" xr:uid="{00000000-0005-0000-0000-000063010000}"/>
    <cellStyle name="Hyperlink 29" xfId="184" xr:uid="{00000000-0005-0000-0000-000064010000}"/>
    <cellStyle name="Hyperlink 3" xfId="258" hidden="1" xr:uid="{00000000-0005-0000-0000-000065010000}"/>
    <cellStyle name="Hyperlink 3" xfId="450" hidden="1" xr:uid="{00000000-0005-0000-0000-000066010000}"/>
    <cellStyle name="Hyperlink 3" xfId="777" hidden="1" xr:uid="{00000000-0005-0000-0000-000067010000}"/>
    <cellStyle name="Hyperlink 3" xfId="876" xr:uid="{00000000-0005-0000-0000-000068010000}"/>
    <cellStyle name="Hyperlink 30" xfId="292" hidden="1" xr:uid="{00000000-0005-0000-0000-000069010000}"/>
    <cellStyle name="Hyperlink 30" xfId="423" hidden="1" xr:uid="{00000000-0005-0000-0000-00006A010000}"/>
    <cellStyle name="Hyperlink 30" xfId="190" hidden="1" xr:uid="{00000000-0005-0000-0000-00006B010000}"/>
    <cellStyle name="Hyperlink 30" xfId="186" xr:uid="{00000000-0005-0000-0000-00006C010000}"/>
    <cellStyle name="Hyperlink 31" xfId="294" hidden="1" xr:uid="{00000000-0005-0000-0000-00006D010000}"/>
    <cellStyle name="Hyperlink 31" xfId="422" hidden="1" xr:uid="{00000000-0005-0000-0000-00006E010000}"/>
    <cellStyle name="Hyperlink 31" xfId="192" hidden="1" xr:uid="{00000000-0005-0000-0000-00006F010000}"/>
    <cellStyle name="Hyperlink 31" xfId="188" xr:uid="{00000000-0005-0000-0000-000070010000}"/>
    <cellStyle name="Hyperlink 32" xfId="295" hidden="1" xr:uid="{00000000-0005-0000-0000-000071010000}"/>
    <cellStyle name="Hyperlink 32" xfId="421" hidden="1" xr:uid="{00000000-0005-0000-0000-000072010000}"/>
    <cellStyle name="Hyperlink 32" xfId="194" hidden="1" xr:uid="{00000000-0005-0000-0000-000073010000}"/>
    <cellStyle name="Hyperlink 32" xfId="191" xr:uid="{00000000-0005-0000-0000-000074010000}"/>
    <cellStyle name="Hyperlink 33" xfId="296" hidden="1" xr:uid="{00000000-0005-0000-0000-000075010000}"/>
    <cellStyle name="Hyperlink 33" xfId="420" hidden="1" xr:uid="{00000000-0005-0000-0000-000076010000}"/>
    <cellStyle name="Hyperlink 33" xfId="196" hidden="1" xr:uid="{00000000-0005-0000-0000-000077010000}"/>
    <cellStyle name="Hyperlink 33" xfId="193" xr:uid="{00000000-0005-0000-0000-000078010000}"/>
    <cellStyle name="Hyperlink 34" xfId="297" hidden="1" xr:uid="{00000000-0005-0000-0000-000079010000}"/>
    <cellStyle name="Hyperlink 34" xfId="419" hidden="1" xr:uid="{00000000-0005-0000-0000-00007A010000}"/>
    <cellStyle name="Hyperlink 34" xfId="197" hidden="1" xr:uid="{00000000-0005-0000-0000-00007B010000}"/>
    <cellStyle name="Hyperlink 34" xfId="195" xr:uid="{00000000-0005-0000-0000-00007C010000}"/>
    <cellStyle name="Hyperlink 35" xfId="299" hidden="1" xr:uid="{00000000-0005-0000-0000-00007D010000}"/>
    <cellStyle name="Hyperlink 35" xfId="418" hidden="1" xr:uid="{00000000-0005-0000-0000-00007E010000}"/>
    <cellStyle name="Hyperlink 35" xfId="199" hidden="1" xr:uid="{00000000-0005-0000-0000-00007F010000}"/>
    <cellStyle name="Hyperlink 35" xfId="198" xr:uid="{00000000-0005-0000-0000-000080010000}"/>
    <cellStyle name="Hyperlink 36" xfId="300" hidden="1" xr:uid="{00000000-0005-0000-0000-000081010000}"/>
    <cellStyle name="Hyperlink 36" xfId="417" hidden="1" xr:uid="{00000000-0005-0000-0000-000082010000}"/>
    <cellStyle name="Hyperlink 36" xfId="201" hidden="1" xr:uid="{00000000-0005-0000-0000-000083010000}"/>
    <cellStyle name="Hyperlink 36" xfId="200" xr:uid="{00000000-0005-0000-0000-000084010000}"/>
    <cellStyle name="Hyperlink 37" xfId="301" hidden="1" xr:uid="{00000000-0005-0000-0000-000085010000}"/>
    <cellStyle name="Hyperlink 37" xfId="416" hidden="1" xr:uid="{00000000-0005-0000-0000-000086010000}"/>
    <cellStyle name="Hyperlink 37" xfId="203" hidden="1" xr:uid="{00000000-0005-0000-0000-000087010000}"/>
    <cellStyle name="Hyperlink 37" xfId="202" xr:uid="{00000000-0005-0000-0000-000088010000}"/>
    <cellStyle name="Hyperlink 38" xfId="302" hidden="1" xr:uid="{00000000-0005-0000-0000-000089010000}"/>
    <cellStyle name="Hyperlink 38" xfId="414" hidden="1" xr:uid="{00000000-0005-0000-0000-00008A010000}"/>
    <cellStyle name="Hyperlink 38" xfId="204" hidden="1" xr:uid="{00000000-0005-0000-0000-00008B010000}"/>
    <cellStyle name="Hyperlink 38" xfId="205" xr:uid="{00000000-0005-0000-0000-00008C010000}"/>
    <cellStyle name="Hyperlink 39" xfId="304" hidden="1" xr:uid="{00000000-0005-0000-0000-00008D010000}"/>
    <cellStyle name="Hyperlink 39" xfId="412" hidden="1" xr:uid="{00000000-0005-0000-0000-00008E010000}"/>
    <cellStyle name="Hyperlink 39" xfId="206" hidden="1" xr:uid="{00000000-0005-0000-0000-00008F010000}"/>
    <cellStyle name="Hyperlink 39" xfId="207" xr:uid="{00000000-0005-0000-0000-000090010000}"/>
    <cellStyle name="Hyperlink 4" xfId="259" hidden="1" xr:uid="{00000000-0005-0000-0000-000091010000}"/>
    <cellStyle name="Hyperlink 4" xfId="449" hidden="1" xr:uid="{00000000-0005-0000-0000-000092010000}"/>
    <cellStyle name="Hyperlink 4" xfId="776" hidden="1" xr:uid="{00000000-0005-0000-0000-000093010000}"/>
    <cellStyle name="Hyperlink 4" xfId="880" xr:uid="{00000000-0005-0000-0000-000094010000}"/>
    <cellStyle name="Hyperlink 40" xfId="305" hidden="1" xr:uid="{00000000-0005-0000-0000-000095010000}"/>
    <cellStyle name="Hyperlink 40" xfId="411" hidden="1" xr:uid="{00000000-0005-0000-0000-000096010000}"/>
    <cellStyle name="Hyperlink 40" xfId="208" hidden="1" xr:uid="{00000000-0005-0000-0000-000097010000}"/>
    <cellStyle name="Hyperlink 40" xfId="209" xr:uid="{00000000-0005-0000-0000-000098010000}"/>
    <cellStyle name="Hyperlink 41" xfId="306" hidden="1" xr:uid="{00000000-0005-0000-0000-000099010000}"/>
    <cellStyle name="Hyperlink 41" xfId="410" hidden="1" xr:uid="{00000000-0005-0000-0000-00009A010000}"/>
    <cellStyle name="Hyperlink 41" xfId="210" hidden="1" xr:uid="{00000000-0005-0000-0000-00009B010000}"/>
    <cellStyle name="Hyperlink 41" xfId="212" xr:uid="{00000000-0005-0000-0000-00009C010000}"/>
    <cellStyle name="Hyperlink 42" xfId="307" hidden="1" xr:uid="{00000000-0005-0000-0000-00009D010000}"/>
    <cellStyle name="Hyperlink 42" xfId="409" hidden="1" xr:uid="{00000000-0005-0000-0000-00009E010000}"/>
    <cellStyle name="Hyperlink 42" xfId="211" hidden="1" xr:uid="{00000000-0005-0000-0000-00009F010000}"/>
    <cellStyle name="Hyperlink 42" xfId="214" xr:uid="{00000000-0005-0000-0000-0000A0010000}"/>
    <cellStyle name="Hyperlink 43" xfId="309" hidden="1" xr:uid="{00000000-0005-0000-0000-0000A1010000}"/>
    <cellStyle name="Hyperlink 43" xfId="408" hidden="1" xr:uid="{00000000-0005-0000-0000-0000A2010000}"/>
    <cellStyle name="Hyperlink 43" xfId="213" hidden="1" xr:uid="{00000000-0005-0000-0000-0000A3010000}"/>
    <cellStyle name="Hyperlink 43" xfId="216" xr:uid="{00000000-0005-0000-0000-0000A4010000}"/>
    <cellStyle name="Hyperlink 44" xfId="310" hidden="1" xr:uid="{00000000-0005-0000-0000-0000A5010000}"/>
    <cellStyle name="Hyperlink 44" xfId="407" hidden="1" xr:uid="{00000000-0005-0000-0000-0000A6010000}"/>
    <cellStyle name="Hyperlink 44" xfId="215" hidden="1" xr:uid="{00000000-0005-0000-0000-0000A7010000}"/>
    <cellStyle name="Hyperlink 44" xfId="219" xr:uid="{00000000-0005-0000-0000-0000A8010000}"/>
    <cellStyle name="Hyperlink 45" xfId="311" hidden="1" xr:uid="{00000000-0005-0000-0000-0000A9010000}"/>
    <cellStyle name="Hyperlink 45" xfId="406" hidden="1" xr:uid="{00000000-0005-0000-0000-0000AA010000}"/>
    <cellStyle name="Hyperlink 45" xfId="217" hidden="1" xr:uid="{00000000-0005-0000-0000-0000AB010000}"/>
    <cellStyle name="Hyperlink 45" xfId="221" xr:uid="{00000000-0005-0000-0000-0000AC010000}"/>
    <cellStyle name="Hyperlink 46" xfId="312" hidden="1" xr:uid="{00000000-0005-0000-0000-0000AD010000}"/>
    <cellStyle name="Hyperlink 46" xfId="405" hidden="1" xr:uid="{00000000-0005-0000-0000-0000AE010000}"/>
    <cellStyle name="Hyperlink 46" xfId="218" hidden="1" xr:uid="{00000000-0005-0000-0000-0000AF010000}"/>
    <cellStyle name="Hyperlink 46" xfId="223" xr:uid="{00000000-0005-0000-0000-0000B0010000}"/>
    <cellStyle name="Hyperlink 47" xfId="313" hidden="1" xr:uid="{00000000-0005-0000-0000-0000B1010000}"/>
    <cellStyle name="Hyperlink 47" xfId="404" hidden="1" xr:uid="{00000000-0005-0000-0000-0000B2010000}"/>
    <cellStyle name="Hyperlink 47" xfId="220" hidden="1" xr:uid="{00000000-0005-0000-0000-0000B3010000}"/>
    <cellStyle name="Hyperlink 47" xfId="226" xr:uid="{00000000-0005-0000-0000-0000B4010000}"/>
    <cellStyle name="Hyperlink 48" xfId="314" hidden="1" xr:uid="{00000000-0005-0000-0000-0000B5010000}"/>
    <cellStyle name="Hyperlink 48" xfId="403" hidden="1" xr:uid="{00000000-0005-0000-0000-0000B6010000}"/>
    <cellStyle name="Hyperlink 48" xfId="222" hidden="1" xr:uid="{00000000-0005-0000-0000-0000B7010000}"/>
    <cellStyle name="Hyperlink 48" xfId="228" xr:uid="{00000000-0005-0000-0000-0000B8010000}"/>
    <cellStyle name="Hyperlink 49" xfId="316" hidden="1" xr:uid="{00000000-0005-0000-0000-0000B9010000}"/>
    <cellStyle name="Hyperlink 49" xfId="402" hidden="1" xr:uid="{00000000-0005-0000-0000-0000BA010000}"/>
    <cellStyle name="Hyperlink 49" xfId="224" hidden="1" xr:uid="{00000000-0005-0000-0000-0000BB010000}"/>
    <cellStyle name="Hyperlink 49" xfId="230" xr:uid="{00000000-0005-0000-0000-0000BC010000}"/>
    <cellStyle name="Hyperlink 5" xfId="260" hidden="1" xr:uid="{00000000-0005-0000-0000-0000BD010000}"/>
    <cellStyle name="Hyperlink 5" xfId="448" hidden="1" xr:uid="{00000000-0005-0000-0000-0000BE010000}"/>
    <cellStyle name="Hyperlink 5" xfId="775" hidden="1" xr:uid="{00000000-0005-0000-0000-0000BF010000}"/>
    <cellStyle name="Hyperlink 5" xfId="835" xr:uid="{00000000-0005-0000-0000-0000C0010000}"/>
    <cellStyle name="Hyperlink 50" xfId="317" hidden="1" xr:uid="{00000000-0005-0000-0000-0000C1010000}"/>
    <cellStyle name="Hyperlink 50" xfId="401" hidden="1" xr:uid="{00000000-0005-0000-0000-0000C2010000}"/>
    <cellStyle name="Hyperlink 50" xfId="225" hidden="1" xr:uid="{00000000-0005-0000-0000-0000C3010000}"/>
    <cellStyle name="Hyperlink 50" xfId="233" xr:uid="{00000000-0005-0000-0000-0000C4010000}"/>
    <cellStyle name="Hyperlink 51" xfId="318" hidden="1" xr:uid="{00000000-0005-0000-0000-0000C5010000}"/>
    <cellStyle name="Hyperlink 51" xfId="400" hidden="1" xr:uid="{00000000-0005-0000-0000-0000C6010000}"/>
    <cellStyle name="Hyperlink 51" xfId="227" hidden="1" xr:uid="{00000000-0005-0000-0000-0000C7010000}"/>
    <cellStyle name="Hyperlink 51" xfId="235" xr:uid="{00000000-0005-0000-0000-0000C8010000}"/>
    <cellStyle name="Hyperlink 52" xfId="319" hidden="1" xr:uid="{00000000-0005-0000-0000-0000C9010000}"/>
    <cellStyle name="Hyperlink 52" xfId="399" hidden="1" xr:uid="{00000000-0005-0000-0000-0000CA010000}"/>
    <cellStyle name="Hyperlink 52" xfId="229" hidden="1" xr:uid="{00000000-0005-0000-0000-0000CB010000}"/>
    <cellStyle name="Hyperlink 52" xfId="237" xr:uid="{00000000-0005-0000-0000-0000CC010000}"/>
    <cellStyle name="Hyperlink 53" xfId="321" hidden="1" xr:uid="{00000000-0005-0000-0000-0000CD010000}"/>
    <cellStyle name="Hyperlink 53" xfId="398" hidden="1" xr:uid="{00000000-0005-0000-0000-0000CE010000}"/>
    <cellStyle name="Hyperlink 53" xfId="231" hidden="1" xr:uid="{00000000-0005-0000-0000-0000CF010000}"/>
    <cellStyle name="Hyperlink 53" xfId="243" xr:uid="{00000000-0005-0000-0000-0000D0010000}"/>
    <cellStyle name="Hyperlink 54" xfId="322" hidden="1" xr:uid="{00000000-0005-0000-0000-0000D1010000}"/>
    <cellStyle name="Hyperlink 54" xfId="397" hidden="1" xr:uid="{00000000-0005-0000-0000-0000D2010000}"/>
    <cellStyle name="Hyperlink 54" xfId="232" hidden="1" xr:uid="{00000000-0005-0000-0000-0000D3010000}"/>
    <cellStyle name="Hyperlink 54" xfId="244" xr:uid="{00000000-0005-0000-0000-0000D4010000}"/>
    <cellStyle name="Hyperlink 55" xfId="323" hidden="1" xr:uid="{00000000-0005-0000-0000-0000D5010000}"/>
    <cellStyle name="Hyperlink 55" xfId="396" hidden="1" xr:uid="{00000000-0005-0000-0000-0000D6010000}"/>
    <cellStyle name="Hyperlink 55" xfId="234" hidden="1" xr:uid="{00000000-0005-0000-0000-0000D7010000}"/>
    <cellStyle name="Hyperlink 55" xfId="245" xr:uid="{00000000-0005-0000-0000-0000D8010000}"/>
    <cellStyle name="Hyperlink 56" xfId="324" hidden="1" xr:uid="{00000000-0005-0000-0000-0000D9010000}"/>
    <cellStyle name="Hyperlink 56" xfId="395" hidden="1" xr:uid="{00000000-0005-0000-0000-0000DA010000}"/>
    <cellStyle name="Hyperlink 56" xfId="236" hidden="1" xr:uid="{00000000-0005-0000-0000-0000DB010000}"/>
    <cellStyle name="Hyperlink 56" xfId="248" xr:uid="{00000000-0005-0000-0000-0000DC010000}"/>
    <cellStyle name="Hyperlink 57" xfId="326" hidden="1" xr:uid="{00000000-0005-0000-0000-0000DD010000}"/>
    <cellStyle name="Hyperlink 57" xfId="394" hidden="1" xr:uid="{00000000-0005-0000-0000-0000DE010000}"/>
    <cellStyle name="Hyperlink 57" xfId="238" hidden="1" xr:uid="{00000000-0005-0000-0000-0000DF010000}"/>
    <cellStyle name="Hyperlink 57" xfId="251" xr:uid="{00000000-0005-0000-0000-0000E0010000}"/>
    <cellStyle name="Hyperlink 58" xfId="327" hidden="1" xr:uid="{00000000-0005-0000-0000-0000E1010000}"/>
    <cellStyle name="Hyperlink 58" xfId="452" hidden="1" xr:uid="{00000000-0005-0000-0000-0000E2010000}"/>
    <cellStyle name="Hyperlink 58" xfId="779" hidden="1" xr:uid="{00000000-0005-0000-0000-0000E3010000}"/>
    <cellStyle name="Hyperlink 58" xfId="857" xr:uid="{00000000-0005-0000-0000-0000E4010000}"/>
    <cellStyle name="Hyperlink 59" xfId="328" hidden="1" xr:uid="{00000000-0005-0000-0000-0000E5010000}"/>
    <cellStyle name="Hyperlink 59" xfId="393" hidden="1" xr:uid="{00000000-0005-0000-0000-0000E6010000}"/>
    <cellStyle name="Hyperlink 59" xfId="239" hidden="1" xr:uid="{00000000-0005-0000-0000-0000E7010000}"/>
    <cellStyle name="Hyperlink 59" xfId="255" xr:uid="{00000000-0005-0000-0000-0000E8010000}"/>
    <cellStyle name="Hyperlink 6" xfId="261" hidden="1" xr:uid="{00000000-0005-0000-0000-0000E9010000}"/>
    <cellStyle name="Hyperlink 6" xfId="447" hidden="1" xr:uid="{00000000-0005-0000-0000-0000EA010000}"/>
    <cellStyle name="Hyperlink 6" xfId="774" hidden="1" xr:uid="{00000000-0005-0000-0000-0000EB010000}"/>
    <cellStyle name="Hyperlink 6" xfId="730" xr:uid="{00000000-0005-0000-0000-0000EC010000}"/>
    <cellStyle name="Hyperlink 60" xfId="329" hidden="1" xr:uid="{00000000-0005-0000-0000-0000ED010000}"/>
    <cellStyle name="Hyperlink 60" xfId="453" hidden="1" xr:uid="{00000000-0005-0000-0000-0000EE010000}"/>
    <cellStyle name="Hyperlink 60" xfId="780" hidden="1" xr:uid="{00000000-0005-0000-0000-0000EF010000}"/>
    <cellStyle name="Hyperlink 60" xfId="879" xr:uid="{00000000-0005-0000-0000-0000F0010000}"/>
    <cellStyle name="Hyperlink 61" xfId="331" hidden="1" xr:uid="{00000000-0005-0000-0000-0000F1010000}"/>
    <cellStyle name="Hyperlink 61" xfId="454" hidden="1" xr:uid="{00000000-0005-0000-0000-0000F2010000}"/>
    <cellStyle name="Hyperlink 61" xfId="781" hidden="1" xr:uid="{00000000-0005-0000-0000-0000F3010000}"/>
    <cellStyle name="Hyperlink 61" xfId="856" xr:uid="{00000000-0005-0000-0000-0000F4010000}"/>
    <cellStyle name="Hyperlink 62" xfId="332" hidden="1" xr:uid="{00000000-0005-0000-0000-0000F5010000}"/>
    <cellStyle name="Hyperlink 62" xfId="455" hidden="1" xr:uid="{00000000-0005-0000-0000-0000F6010000}"/>
    <cellStyle name="Hyperlink 62" xfId="782" hidden="1" xr:uid="{00000000-0005-0000-0000-0000F7010000}"/>
    <cellStyle name="Hyperlink 62" xfId="837" xr:uid="{00000000-0005-0000-0000-0000F8010000}"/>
    <cellStyle name="Hyperlink 63" xfId="333" hidden="1" xr:uid="{00000000-0005-0000-0000-0000F9010000}"/>
    <cellStyle name="Hyperlink 63" xfId="456" hidden="1" xr:uid="{00000000-0005-0000-0000-0000FA010000}"/>
    <cellStyle name="Hyperlink 63" xfId="783" hidden="1" xr:uid="{00000000-0005-0000-0000-0000FB010000}"/>
    <cellStyle name="Hyperlink 63" xfId="836" xr:uid="{00000000-0005-0000-0000-0000FC010000}"/>
    <cellStyle name="Hyperlink 64" xfId="334" hidden="1" xr:uid="{00000000-0005-0000-0000-0000FD010000}"/>
    <cellStyle name="Hyperlink 64" xfId="457" hidden="1" xr:uid="{00000000-0005-0000-0000-0000FE010000}"/>
    <cellStyle name="Hyperlink 64" xfId="784" hidden="1" xr:uid="{00000000-0005-0000-0000-0000FF010000}"/>
    <cellStyle name="Hyperlink 64" xfId="834" xr:uid="{00000000-0005-0000-0000-000000020000}"/>
    <cellStyle name="Hyperlink 65" xfId="336" hidden="1" xr:uid="{00000000-0005-0000-0000-000001020000}"/>
    <cellStyle name="Hyperlink 65" xfId="458" hidden="1" xr:uid="{00000000-0005-0000-0000-000002020000}"/>
    <cellStyle name="Hyperlink 65" xfId="785" hidden="1" xr:uid="{00000000-0005-0000-0000-000003020000}"/>
    <cellStyle name="Hyperlink 65" xfId="855" xr:uid="{00000000-0005-0000-0000-000004020000}"/>
    <cellStyle name="Hyperlink 66" xfId="337" hidden="1" xr:uid="{00000000-0005-0000-0000-000005020000}"/>
    <cellStyle name="Hyperlink 66" xfId="459" hidden="1" xr:uid="{00000000-0005-0000-0000-000006020000}"/>
    <cellStyle name="Hyperlink 66" xfId="786" hidden="1" xr:uid="{00000000-0005-0000-0000-000007020000}"/>
    <cellStyle name="Hyperlink 66" xfId="853" xr:uid="{00000000-0005-0000-0000-000008020000}"/>
    <cellStyle name="Hyperlink 67" xfId="339" hidden="1" xr:uid="{00000000-0005-0000-0000-000009020000}"/>
    <cellStyle name="Hyperlink 67" xfId="460" hidden="1" xr:uid="{00000000-0005-0000-0000-00000A020000}"/>
    <cellStyle name="Hyperlink 67" xfId="787" hidden="1" xr:uid="{00000000-0005-0000-0000-00000B020000}"/>
    <cellStyle name="Hyperlink 67" xfId="854" xr:uid="{00000000-0005-0000-0000-00000C020000}"/>
    <cellStyle name="Hyperlink 68" xfId="340" hidden="1" xr:uid="{00000000-0005-0000-0000-00000D020000}"/>
    <cellStyle name="Hyperlink 68" xfId="461" hidden="1" xr:uid="{00000000-0005-0000-0000-00000E020000}"/>
    <cellStyle name="Hyperlink 68" xfId="788" hidden="1" xr:uid="{00000000-0005-0000-0000-00000F020000}"/>
    <cellStyle name="Hyperlink 68" xfId="241" xr:uid="{00000000-0005-0000-0000-000010020000}"/>
    <cellStyle name="Hyperlink 69" xfId="341" hidden="1" xr:uid="{00000000-0005-0000-0000-000011020000}"/>
    <cellStyle name="Hyperlink 69" xfId="462" hidden="1" xr:uid="{00000000-0005-0000-0000-000012020000}"/>
    <cellStyle name="Hyperlink 69" xfId="789" hidden="1" xr:uid="{00000000-0005-0000-0000-000013020000}"/>
    <cellStyle name="Hyperlink 69" xfId="851" xr:uid="{00000000-0005-0000-0000-000014020000}"/>
    <cellStyle name="Hyperlink 7" xfId="262" hidden="1" xr:uid="{00000000-0005-0000-0000-000015020000}"/>
    <cellStyle name="Hyperlink 7" xfId="446" hidden="1" xr:uid="{00000000-0005-0000-0000-000016020000}"/>
    <cellStyle name="Hyperlink 7" xfId="773" hidden="1" xr:uid="{00000000-0005-0000-0000-000017020000}"/>
    <cellStyle name="Hyperlink 7" xfId="839" xr:uid="{00000000-0005-0000-0000-000018020000}"/>
    <cellStyle name="Hyperlink 70" xfId="342" hidden="1" xr:uid="{00000000-0005-0000-0000-000019020000}"/>
    <cellStyle name="Hyperlink 70" xfId="463" hidden="1" xr:uid="{00000000-0005-0000-0000-00001A020000}"/>
    <cellStyle name="Hyperlink 70" xfId="790" hidden="1" xr:uid="{00000000-0005-0000-0000-00001B020000}"/>
    <cellStyle name="Hyperlink 70" xfId="852" xr:uid="{00000000-0005-0000-0000-00001C020000}"/>
    <cellStyle name="Hyperlink 71" xfId="344" hidden="1" xr:uid="{00000000-0005-0000-0000-00001D020000}"/>
    <cellStyle name="Hyperlink 71" xfId="464" hidden="1" xr:uid="{00000000-0005-0000-0000-00001E020000}"/>
    <cellStyle name="Hyperlink 71" xfId="791" hidden="1" xr:uid="{00000000-0005-0000-0000-00001F020000}"/>
    <cellStyle name="Hyperlink 71" xfId="240" xr:uid="{00000000-0005-0000-0000-000020020000}"/>
    <cellStyle name="Hyperlink 72" xfId="345" hidden="1" xr:uid="{00000000-0005-0000-0000-000021020000}"/>
    <cellStyle name="Hyperlink 72" xfId="465" hidden="1" xr:uid="{00000000-0005-0000-0000-000022020000}"/>
    <cellStyle name="Hyperlink 72" xfId="792" hidden="1" xr:uid="{00000000-0005-0000-0000-000023020000}"/>
    <cellStyle name="Hyperlink 72" xfId="892" xr:uid="{00000000-0005-0000-0000-000024020000}"/>
    <cellStyle name="Hyperlink 73" xfId="346" hidden="1" xr:uid="{00000000-0005-0000-0000-000025020000}"/>
    <cellStyle name="Hyperlink 73" xfId="466" hidden="1" xr:uid="{00000000-0005-0000-0000-000026020000}"/>
    <cellStyle name="Hyperlink 73" xfId="793" hidden="1" xr:uid="{00000000-0005-0000-0000-000027020000}"/>
    <cellStyle name="Hyperlink 73" xfId="886" xr:uid="{00000000-0005-0000-0000-000028020000}"/>
    <cellStyle name="Hyperlink 74" xfId="347" hidden="1" xr:uid="{00000000-0005-0000-0000-000029020000}"/>
    <cellStyle name="Hyperlink 74" xfId="467" hidden="1" xr:uid="{00000000-0005-0000-0000-00002A020000}"/>
    <cellStyle name="Hyperlink 74" xfId="794" hidden="1" xr:uid="{00000000-0005-0000-0000-00002B020000}"/>
    <cellStyle name="Hyperlink 74" xfId="890" xr:uid="{00000000-0005-0000-0000-00002C020000}"/>
    <cellStyle name="Hyperlink 75" xfId="349" hidden="1" xr:uid="{00000000-0005-0000-0000-00002D020000}"/>
    <cellStyle name="Hyperlink 75" xfId="468" hidden="1" xr:uid="{00000000-0005-0000-0000-00002E020000}"/>
    <cellStyle name="Hyperlink 75" xfId="795" hidden="1" xr:uid="{00000000-0005-0000-0000-00002F020000}"/>
    <cellStyle name="Hyperlink 75" xfId="888" xr:uid="{00000000-0005-0000-0000-000030020000}"/>
    <cellStyle name="Hyperlink 76" xfId="350" hidden="1" xr:uid="{00000000-0005-0000-0000-000031020000}"/>
    <cellStyle name="Hyperlink 76" xfId="469" hidden="1" xr:uid="{00000000-0005-0000-0000-000032020000}"/>
    <cellStyle name="Hyperlink 76" xfId="796" hidden="1" xr:uid="{00000000-0005-0000-0000-000033020000}"/>
    <cellStyle name="Hyperlink 76" xfId="891" xr:uid="{00000000-0005-0000-0000-000034020000}"/>
    <cellStyle name="Hyperlink 77" xfId="351" hidden="1" xr:uid="{00000000-0005-0000-0000-000035020000}"/>
    <cellStyle name="Hyperlink 77" xfId="470" hidden="1" xr:uid="{00000000-0005-0000-0000-000036020000}"/>
    <cellStyle name="Hyperlink 77" xfId="797" hidden="1" xr:uid="{00000000-0005-0000-0000-000037020000}"/>
    <cellStyle name="Hyperlink 77" xfId="887" xr:uid="{00000000-0005-0000-0000-000038020000}"/>
    <cellStyle name="Hyperlink 78" xfId="352" hidden="1" xr:uid="{00000000-0005-0000-0000-000039020000}"/>
    <cellStyle name="Hyperlink 78" xfId="471" hidden="1" xr:uid="{00000000-0005-0000-0000-00003A020000}"/>
    <cellStyle name="Hyperlink 78" xfId="798" hidden="1" xr:uid="{00000000-0005-0000-0000-00003B020000}"/>
    <cellStyle name="Hyperlink 78" xfId="884" xr:uid="{00000000-0005-0000-0000-00003C020000}"/>
    <cellStyle name="Hyperlink 79" xfId="354" hidden="1" xr:uid="{00000000-0005-0000-0000-00003D020000}"/>
    <cellStyle name="Hyperlink 79" xfId="472" hidden="1" xr:uid="{00000000-0005-0000-0000-00003E020000}"/>
    <cellStyle name="Hyperlink 79" xfId="799" hidden="1" xr:uid="{00000000-0005-0000-0000-00003F020000}"/>
    <cellStyle name="Hyperlink 79" xfId="878" xr:uid="{00000000-0005-0000-0000-000040020000}"/>
    <cellStyle name="Hyperlink 8" xfId="263" hidden="1" xr:uid="{00000000-0005-0000-0000-000041020000}"/>
    <cellStyle name="Hyperlink 8" xfId="445" hidden="1" xr:uid="{00000000-0005-0000-0000-000042020000}"/>
    <cellStyle name="Hyperlink 8" xfId="772" hidden="1" xr:uid="{00000000-0005-0000-0000-000043020000}"/>
    <cellStyle name="Hyperlink 8" xfId="877" xr:uid="{00000000-0005-0000-0000-000044020000}"/>
    <cellStyle name="Hyperlink 80" xfId="355" hidden="1" xr:uid="{00000000-0005-0000-0000-000045020000}"/>
    <cellStyle name="Hyperlink 80" xfId="473" hidden="1" xr:uid="{00000000-0005-0000-0000-000046020000}"/>
    <cellStyle name="Hyperlink 80" xfId="800" hidden="1" xr:uid="{00000000-0005-0000-0000-000047020000}"/>
    <cellStyle name="Hyperlink 80" xfId="850" xr:uid="{00000000-0005-0000-0000-000048020000}"/>
    <cellStyle name="Hyperlink 81" xfId="356" hidden="1" xr:uid="{00000000-0005-0000-0000-000049020000}"/>
    <cellStyle name="Hyperlink 81" xfId="474" hidden="1" xr:uid="{00000000-0005-0000-0000-00004A020000}"/>
    <cellStyle name="Hyperlink 81" xfId="801" hidden="1" xr:uid="{00000000-0005-0000-0000-00004B020000}"/>
    <cellStyle name="Hyperlink 81" xfId="849" xr:uid="{00000000-0005-0000-0000-00004C020000}"/>
    <cellStyle name="Hyperlink 82" xfId="357" hidden="1" xr:uid="{00000000-0005-0000-0000-00004D020000}"/>
    <cellStyle name="Hyperlink 82" xfId="475" hidden="1" xr:uid="{00000000-0005-0000-0000-00004E020000}"/>
    <cellStyle name="Hyperlink 82" xfId="802" hidden="1" xr:uid="{00000000-0005-0000-0000-00004F020000}"/>
    <cellStyle name="Hyperlink 82" xfId="833" xr:uid="{00000000-0005-0000-0000-000050020000}"/>
    <cellStyle name="Hyperlink 83" xfId="359" hidden="1" xr:uid="{00000000-0005-0000-0000-000051020000}"/>
    <cellStyle name="Hyperlink 83" xfId="476" hidden="1" xr:uid="{00000000-0005-0000-0000-000052020000}"/>
    <cellStyle name="Hyperlink 83" xfId="803" hidden="1" xr:uid="{00000000-0005-0000-0000-000053020000}"/>
    <cellStyle name="Hyperlink 83" xfId="848" xr:uid="{00000000-0005-0000-0000-000054020000}"/>
    <cellStyle name="Hyperlink 84" xfId="360" hidden="1" xr:uid="{00000000-0005-0000-0000-000055020000}"/>
    <cellStyle name="Hyperlink 84" xfId="477" hidden="1" xr:uid="{00000000-0005-0000-0000-000056020000}"/>
    <cellStyle name="Hyperlink 84" xfId="804" hidden="1" xr:uid="{00000000-0005-0000-0000-000057020000}"/>
    <cellStyle name="Hyperlink 84" xfId="847" xr:uid="{00000000-0005-0000-0000-000058020000}"/>
    <cellStyle name="Hyperlink 85" xfId="361" hidden="1" xr:uid="{00000000-0005-0000-0000-000059020000}"/>
    <cellStyle name="Hyperlink 85" xfId="478" hidden="1" xr:uid="{00000000-0005-0000-0000-00005A020000}"/>
    <cellStyle name="Hyperlink 85" xfId="805" hidden="1" xr:uid="{00000000-0005-0000-0000-00005B020000}"/>
    <cellStyle name="Hyperlink 85" xfId="846" xr:uid="{00000000-0005-0000-0000-00005C020000}"/>
    <cellStyle name="Hyperlink 86" xfId="362" hidden="1" xr:uid="{00000000-0005-0000-0000-00005D020000}"/>
    <cellStyle name="Hyperlink 86" xfId="479" hidden="1" xr:uid="{00000000-0005-0000-0000-00005E020000}"/>
    <cellStyle name="Hyperlink 86" xfId="806" hidden="1" xr:uid="{00000000-0005-0000-0000-00005F020000}"/>
    <cellStyle name="Hyperlink 86" xfId="246" xr:uid="{00000000-0005-0000-0000-000060020000}"/>
    <cellStyle name="Hyperlink 87" xfId="363" hidden="1" xr:uid="{00000000-0005-0000-0000-000061020000}"/>
    <cellStyle name="Hyperlink 87" xfId="480" hidden="1" xr:uid="{00000000-0005-0000-0000-000062020000}"/>
    <cellStyle name="Hyperlink 87" xfId="807" hidden="1" xr:uid="{00000000-0005-0000-0000-000063020000}"/>
    <cellStyle name="Hyperlink 87" xfId="247" xr:uid="{00000000-0005-0000-0000-000064020000}"/>
    <cellStyle name="Hyperlink 88" xfId="364" hidden="1" xr:uid="{00000000-0005-0000-0000-000065020000}"/>
    <cellStyle name="Hyperlink 88" xfId="481" hidden="1" xr:uid="{00000000-0005-0000-0000-000066020000}"/>
    <cellStyle name="Hyperlink 88" xfId="808" hidden="1" xr:uid="{00000000-0005-0000-0000-000067020000}"/>
    <cellStyle name="Hyperlink 88" xfId="249" xr:uid="{00000000-0005-0000-0000-000068020000}"/>
    <cellStyle name="Hyperlink 89" xfId="365" hidden="1" xr:uid="{00000000-0005-0000-0000-000069020000}"/>
    <cellStyle name="Hyperlink 89" xfId="482" hidden="1" xr:uid="{00000000-0005-0000-0000-00006A020000}"/>
    <cellStyle name="Hyperlink 89" xfId="809" hidden="1" xr:uid="{00000000-0005-0000-0000-00006B020000}"/>
    <cellStyle name="Hyperlink 89" xfId="250" xr:uid="{00000000-0005-0000-0000-00006C020000}"/>
    <cellStyle name="Hyperlink 9" xfId="265" hidden="1" xr:uid="{00000000-0005-0000-0000-00006D020000}"/>
    <cellStyle name="Hyperlink 9" xfId="444" hidden="1" xr:uid="{00000000-0005-0000-0000-00006E020000}"/>
    <cellStyle name="Hyperlink 9" xfId="771" hidden="1" xr:uid="{00000000-0005-0000-0000-00006F020000}"/>
    <cellStyle name="Hyperlink 9" xfId="838" xr:uid="{00000000-0005-0000-0000-000070020000}"/>
    <cellStyle name="Hyperlink 90" xfId="366" hidden="1" xr:uid="{00000000-0005-0000-0000-000071020000}"/>
    <cellStyle name="Hyperlink 90" xfId="483" hidden="1" xr:uid="{00000000-0005-0000-0000-000072020000}"/>
    <cellStyle name="Hyperlink 90" xfId="810" hidden="1" xr:uid="{00000000-0005-0000-0000-000073020000}"/>
    <cellStyle name="Hyperlink 90" xfId="257" xr:uid="{00000000-0005-0000-0000-000074020000}"/>
    <cellStyle name="Hyperlink 91" xfId="367" hidden="1" xr:uid="{00000000-0005-0000-0000-000075020000}"/>
    <cellStyle name="Hyperlink 91" xfId="484" hidden="1" xr:uid="{00000000-0005-0000-0000-000076020000}"/>
    <cellStyle name="Hyperlink 91" xfId="811" hidden="1" xr:uid="{00000000-0005-0000-0000-000077020000}"/>
    <cellStyle name="Hyperlink 91" xfId="413" xr:uid="{00000000-0005-0000-0000-000078020000}"/>
    <cellStyle name="Hyperlink 92" xfId="368" hidden="1" xr:uid="{00000000-0005-0000-0000-000079020000}"/>
    <cellStyle name="Hyperlink 92" xfId="485" hidden="1" xr:uid="{00000000-0005-0000-0000-00007A020000}"/>
    <cellStyle name="Hyperlink 92" xfId="812" hidden="1" xr:uid="{00000000-0005-0000-0000-00007B020000}"/>
    <cellStyle name="Hyperlink 92" xfId="264" xr:uid="{00000000-0005-0000-0000-00007C020000}"/>
    <cellStyle name="Hyperlink 93" xfId="369" hidden="1" xr:uid="{00000000-0005-0000-0000-00007D020000}"/>
    <cellStyle name="Hyperlink 93" xfId="486" hidden="1" xr:uid="{00000000-0005-0000-0000-00007E020000}"/>
    <cellStyle name="Hyperlink 93" xfId="813" hidden="1" xr:uid="{00000000-0005-0000-0000-00007F020000}"/>
    <cellStyle name="Hyperlink 93" xfId="270" xr:uid="{00000000-0005-0000-0000-000080020000}"/>
    <cellStyle name="Hyperlink 94" xfId="370" hidden="1" xr:uid="{00000000-0005-0000-0000-000081020000}"/>
    <cellStyle name="Hyperlink 94" xfId="487" hidden="1" xr:uid="{00000000-0005-0000-0000-000082020000}"/>
    <cellStyle name="Hyperlink 94" xfId="814" hidden="1" xr:uid="{00000000-0005-0000-0000-000083020000}"/>
    <cellStyle name="Hyperlink 94" xfId="275" xr:uid="{00000000-0005-0000-0000-000084020000}"/>
    <cellStyle name="Hyperlink 95" xfId="371" hidden="1" xr:uid="{00000000-0005-0000-0000-000085020000}"/>
    <cellStyle name="Hyperlink 95" xfId="488" hidden="1" xr:uid="{00000000-0005-0000-0000-000086020000}"/>
    <cellStyle name="Hyperlink 95" xfId="815" hidden="1" xr:uid="{00000000-0005-0000-0000-000087020000}"/>
    <cellStyle name="Hyperlink 95" xfId="280" xr:uid="{00000000-0005-0000-0000-000088020000}"/>
    <cellStyle name="Hyperlink 96" xfId="372" hidden="1" xr:uid="{00000000-0005-0000-0000-000089020000}"/>
    <cellStyle name="Hyperlink 96" xfId="489" hidden="1" xr:uid="{00000000-0005-0000-0000-00008A020000}"/>
    <cellStyle name="Hyperlink 96" xfId="816" hidden="1" xr:uid="{00000000-0005-0000-0000-00008B020000}"/>
    <cellStyle name="Hyperlink 96" xfId="285" xr:uid="{00000000-0005-0000-0000-00008C020000}"/>
    <cellStyle name="Hyperlink 97" xfId="373" hidden="1" xr:uid="{00000000-0005-0000-0000-00008D020000}"/>
    <cellStyle name="Hyperlink 97" xfId="490" hidden="1" xr:uid="{00000000-0005-0000-0000-00008E020000}"/>
    <cellStyle name="Hyperlink 97" xfId="817" hidden="1" xr:uid="{00000000-0005-0000-0000-00008F020000}"/>
    <cellStyle name="Hyperlink 97" xfId="288" xr:uid="{00000000-0005-0000-0000-000090020000}"/>
    <cellStyle name="Hyperlink 98" xfId="374" hidden="1" xr:uid="{00000000-0005-0000-0000-000091020000}"/>
    <cellStyle name="Hyperlink 98" xfId="491" hidden="1" xr:uid="{00000000-0005-0000-0000-000092020000}"/>
    <cellStyle name="Hyperlink 98" xfId="818" hidden="1" xr:uid="{00000000-0005-0000-0000-000093020000}"/>
    <cellStyle name="Hyperlink 98" xfId="293" xr:uid="{00000000-0005-0000-0000-000094020000}"/>
    <cellStyle name="Hyperlink 99" xfId="375" hidden="1" xr:uid="{00000000-0005-0000-0000-000095020000}"/>
    <cellStyle name="Hyperlink 99" xfId="492" hidden="1" xr:uid="{00000000-0005-0000-0000-000096020000}"/>
    <cellStyle name="Hyperlink 99" xfId="819" hidden="1" xr:uid="{00000000-0005-0000-0000-000097020000}"/>
    <cellStyle name="Hyperlink 99" xfId="298" xr:uid="{00000000-0005-0000-0000-000098020000}"/>
    <cellStyle name="Input [yellow]" xfId="640" xr:uid="{00000000-0005-0000-0000-000099020000}"/>
    <cellStyle name="Input [yellow] 2" xfId="641" xr:uid="{00000000-0005-0000-0000-00009A020000}"/>
    <cellStyle name="Input [yellow] 3" xfId="642" xr:uid="{00000000-0005-0000-0000-00009B020000}"/>
    <cellStyle name="Input 2" xfId="71" xr:uid="{00000000-0005-0000-0000-00009C020000}"/>
    <cellStyle name="Input 3" xfId="157" xr:uid="{00000000-0005-0000-0000-00009D020000}"/>
    <cellStyle name="Input 4" xfId="731" xr:uid="{00000000-0005-0000-0000-00009E020000}"/>
    <cellStyle name="Input 5" xfId="881" xr:uid="{00000000-0005-0000-0000-00009F020000}"/>
    <cellStyle name="ITEMS" xfId="643" xr:uid="{00000000-0005-0000-0000-0000A0020000}"/>
    <cellStyle name="Linked Cell 2" xfId="72" xr:uid="{00000000-0005-0000-0000-0000A1020000}"/>
    <cellStyle name="Linked Cell 3" xfId="521" xr:uid="{00000000-0005-0000-0000-0000A2020000}"/>
    <cellStyle name="m1 - Style1" xfId="644" xr:uid="{00000000-0005-0000-0000-0000A3020000}"/>
    <cellStyle name="MANKAD" xfId="645" xr:uid="{00000000-0005-0000-0000-0000A4020000}"/>
    <cellStyle name="Neutral 2" xfId="73" xr:uid="{00000000-0005-0000-0000-0000A5020000}"/>
    <cellStyle name="Neutral 3" xfId="518" xr:uid="{00000000-0005-0000-0000-0000A6020000}"/>
    <cellStyle name="Neutrale" xfId="646" xr:uid="{00000000-0005-0000-0000-0000A7020000}"/>
    <cellStyle name="no dec" xfId="647" xr:uid="{00000000-0005-0000-0000-0000A8020000}"/>
    <cellStyle name="Normal" xfId="0" builtinId="0"/>
    <cellStyle name="Normal - Style1" xfId="648" xr:uid="{00000000-0005-0000-0000-0000AA020000}"/>
    <cellStyle name="Normal 10" xfId="74" xr:uid="{00000000-0005-0000-0000-0000AB020000}"/>
    <cellStyle name="Normal 10 2" xfId="649" xr:uid="{00000000-0005-0000-0000-0000AC020000}"/>
    <cellStyle name="Normal 11" xfId="75" xr:uid="{00000000-0005-0000-0000-0000AD020000}"/>
    <cellStyle name="Normal 12" xfId="722" xr:uid="{00000000-0005-0000-0000-0000AE020000}"/>
    <cellStyle name="Normal 13" xfId="728" xr:uid="{00000000-0005-0000-0000-0000AF020000}"/>
    <cellStyle name="Normal 14" xfId="734" xr:uid="{00000000-0005-0000-0000-0000B0020000}"/>
    <cellStyle name="Normal 14 2" xfId="737" xr:uid="{00000000-0005-0000-0000-0000B1020000}"/>
    <cellStyle name="Normal 14 3" xfId="750" xr:uid="{00000000-0005-0000-0000-0000B2020000}"/>
    <cellStyle name="Normal 14 3 2" xfId="757" xr:uid="{00000000-0005-0000-0000-0000B3020000}"/>
    <cellStyle name="Normal 14 3 2 2" xfId="761" xr:uid="{00000000-0005-0000-0000-0000B4020000}"/>
    <cellStyle name="Normal 14 3 2 2 2" xfId="764" xr:uid="{00000000-0005-0000-0000-0000B5020000}"/>
    <cellStyle name="Normal 14 4" xfId="752" xr:uid="{00000000-0005-0000-0000-0000B6020000}"/>
    <cellStyle name="Normal 14 4 2" xfId="754" xr:uid="{00000000-0005-0000-0000-0000B7020000}"/>
    <cellStyle name="Normal 14 4 2 2" xfId="758" xr:uid="{00000000-0005-0000-0000-0000B8020000}"/>
    <cellStyle name="Normal 14 4 2 2 2" xfId="762" xr:uid="{00000000-0005-0000-0000-0000B9020000}"/>
    <cellStyle name="Normal 15" xfId="745" xr:uid="{00000000-0005-0000-0000-0000BA020000}"/>
    <cellStyle name="Normal 16" xfId="766" xr:uid="{00000000-0005-0000-0000-0000BB020000}"/>
    <cellStyle name="Normal 17" xfId="767" xr:uid="{00000000-0005-0000-0000-0000BC020000}"/>
    <cellStyle name="Normal 18" xfId="154" xr:uid="{00000000-0005-0000-0000-0000BD020000}"/>
    <cellStyle name="Normal 19" xfId="733" xr:uid="{00000000-0005-0000-0000-0000BE020000}"/>
    <cellStyle name="Normal 2" xfId="76" xr:uid="{00000000-0005-0000-0000-0000BF020000}"/>
    <cellStyle name="Normal 2 2" xfId="77" xr:uid="{00000000-0005-0000-0000-0000C0020000}"/>
    <cellStyle name="Normal 2 2 2" xfId="509" xr:uid="{00000000-0005-0000-0000-0000C1020000}"/>
    <cellStyle name="Normal 2 2 2 2" xfId="651" xr:uid="{00000000-0005-0000-0000-0000C2020000}"/>
    <cellStyle name="Normal 2 2 3" xfId="652" xr:uid="{00000000-0005-0000-0000-0000C3020000}"/>
    <cellStyle name="Normal 2 2 4" xfId="650" xr:uid="{00000000-0005-0000-0000-0000C4020000}"/>
    <cellStyle name="Normal 2 2 5" xfId="392" xr:uid="{00000000-0005-0000-0000-0000C5020000}"/>
    <cellStyle name="Normal 2 3" xfId="78" xr:uid="{00000000-0005-0000-0000-0000C6020000}"/>
    <cellStyle name="Normal 2 3 2" xfId="653" xr:uid="{00000000-0005-0000-0000-0000C7020000}"/>
    <cellStyle name="Normal 20" xfId="883" xr:uid="{00000000-0005-0000-0000-0000C8020000}"/>
    <cellStyle name="Normal 3" xfId="79" xr:uid="{00000000-0005-0000-0000-0000C9020000}"/>
    <cellStyle name="Normal 3 2" xfId="80" xr:uid="{00000000-0005-0000-0000-0000CA020000}"/>
    <cellStyle name="Normal 3 2 2" xfId="81" xr:uid="{00000000-0005-0000-0000-0000CB020000}"/>
    <cellStyle name="Normal 3 2 2 2" xfId="82" xr:uid="{00000000-0005-0000-0000-0000CC020000}"/>
    <cellStyle name="Normal 3 2 2 3" xfId="655" xr:uid="{00000000-0005-0000-0000-0000CD020000}"/>
    <cellStyle name="Normal 3 2 3" xfId="83" xr:uid="{00000000-0005-0000-0000-0000CE020000}"/>
    <cellStyle name="Normal 3 2 4" xfId="508" xr:uid="{00000000-0005-0000-0000-0000CF020000}"/>
    <cellStyle name="Normal 3 3" xfId="84" xr:uid="{00000000-0005-0000-0000-0000D0020000}"/>
    <cellStyle name="Normal 3 3 2" xfId="85" xr:uid="{00000000-0005-0000-0000-0000D1020000}"/>
    <cellStyle name="Normal 3 3 2 2" xfId="86" xr:uid="{00000000-0005-0000-0000-0000D2020000}"/>
    <cellStyle name="Normal 3 3 3" xfId="87" xr:uid="{00000000-0005-0000-0000-0000D3020000}"/>
    <cellStyle name="Normal 3 3 4" xfId="656" xr:uid="{00000000-0005-0000-0000-0000D4020000}"/>
    <cellStyle name="Normal 3 4" xfId="88" xr:uid="{00000000-0005-0000-0000-0000D5020000}"/>
    <cellStyle name="Normal 3 4 2" xfId="89" xr:uid="{00000000-0005-0000-0000-0000D6020000}"/>
    <cellStyle name="Normal 3 4 3" xfId="654" xr:uid="{00000000-0005-0000-0000-0000D7020000}"/>
    <cellStyle name="Normal 3 5" xfId="90" xr:uid="{00000000-0005-0000-0000-0000D8020000}"/>
    <cellStyle name="Normal 3 6" xfId="91" xr:uid="{00000000-0005-0000-0000-0000D9020000}"/>
    <cellStyle name="Normal 3 7" xfId="92" xr:uid="{00000000-0005-0000-0000-0000DA020000}"/>
    <cellStyle name="Normal 3 8" xfId="390" xr:uid="{00000000-0005-0000-0000-0000DB020000}"/>
    <cellStyle name="Normal 4" xfId="93" xr:uid="{00000000-0005-0000-0000-0000DC020000}"/>
    <cellStyle name="Normal 4 2" xfId="94" xr:uid="{00000000-0005-0000-0000-0000DD020000}"/>
    <cellStyle name="Normal 4 2 2" xfId="95" xr:uid="{00000000-0005-0000-0000-0000DE020000}"/>
    <cellStyle name="Normal 4 2 2 2" xfId="96" xr:uid="{00000000-0005-0000-0000-0000DF020000}"/>
    <cellStyle name="Normal 4 2 3" xfId="97" xr:uid="{00000000-0005-0000-0000-0000E0020000}"/>
    <cellStyle name="Normal 4 2 4" xfId="658" xr:uid="{00000000-0005-0000-0000-0000E1020000}"/>
    <cellStyle name="Normal 4 3" xfId="98" xr:uid="{00000000-0005-0000-0000-0000E2020000}"/>
    <cellStyle name="Normal 4 3 2" xfId="99" xr:uid="{00000000-0005-0000-0000-0000E3020000}"/>
    <cellStyle name="Normal 4 3 2 2" xfId="100" xr:uid="{00000000-0005-0000-0000-0000E4020000}"/>
    <cellStyle name="Normal 4 3 3" xfId="101" xr:uid="{00000000-0005-0000-0000-0000E5020000}"/>
    <cellStyle name="Normal 4 3 4" xfId="657" xr:uid="{00000000-0005-0000-0000-0000E6020000}"/>
    <cellStyle name="Normal 4 4" xfId="102" xr:uid="{00000000-0005-0000-0000-0000E7020000}"/>
    <cellStyle name="Normal 4 4 2" xfId="103" xr:uid="{00000000-0005-0000-0000-0000E8020000}"/>
    <cellStyle name="Normal 4 5" xfId="104" xr:uid="{00000000-0005-0000-0000-0000E9020000}"/>
    <cellStyle name="Normal 4 6" xfId="105" xr:uid="{00000000-0005-0000-0000-0000EA020000}"/>
    <cellStyle name="Normal 4 7" xfId="106" xr:uid="{00000000-0005-0000-0000-0000EB020000}"/>
    <cellStyle name="Normal 4 8" xfId="547" xr:uid="{00000000-0005-0000-0000-0000EC020000}"/>
    <cellStyle name="Normal 5" xfId="107" xr:uid="{00000000-0005-0000-0000-0000ED020000}"/>
    <cellStyle name="Normal 5 2" xfId="108" xr:uid="{00000000-0005-0000-0000-0000EE020000}"/>
    <cellStyle name="Normal 5 2 2" xfId="659" xr:uid="{00000000-0005-0000-0000-0000EF020000}"/>
    <cellStyle name="Normal 5 3" xfId="109" xr:uid="{00000000-0005-0000-0000-0000F0020000}"/>
    <cellStyle name="Normal 5 4" xfId="551" xr:uid="{00000000-0005-0000-0000-0000F1020000}"/>
    <cellStyle name="Normal 6" xfId="110" xr:uid="{00000000-0005-0000-0000-0000F2020000}"/>
    <cellStyle name="Normal 6 2" xfId="111" xr:uid="{00000000-0005-0000-0000-0000F3020000}"/>
    <cellStyle name="Normal 6 3" xfId="565" xr:uid="{00000000-0005-0000-0000-0000F4020000}"/>
    <cellStyle name="Normal 7" xfId="112" xr:uid="{00000000-0005-0000-0000-0000F5020000}"/>
    <cellStyle name="Normal 7 2" xfId="113" xr:uid="{00000000-0005-0000-0000-0000F6020000}"/>
    <cellStyle name="Normal 7 3" xfId="660" xr:uid="{00000000-0005-0000-0000-0000F7020000}"/>
    <cellStyle name="Normal 7 3 2" xfId="720" xr:uid="{00000000-0005-0000-0000-0000F8020000}"/>
    <cellStyle name="Normal 7 3 2 2" xfId="726" xr:uid="{00000000-0005-0000-0000-0000F9020000}"/>
    <cellStyle name="Normal 8" xfId="114" xr:uid="{00000000-0005-0000-0000-0000FA020000}"/>
    <cellStyle name="Normal 8 2" xfId="662" xr:uid="{00000000-0005-0000-0000-0000FB020000}"/>
    <cellStyle name="Normal 8 2 2" xfId="716" xr:uid="{00000000-0005-0000-0000-0000FC020000}"/>
    <cellStyle name="Normal 8 3" xfId="717" xr:uid="{00000000-0005-0000-0000-0000FD020000}"/>
    <cellStyle name="Normal 8 3 2" xfId="748" xr:uid="{00000000-0005-0000-0000-0000FE020000}"/>
    <cellStyle name="Normal 8 3 2 2" xfId="765" xr:uid="{00000000-0005-0000-0000-0000FF020000}"/>
    <cellStyle name="Normal 8 4" xfId="661" xr:uid="{00000000-0005-0000-0000-000000030000}"/>
    <cellStyle name="Normal 9" xfId="115" xr:uid="{00000000-0005-0000-0000-000001030000}"/>
    <cellStyle name="Normal 9 2" xfId="714" xr:uid="{00000000-0005-0000-0000-000002030000}"/>
    <cellStyle name="Normal 9 3" xfId="721" xr:uid="{00000000-0005-0000-0000-000003030000}"/>
    <cellStyle name="Normal 9 4" xfId="724" xr:uid="{00000000-0005-0000-0000-000004030000}"/>
    <cellStyle name="Normal 9 5" xfId="725" xr:uid="{00000000-0005-0000-0000-000005030000}"/>
    <cellStyle name="Normal 9 6" xfId="727" xr:uid="{00000000-0005-0000-0000-000006030000}"/>
    <cellStyle name="Normal 9 6 2" xfId="749" xr:uid="{00000000-0005-0000-0000-000007030000}"/>
    <cellStyle name="Normal 9 6 2 2" xfId="768" xr:uid="{00000000-0005-0000-0000-000008030000}"/>
    <cellStyle name="Nota" xfId="664" xr:uid="{00000000-0005-0000-0000-000009030000}"/>
    <cellStyle name="Nota 2" xfId="665" xr:uid="{00000000-0005-0000-0000-00000A030000}"/>
    <cellStyle name="Nota 2 2" xfId="860" xr:uid="{00000000-0005-0000-0000-00000B030000}"/>
    <cellStyle name="Nota 3" xfId="666" xr:uid="{00000000-0005-0000-0000-00000C030000}"/>
    <cellStyle name="Nota 3 2" xfId="861" xr:uid="{00000000-0005-0000-0000-00000D030000}"/>
    <cellStyle name="Nota 4" xfId="859" xr:uid="{00000000-0005-0000-0000-00000E030000}"/>
    <cellStyle name="Note 2" xfId="116" xr:uid="{00000000-0005-0000-0000-00000F030000}"/>
    <cellStyle name="Note 2 2" xfId="117" xr:uid="{00000000-0005-0000-0000-000010030000}"/>
    <cellStyle name="Note 2 3" xfId="548" xr:uid="{00000000-0005-0000-0000-000011030000}"/>
    <cellStyle name="Note 3" xfId="552" xr:uid="{00000000-0005-0000-0000-000012030000}"/>
    <cellStyle name="Note 4" xfId="566" xr:uid="{00000000-0005-0000-0000-000013030000}"/>
    <cellStyle name="Num0 - Style7" xfId="667" xr:uid="{00000000-0005-0000-0000-000014030000}"/>
    <cellStyle name="Num2 - Style8" xfId="668" xr:uid="{00000000-0005-0000-0000-000015030000}"/>
    <cellStyle name="Numeri - Style1" xfId="669" xr:uid="{00000000-0005-0000-0000-000016030000}"/>
    <cellStyle name="Numeri - Style1 2" xfId="670" xr:uid="{00000000-0005-0000-0000-000017030000}"/>
    <cellStyle name="Numeri - Style1 2 2" xfId="863" xr:uid="{00000000-0005-0000-0000-000018030000}"/>
    <cellStyle name="Numeri - Style1 3" xfId="862" xr:uid="{00000000-0005-0000-0000-000019030000}"/>
    <cellStyle name="ofwhich" xfId="158" xr:uid="{00000000-0005-0000-0000-00001A030000}"/>
    <cellStyle name="Output 2" xfId="118" xr:uid="{00000000-0005-0000-0000-00001B030000}"/>
    <cellStyle name="Output 3" xfId="519" xr:uid="{00000000-0005-0000-0000-00001C030000}"/>
    <cellStyle name="Parent row" xfId="119" xr:uid="{00000000-0005-0000-0000-00001D030000}"/>
    <cellStyle name="Parent row 2" xfId="120" xr:uid="{00000000-0005-0000-0000-00001E030000}"/>
    <cellStyle name="Percent [2]" xfId="671" xr:uid="{00000000-0005-0000-0000-00001F030000}"/>
    <cellStyle name="Percent 10" xfId="732" xr:uid="{00000000-0005-0000-0000-000020030000}"/>
    <cellStyle name="Percent 11" xfId="882" xr:uid="{00000000-0005-0000-0000-000021030000}"/>
    <cellStyle name="Percent 2" xfId="121" xr:uid="{00000000-0005-0000-0000-000022030000}"/>
    <cellStyle name="Percent 2 2" xfId="122" xr:uid="{00000000-0005-0000-0000-000023030000}"/>
    <cellStyle name="Percent 2 2 2" xfId="583" xr:uid="{00000000-0005-0000-0000-000024030000}"/>
    <cellStyle name="Percent 2 3" xfId="161" xr:uid="{00000000-0005-0000-0000-000025030000}"/>
    <cellStyle name="Percent 3" xfId="123" xr:uid="{00000000-0005-0000-0000-000026030000}"/>
    <cellStyle name="Percent 3 2" xfId="124" xr:uid="{00000000-0005-0000-0000-000027030000}"/>
    <cellStyle name="Percent 3 3" xfId="672" xr:uid="{00000000-0005-0000-0000-000028030000}"/>
    <cellStyle name="Percent 3 4" xfId="719" xr:uid="{00000000-0005-0000-0000-000029030000}"/>
    <cellStyle name="Percent 4" xfId="125" xr:uid="{00000000-0005-0000-0000-00002A030000}"/>
    <cellStyle name="Percent 4 2" xfId="674" xr:uid="{00000000-0005-0000-0000-00002B030000}"/>
    <cellStyle name="Percent 4 3" xfId="673" xr:uid="{00000000-0005-0000-0000-00002C030000}"/>
    <cellStyle name="Percent 5" xfId="675" xr:uid="{00000000-0005-0000-0000-00002D030000}"/>
    <cellStyle name="Percent 6" xfId="582" xr:uid="{00000000-0005-0000-0000-00002E030000}"/>
    <cellStyle name="Percent 7" xfId="723" xr:uid="{00000000-0005-0000-0000-00002F030000}"/>
    <cellStyle name="Percent 8" xfId="742" xr:uid="{00000000-0005-0000-0000-000030030000}"/>
    <cellStyle name="Percent 8 2" xfId="751" xr:uid="{00000000-0005-0000-0000-000031030000}"/>
    <cellStyle name="Percent 8 3" xfId="753" xr:uid="{00000000-0005-0000-0000-000032030000}"/>
    <cellStyle name="Percent 8 3 2" xfId="756" xr:uid="{00000000-0005-0000-0000-000033030000}"/>
    <cellStyle name="Percent 8 3 2 2" xfId="760" xr:uid="{00000000-0005-0000-0000-000034030000}"/>
    <cellStyle name="Percent 8 3 2 2 2" xfId="763" xr:uid="{00000000-0005-0000-0000-000035030000}"/>
    <cellStyle name="Percent 9" xfId="155" xr:uid="{00000000-0005-0000-0000-000036030000}"/>
    <cellStyle name="Reference" xfId="126" xr:uid="{00000000-0005-0000-0000-000037030000}"/>
    <cellStyle name="RevList" xfId="676" xr:uid="{00000000-0005-0000-0000-000038030000}"/>
    <cellStyle name="Row heading" xfId="127" xr:uid="{00000000-0005-0000-0000-000039030000}"/>
    <cellStyle name="Row headings" xfId="677" xr:uid="{00000000-0005-0000-0000-00003A030000}"/>
    <cellStyle name="Row headings Level 1" xfId="678" xr:uid="{00000000-0005-0000-0000-00003B030000}"/>
    <cellStyle name="Row headings Level 2" xfId="679" xr:uid="{00000000-0005-0000-0000-00003C030000}"/>
    <cellStyle name="Source - Style2" xfId="680" xr:uid="{00000000-0005-0000-0000-00003D030000}"/>
    <cellStyle name="Source Hed" xfId="128" xr:uid="{00000000-0005-0000-0000-00003E030000}"/>
    <cellStyle name="Source Letter" xfId="129" xr:uid="{00000000-0005-0000-0000-00003F030000}"/>
    <cellStyle name="Source Superscript" xfId="130" xr:uid="{00000000-0005-0000-0000-000040030000}"/>
    <cellStyle name="Source Superscript 2" xfId="131" xr:uid="{00000000-0005-0000-0000-000041030000}"/>
    <cellStyle name="Source Text" xfId="132" xr:uid="{00000000-0005-0000-0000-000042030000}"/>
    <cellStyle name="Source Text 2" xfId="133" xr:uid="{00000000-0005-0000-0000-000043030000}"/>
    <cellStyle name="Sources list" xfId="681" xr:uid="{00000000-0005-0000-0000-000044030000}"/>
    <cellStyle name="Sources list 2" xfId="682" xr:uid="{00000000-0005-0000-0000-000045030000}"/>
    <cellStyle name="Sources Title" xfId="683" xr:uid="{00000000-0005-0000-0000-000046030000}"/>
    <cellStyle name="Sources Title 2" xfId="684" xr:uid="{00000000-0005-0000-0000-000047030000}"/>
    <cellStyle name="State" xfId="134" xr:uid="{00000000-0005-0000-0000-000048030000}"/>
    <cellStyle name="style" xfId="685" xr:uid="{00000000-0005-0000-0000-000049030000}"/>
    <cellStyle name="style 2" xfId="686" xr:uid="{00000000-0005-0000-0000-00004A030000}"/>
    <cellStyle name="style 3" xfId="687" xr:uid="{00000000-0005-0000-0000-00004B030000}"/>
    <cellStyle name="style1" xfId="688" xr:uid="{00000000-0005-0000-0000-00004C030000}"/>
    <cellStyle name="style2" xfId="689" xr:uid="{00000000-0005-0000-0000-00004D030000}"/>
    <cellStyle name="Subtotal" xfId="690" xr:uid="{00000000-0005-0000-0000-00004E030000}"/>
    <cellStyle name="Superscript" xfId="135" xr:uid="{00000000-0005-0000-0000-00004F030000}"/>
    <cellStyle name="Table  - Style3" xfId="691" xr:uid="{00000000-0005-0000-0000-000050030000}"/>
    <cellStyle name="Table  - Style4" xfId="692" xr:uid="{00000000-0005-0000-0000-000051030000}"/>
    <cellStyle name="Table  - Style4 2" xfId="693" xr:uid="{00000000-0005-0000-0000-000052030000}"/>
    <cellStyle name="Table  - Style6" xfId="694" xr:uid="{00000000-0005-0000-0000-000053030000}"/>
    <cellStyle name="Table  - Style6 2" xfId="695" xr:uid="{00000000-0005-0000-0000-000054030000}"/>
    <cellStyle name="Table Data" xfId="136" xr:uid="{00000000-0005-0000-0000-000055030000}"/>
    <cellStyle name="Table Head Top" xfId="137" xr:uid="{00000000-0005-0000-0000-000056030000}"/>
    <cellStyle name="Table Hed Side" xfId="138" xr:uid="{00000000-0005-0000-0000-000057030000}"/>
    <cellStyle name="Table no" xfId="696" xr:uid="{00000000-0005-0000-0000-000058030000}"/>
    <cellStyle name="Table title" xfId="139" xr:uid="{00000000-0005-0000-0000-000059030000}"/>
    <cellStyle name="Table title 2" xfId="140" xr:uid="{00000000-0005-0000-0000-00005A030000}"/>
    <cellStyle name="Table_HeaderRow" xfId="159" xr:uid="{00000000-0005-0000-0000-00005B030000}"/>
    <cellStyle name="Testo avviso" xfId="697" xr:uid="{00000000-0005-0000-0000-00005C030000}"/>
    <cellStyle name="Testo descrittivo" xfId="698" xr:uid="{00000000-0005-0000-0000-00005D030000}"/>
    <cellStyle name="þ_x001d_ð &amp;ý&amp;†ýG_x0008_ X_x000a__x0007__x0001__x0001_" xfId="699" xr:uid="{00000000-0005-0000-0000-00005E030000}"/>
    <cellStyle name="þ_x001d_ð&quot;_x000c_Býò_x000c_5ýU_x0001_e_x0005_¹,_x0007__x0001__x0001_" xfId="700" xr:uid="{00000000-0005-0000-0000-00005F030000}"/>
    <cellStyle name="Title 2" xfId="141" xr:uid="{00000000-0005-0000-0000-000060030000}"/>
    <cellStyle name="Title 3" xfId="512" xr:uid="{00000000-0005-0000-0000-000061030000}"/>
    <cellStyle name="Title Text" xfId="142" xr:uid="{00000000-0005-0000-0000-000062030000}"/>
    <cellStyle name="Title Text 1" xfId="143" xr:uid="{00000000-0005-0000-0000-000063030000}"/>
    <cellStyle name="Title Text 2" xfId="144" xr:uid="{00000000-0005-0000-0000-000064030000}"/>
    <cellStyle name="Title-1" xfId="145" xr:uid="{00000000-0005-0000-0000-000065030000}"/>
    <cellStyle name="Title-2" xfId="146" xr:uid="{00000000-0005-0000-0000-000066030000}"/>
    <cellStyle name="Title-3" xfId="147" xr:uid="{00000000-0005-0000-0000-000067030000}"/>
    <cellStyle name="Titolo" xfId="701" xr:uid="{00000000-0005-0000-0000-000068030000}"/>
    <cellStyle name="Titolo 1" xfId="702" xr:uid="{00000000-0005-0000-0000-000069030000}"/>
    <cellStyle name="Titolo 2" xfId="703" xr:uid="{00000000-0005-0000-0000-00006A030000}"/>
    <cellStyle name="Titolo 3" xfId="704" xr:uid="{00000000-0005-0000-0000-00006B030000}"/>
    <cellStyle name="Titolo 4" xfId="705" xr:uid="{00000000-0005-0000-0000-00006C030000}"/>
    <cellStyle name="Total 2" xfId="148" xr:uid="{00000000-0005-0000-0000-00006D030000}"/>
    <cellStyle name="Total 3" xfId="525" xr:uid="{00000000-0005-0000-0000-00006E030000}"/>
    <cellStyle name="Totale" xfId="706" xr:uid="{00000000-0005-0000-0000-00006F030000}"/>
    <cellStyle name="Totale 2" xfId="707" xr:uid="{00000000-0005-0000-0000-000070030000}"/>
    <cellStyle name="Totale 2 2" xfId="873" xr:uid="{00000000-0005-0000-0000-000071030000}"/>
    <cellStyle name="Totale 3" xfId="708" xr:uid="{00000000-0005-0000-0000-000072030000}"/>
    <cellStyle name="Totale 3 2" xfId="874" xr:uid="{00000000-0005-0000-0000-000073030000}"/>
    <cellStyle name="Totale 4" xfId="872" xr:uid="{00000000-0005-0000-0000-000074030000}"/>
    <cellStyle name="Valore non valido" xfId="709" xr:uid="{00000000-0005-0000-0000-000075030000}"/>
    <cellStyle name="Valore valido" xfId="710" xr:uid="{00000000-0005-0000-0000-000076030000}"/>
    <cellStyle name="Warning Text 2" xfId="149" xr:uid="{00000000-0005-0000-0000-000077030000}"/>
    <cellStyle name="Warning Text 3" xfId="523" xr:uid="{00000000-0005-0000-0000-000078030000}"/>
    <cellStyle name="Wrap" xfId="150" xr:uid="{00000000-0005-0000-0000-000079030000}"/>
    <cellStyle name="Wrap Bold" xfId="151" xr:uid="{00000000-0005-0000-0000-00007A030000}"/>
    <cellStyle name="Wrap Title" xfId="152" xr:uid="{00000000-0005-0000-0000-00007B030000}"/>
    <cellStyle name="Wrap_NTS99-~11" xfId="153" xr:uid="{00000000-0005-0000-0000-00007C03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national_transportation_statistics/index.html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nhts.ornl.gov/2009/pub/st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/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199</v>
      </c>
    </row>
    <row r="4" spans="1:2">
      <c r="B4" t="s">
        <v>176</v>
      </c>
    </row>
    <row r="5" spans="1:2">
      <c r="B5" s="2">
        <v>2015</v>
      </c>
    </row>
    <row r="6" spans="1:2">
      <c r="B6" t="s">
        <v>177</v>
      </c>
    </row>
    <row r="7" spans="1:2">
      <c r="B7" t="s">
        <v>178</v>
      </c>
    </row>
    <row r="8" spans="1:2">
      <c r="B8" t="s">
        <v>180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179</v>
      </c>
    </row>
    <row r="18" spans="2:2">
      <c r="B18" t="s">
        <v>63</v>
      </c>
    </row>
    <row r="19" spans="2:2">
      <c r="B19" s="2">
        <v>2016</v>
      </c>
    </row>
    <row r="20" spans="2:2">
      <c r="B20" t="s">
        <v>70</v>
      </c>
    </row>
    <row r="21" spans="2:2">
      <c r="B21" s="3" t="s">
        <v>65</v>
      </c>
    </row>
    <row r="22" spans="2:2">
      <c r="B22" t="s">
        <v>64</v>
      </c>
    </row>
    <row r="23" spans="2:2">
      <c r="B23" s="14" t="s">
        <v>66</v>
      </c>
    </row>
    <row r="24" spans="2:2">
      <c r="B24" s="14" t="s">
        <v>67</v>
      </c>
    </row>
    <row r="25" spans="2:2">
      <c r="B25" s="14" t="s">
        <v>68</v>
      </c>
    </row>
    <row r="26" spans="2:2">
      <c r="B26" s="14" t="s">
        <v>69</v>
      </c>
    </row>
    <row r="27" spans="2:2">
      <c r="B27" s="14"/>
    </row>
    <row r="28" spans="2:2">
      <c r="B28" s="18" t="s">
        <v>76</v>
      </c>
    </row>
    <row r="29" spans="2:2">
      <c r="B29" s="2" t="s">
        <v>165</v>
      </c>
    </row>
    <row r="30" spans="2:2">
      <c r="B30" s="2">
        <v>2018</v>
      </c>
    </row>
    <row r="31" spans="2:2">
      <c r="B31" s="2" t="s">
        <v>166</v>
      </c>
    </row>
    <row r="32" spans="2:2">
      <c r="B32" s="2" t="s">
        <v>167</v>
      </c>
    </row>
    <row r="33" spans="1:2">
      <c r="B33" s="2" t="s">
        <v>168</v>
      </c>
    </row>
    <row r="34" spans="1:2">
      <c r="B34" s="2"/>
    </row>
    <row r="35" spans="1:2">
      <c r="B35" s="18" t="s">
        <v>1</v>
      </c>
    </row>
    <row r="36" spans="1:2">
      <c r="B36" t="s">
        <v>2</v>
      </c>
    </row>
    <row r="37" spans="1:2">
      <c r="B37" s="2">
        <v>2009</v>
      </c>
    </row>
    <row r="38" spans="1:2">
      <c r="B38" t="s">
        <v>3</v>
      </c>
    </row>
    <row r="39" spans="1:2">
      <c r="B39" s="3" t="s">
        <v>4</v>
      </c>
    </row>
    <row r="40" spans="1:2">
      <c r="B40" t="s">
        <v>5</v>
      </c>
    </row>
    <row r="41" spans="1:2">
      <c r="B41" s="2"/>
    </row>
    <row r="42" spans="1:2">
      <c r="A42" s="1" t="s">
        <v>18</v>
      </c>
    </row>
    <row r="43" spans="1:2">
      <c r="A43" s="76" t="s">
        <v>202</v>
      </c>
    </row>
    <row r="44" spans="1:2">
      <c r="A44" s="76" t="s">
        <v>203</v>
      </c>
    </row>
    <row r="45" spans="1:2">
      <c r="A45" s="76" t="s">
        <v>204</v>
      </c>
    </row>
    <row r="47" spans="1:2">
      <c r="A47" t="s">
        <v>71</v>
      </c>
    </row>
    <row r="48" spans="1:2">
      <c r="A48" t="s">
        <v>72</v>
      </c>
    </row>
    <row r="49" spans="1:1">
      <c r="A49" t="s">
        <v>73</v>
      </c>
    </row>
    <row r="50" spans="1:1">
      <c r="A50" t="s">
        <v>74</v>
      </c>
    </row>
    <row r="52" spans="1:1">
      <c r="A52" t="s">
        <v>75</v>
      </c>
    </row>
    <row r="53" spans="1:1">
      <c r="A53" t="s">
        <v>169</v>
      </c>
    </row>
  </sheetData>
  <hyperlinks>
    <hyperlink ref="B7" r:id="rId1" display="http://nhts.ornl.gov/2009/pub/stt.pdf" xr:uid="{00000000-0004-0000-0000-000000000000}"/>
    <hyperlink ref="B14" r:id="rId2" xr:uid="{00000000-0004-0000-0000-000001000000}"/>
    <hyperlink ref="B21" r:id="rId3" location="appendix_d" xr:uid="{00000000-0004-0000-0000-000002000000}"/>
    <hyperlink ref="B39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7" workbookViewId="0">
      <selection activeCell="J14" sqref="J14"/>
    </sheetView>
  </sheetViews>
  <sheetFormatPr defaultRowHeight="15"/>
  <cols>
    <col min="9" max="9" width="23.28515625" customWidth="1"/>
    <col min="11" max="11" width="17.5703125" customWidth="1"/>
  </cols>
  <sheetData>
    <row r="1" spans="1:12">
      <c r="B1" s="4" t="s">
        <v>98</v>
      </c>
      <c r="C1" s="4"/>
      <c r="D1" s="4"/>
      <c r="E1" s="4"/>
      <c r="F1" s="4"/>
      <c r="G1" s="4"/>
    </row>
    <row r="2" spans="1:12">
      <c r="A2" s="34">
        <v>8.1999999999999993</v>
      </c>
      <c r="B2" s="33"/>
      <c r="C2" s="29" t="s">
        <v>77</v>
      </c>
      <c r="D2" s="28"/>
      <c r="E2" s="30"/>
      <c r="F2" s="30"/>
      <c r="G2" s="28"/>
      <c r="I2" s="1"/>
    </row>
    <row r="3" spans="1:12">
      <c r="A3" s="34"/>
      <c r="B3" s="33"/>
      <c r="C3" s="29"/>
      <c r="D3" s="28"/>
      <c r="E3" s="30"/>
      <c r="F3" s="30"/>
      <c r="G3" s="28"/>
      <c r="I3" s="4" t="s">
        <v>57</v>
      </c>
      <c r="J3" s="22"/>
    </row>
    <row r="4" spans="1:12">
      <c r="A4" s="34"/>
      <c r="B4" s="33"/>
      <c r="C4" s="23" t="s">
        <v>78</v>
      </c>
      <c r="D4" s="23" t="s">
        <v>79</v>
      </c>
      <c r="E4" s="23" t="s">
        <v>80</v>
      </c>
      <c r="F4" s="23" t="s">
        <v>81</v>
      </c>
      <c r="G4" s="31" t="s">
        <v>82</v>
      </c>
      <c r="I4" s="20" t="s">
        <v>100</v>
      </c>
      <c r="J4" s="20">
        <v>4</v>
      </c>
    </row>
    <row r="5" spans="1:12">
      <c r="A5" s="34"/>
      <c r="B5" s="33"/>
      <c r="C5" s="26" t="s">
        <v>83</v>
      </c>
      <c r="D5" s="27" t="s">
        <v>84</v>
      </c>
      <c r="E5" s="32" t="s">
        <v>85</v>
      </c>
      <c r="F5" s="32"/>
      <c r="G5" s="36">
        <v>45</v>
      </c>
      <c r="I5" t="s">
        <v>101</v>
      </c>
      <c r="J5" s="20">
        <v>3</v>
      </c>
    </row>
    <row r="6" spans="1:12">
      <c r="A6" s="34"/>
      <c r="B6" s="33"/>
      <c r="C6" s="26"/>
      <c r="D6" s="27"/>
      <c r="E6" s="32" t="s">
        <v>86</v>
      </c>
      <c r="F6" s="32"/>
      <c r="G6" s="36">
        <v>45</v>
      </c>
      <c r="I6" s="21" t="s">
        <v>99</v>
      </c>
      <c r="J6" s="19">
        <f>SUM(J4:J5)/2</f>
        <v>3.5</v>
      </c>
      <c r="L6" s="1"/>
    </row>
    <row r="7" spans="1:12">
      <c r="A7" s="34"/>
      <c r="B7" s="33"/>
      <c r="C7" s="26"/>
      <c r="D7" s="27"/>
      <c r="E7" s="32" t="s">
        <v>87</v>
      </c>
      <c r="F7" s="32"/>
      <c r="G7" s="36">
        <v>45</v>
      </c>
      <c r="L7" s="1"/>
    </row>
    <row r="8" spans="1:12">
      <c r="A8" s="34"/>
      <c r="B8" s="33"/>
      <c r="C8" s="26"/>
      <c r="D8" s="27"/>
      <c r="E8" s="32" t="s">
        <v>88</v>
      </c>
      <c r="F8" s="32"/>
      <c r="G8" s="36">
        <v>45</v>
      </c>
      <c r="I8" s="4" t="s">
        <v>102</v>
      </c>
      <c r="J8" s="22"/>
      <c r="L8" s="1"/>
    </row>
    <row r="9" spans="1:12">
      <c r="A9" s="34"/>
      <c r="B9" s="33"/>
      <c r="C9" s="26"/>
      <c r="D9" s="27" t="s">
        <v>89</v>
      </c>
      <c r="E9" s="32" t="s">
        <v>85</v>
      </c>
      <c r="F9" s="32"/>
      <c r="G9" s="36">
        <v>10</v>
      </c>
      <c r="I9" t="s">
        <v>103</v>
      </c>
      <c r="J9">
        <v>45</v>
      </c>
      <c r="L9" s="17"/>
    </row>
    <row r="10" spans="1:12">
      <c r="A10" s="34"/>
      <c r="B10" s="33"/>
      <c r="C10" s="26"/>
      <c r="D10" s="27"/>
      <c r="E10" s="32" t="s">
        <v>86</v>
      </c>
      <c r="F10" s="32"/>
      <c r="G10" s="36">
        <v>10</v>
      </c>
      <c r="I10" t="s">
        <v>104</v>
      </c>
      <c r="J10">
        <v>10</v>
      </c>
      <c r="L10" s="1"/>
    </row>
    <row r="11" spans="1:12">
      <c r="A11" s="34"/>
      <c r="B11" s="33"/>
      <c r="C11" s="26"/>
      <c r="D11" s="27" t="s">
        <v>90</v>
      </c>
      <c r="E11" s="32" t="s">
        <v>91</v>
      </c>
      <c r="F11" s="32"/>
      <c r="G11" s="36">
        <v>3.6</v>
      </c>
      <c r="I11" t="s">
        <v>105</v>
      </c>
      <c r="J11">
        <f>AVERAGE(J9:J10)</f>
        <v>27.5</v>
      </c>
    </row>
    <row r="12" spans="1:12">
      <c r="A12" s="34"/>
      <c r="B12" s="33"/>
      <c r="C12" s="26"/>
      <c r="D12" s="27"/>
      <c r="E12" s="32" t="s">
        <v>85</v>
      </c>
      <c r="F12" s="32"/>
      <c r="G12" s="36">
        <v>3.6</v>
      </c>
    </row>
    <row r="13" spans="1:12">
      <c r="A13" s="34"/>
      <c r="B13" s="33"/>
      <c r="C13" s="26"/>
      <c r="D13" s="27"/>
      <c r="E13" s="32" t="s">
        <v>86</v>
      </c>
      <c r="F13" s="32"/>
      <c r="G13" s="36">
        <v>3.6</v>
      </c>
      <c r="I13" s="4" t="s">
        <v>106</v>
      </c>
      <c r="J13" s="22"/>
    </row>
    <row r="14" spans="1:12">
      <c r="A14" s="34"/>
      <c r="B14" s="33"/>
      <c r="C14" s="26"/>
      <c r="D14" s="27"/>
      <c r="E14" s="32" t="s">
        <v>92</v>
      </c>
      <c r="F14" s="32"/>
      <c r="G14" s="36">
        <v>3.6</v>
      </c>
      <c r="I14" t="s">
        <v>111</v>
      </c>
      <c r="J14">
        <v>180</v>
      </c>
    </row>
    <row r="15" spans="1:12">
      <c r="A15" s="34"/>
      <c r="B15" s="33"/>
      <c r="C15" s="26"/>
      <c r="D15" s="27"/>
      <c r="E15" s="32" t="s">
        <v>87</v>
      </c>
      <c r="F15" s="32"/>
      <c r="G15" s="36">
        <v>3.6</v>
      </c>
    </row>
    <row r="16" spans="1:12">
      <c r="A16" s="34"/>
      <c r="B16" s="33"/>
      <c r="C16" s="26"/>
      <c r="D16" s="27"/>
      <c r="E16" s="32" t="s">
        <v>88</v>
      </c>
      <c r="F16" s="32"/>
      <c r="G16" s="36">
        <v>3.6</v>
      </c>
      <c r="I16" s="4" t="s">
        <v>30</v>
      </c>
      <c r="J16" s="22"/>
      <c r="K16" s="45"/>
      <c r="L16" s="45"/>
    </row>
    <row r="17" spans="1:12">
      <c r="A17" s="34"/>
      <c r="B17" s="33"/>
      <c r="C17" s="26"/>
      <c r="D17" s="27" t="s">
        <v>93</v>
      </c>
      <c r="E17" s="32" t="s">
        <v>91</v>
      </c>
      <c r="F17" s="32"/>
      <c r="G17" s="36">
        <v>1.6</v>
      </c>
      <c r="I17" t="s">
        <v>110</v>
      </c>
      <c r="J17">
        <v>1000</v>
      </c>
      <c r="K17" s="11"/>
      <c r="L17" s="11"/>
    </row>
    <row r="18" spans="1:12">
      <c r="A18" s="34"/>
      <c r="B18" s="33"/>
      <c r="C18" s="26"/>
      <c r="D18" s="27"/>
      <c r="E18" s="32" t="s">
        <v>91</v>
      </c>
      <c r="F18" s="32"/>
      <c r="G18" s="36">
        <v>1.6</v>
      </c>
    </row>
    <row r="19" spans="1:12">
      <c r="A19" s="34"/>
      <c r="B19" s="33"/>
      <c r="C19" s="26"/>
      <c r="D19" s="27"/>
      <c r="E19" s="32" t="s">
        <v>91</v>
      </c>
      <c r="F19" s="32"/>
      <c r="G19" s="36">
        <v>1.6</v>
      </c>
      <c r="I19" s="4" t="s">
        <v>108</v>
      </c>
      <c r="J19" s="22"/>
    </row>
    <row r="20" spans="1:12">
      <c r="A20" s="34"/>
      <c r="B20" s="33"/>
      <c r="C20" s="26"/>
      <c r="D20" s="27"/>
      <c r="E20" s="32" t="s">
        <v>87</v>
      </c>
      <c r="F20" s="32"/>
      <c r="G20" s="36">
        <v>1.6</v>
      </c>
      <c r="I20" t="s">
        <v>93</v>
      </c>
      <c r="J20">
        <v>2</v>
      </c>
    </row>
    <row r="21" spans="1:12">
      <c r="A21" s="34"/>
      <c r="B21" s="33"/>
      <c r="C21" s="26"/>
      <c r="D21" s="27" t="s">
        <v>94</v>
      </c>
      <c r="E21" s="32" t="s">
        <v>86</v>
      </c>
      <c r="F21" s="32"/>
      <c r="G21" s="36">
        <v>1.76</v>
      </c>
      <c r="I21" t="s">
        <v>94</v>
      </c>
      <c r="J21">
        <v>2</v>
      </c>
    </row>
    <row r="22" spans="1:12">
      <c r="A22" s="34"/>
      <c r="B22" s="33"/>
      <c r="C22" s="26"/>
      <c r="D22" s="27"/>
      <c r="E22" s="32" t="s">
        <v>92</v>
      </c>
      <c r="F22" s="32"/>
      <c r="G22" s="36">
        <v>1.76</v>
      </c>
      <c r="I22" t="s">
        <v>109</v>
      </c>
      <c r="J22">
        <v>2</v>
      </c>
    </row>
    <row r="23" spans="1:12">
      <c r="A23" s="34"/>
      <c r="B23" s="33"/>
      <c r="C23" s="26"/>
      <c r="D23" s="27"/>
      <c r="E23" s="32" t="s">
        <v>91</v>
      </c>
      <c r="F23" s="32"/>
      <c r="G23" s="36">
        <v>1.76</v>
      </c>
    </row>
    <row r="24" spans="1:12">
      <c r="A24" s="34"/>
      <c r="B24" s="33"/>
      <c r="C24" s="26"/>
      <c r="D24" s="27"/>
      <c r="E24" s="32" t="s">
        <v>85</v>
      </c>
      <c r="F24" s="32"/>
      <c r="G24" s="36">
        <v>1.76</v>
      </c>
    </row>
    <row r="25" spans="1:12">
      <c r="A25" s="34"/>
      <c r="B25" s="33"/>
      <c r="C25" s="26"/>
      <c r="D25" s="27"/>
      <c r="E25" s="32" t="s">
        <v>87</v>
      </c>
      <c r="F25" s="32"/>
      <c r="G25" s="36">
        <v>1.76</v>
      </c>
    </row>
    <row r="26" spans="1:12">
      <c r="A26" s="34"/>
      <c r="B26" s="33"/>
      <c r="C26" s="26"/>
      <c r="D26" s="27" t="s">
        <v>95</v>
      </c>
      <c r="E26" s="32" t="s">
        <v>86</v>
      </c>
      <c r="F26" s="32"/>
      <c r="G26" s="36">
        <v>2.6</v>
      </c>
    </row>
    <row r="27" spans="1:12">
      <c r="A27" s="34"/>
      <c r="B27" s="33"/>
      <c r="C27" s="26"/>
      <c r="D27" s="27"/>
      <c r="E27" s="32" t="s">
        <v>92</v>
      </c>
      <c r="F27" s="32"/>
      <c r="G27" s="37">
        <v>2.6</v>
      </c>
    </row>
    <row r="28" spans="1:12">
      <c r="A28" s="34"/>
      <c r="B28" s="33"/>
      <c r="C28" s="26"/>
      <c r="D28" s="27"/>
      <c r="E28" s="32" t="s">
        <v>85</v>
      </c>
      <c r="F28" s="32"/>
      <c r="G28" s="37">
        <v>2.6</v>
      </c>
    </row>
    <row r="29" spans="1:12">
      <c r="A29" s="34"/>
      <c r="B29" s="33"/>
      <c r="C29" s="26"/>
      <c r="D29" s="27"/>
      <c r="E29" s="32" t="s">
        <v>87</v>
      </c>
      <c r="F29" s="32"/>
      <c r="G29" s="37">
        <v>2.6</v>
      </c>
    </row>
    <row r="30" spans="1:12">
      <c r="A30" s="34"/>
      <c r="B30" s="33"/>
      <c r="C30" s="26" t="s">
        <v>96</v>
      </c>
      <c r="D30" s="27" t="s">
        <v>96</v>
      </c>
      <c r="E30" s="32" t="s">
        <v>85</v>
      </c>
      <c r="F30" s="32"/>
      <c r="G30" s="38">
        <v>1000</v>
      </c>
    </row>
    <row r="31" spans="1:12">
      <c r="A31" s="34"/>
      <c r="B31" s="33"/>
      <c r="C31" s="26"/>
      <c r="D31" s="27"/>
      <c r="E31" s="32" t="s">
        <v>87</v>
      </c>
      <c r="F31" s="32"/>
      <c r="G31" s="38">
        <v>1000</v>
      </c>
    </row>
    <row r="32" spans="1:12">
      <c r="A32" s="34"/>
      <c r="B32" s="33"/>
      <c r="C32" s="24" t="s">
        <v>97</v>
      </c>
      <c r="D32" s="25" t="s">
        <v>97</v>
      </c>
      <c r="E32" s="25" t="s">
        <v>97</v>
      </c>
      <c r="F32" s="25"/>
      <c r="G32" s="35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topLeftCell="A25" workbookViewId="0">
      <selection activeCell="D57" sqref="D57"/>
    </sheetView>
  </sheetViews>
  <sheetFormatPr defaultRowHeight="15"/>
  <cols>
    <col min="6" max="6" width="13.140625" bestFit="1" customWidth="1"/>
  </cols>
  <sheetData>
    <row r="1" spans="1:6">
      <c r="A1" s="62" t="s">
        <v>112</v>
      </c>
      <c r="B1" s="61"/>
      <c r="C1" s="61"/>
      <c r="D1" s="61"/>
      <c r="E1" s="61"/>
      <c r="F1" s="61"/>
    </row>
    <row r="2" spans="1:6">
      <c r="A2" s="62"/>
      <c r="B2" s="61"/>
      <c r="C2" s="61"/>
      <c r="D2" s="61"/>
      <c r="E2" s="61"/>
      <c r="F2" s="61"/>
    </row>
    <row r="3" spans="1:6">
      <c r="A3" s="69" t="s">
        <v>78</v>
      </c>
      <c r="B3" s="63" t="s">
        <v>79</v>
      </c>
      <c r="C3" s="63" t="s">
        <v>80</v>
      </c>
      <c r="D3" s="63"/>
      <c r="E3" s="61"/>
      <c r="F3" s="54">
        <v>2017</v>
      </c>
    </row>
    <row r="4" spans="1:6">
      <c r="A4" s="62" t="s">
        <v>83</v>
      </c>
      <c r="B4" s="61" t="s">
        <v>113</v>
      </c>
      <c r="C4" s="61" t="s">
        <v>85</v>
      </c>
      <c r="D4" s="61"/>
      <c r="E4" s="61"/>
      <c r="F4" s="61">
        <v>6.0999999999999979</v>
      </c>
    </row>
    <row r="5" spans="1:6">
      <c r="A5" s="62"/>
      <c r="B5" s="61" t="s">
        <v>114</v>
      </c>
      <c r="C5" s="61" t="s">
        <v>85</v>
      </c>
      <c r="D5" s="61"/>
      <c r="E5" s="61"/>
      <c r="F5" s="61">
        <v>1.7</v>
      </c>
    </row>
    <row r="6" spans="1:6">
      <c r="A6" s="62" t="s">
        <v>96</v>
      </c>
      <c r="B6" s="61"/>
      <c r="C6" s="61" t="s">
        <v>85</v>
      </c>
      <c r="D6" s="61"/>
      <c r="E6" s="61"/>
      <c r="F6" s="61">
        <v>2830</v>
      </c>
    </row>
    <row r="7" spans="1:6">
      <c r="A7" s="62"/>
      <c r="B7" s="61"/>
      <c r="C7" s="61" t="s">
        <v>87</v>
      </c>
      <c r="D7" s="61"/>
      <c r="E7" s="61"/>
      <c r="F7" s="61">
        <v>2830</v>
      </c>
    </row>
    <row r="8" spans="1:6">
      <c r="A8" s="68" t="s">
        <v>97</v>
      </c>
      <c r="B8" s="58"/>
      <c r="C8" s="58" t="s">
        <v>97</v>
      </c>
      <c r="D8" s="58"/>
      <c r="E8" s="61"/>
      <c r="F8" s="58">
        <v>17.34</v>
      </c>
    </row>
    <row r="9" spans="1:6">
      <c r="A9" s="62"/>
      <c r="B9" s="61"/>
      <c r="C9" s="61"/>
      <c r="D9" s="61"/>
      <c r="E9" s="61"/>
      <c r="F9" s="61"/>
    </row>
    <row r="10" spans="1:6">
      <c r="A10" s="62" t="s">
        <v>115</v>
      </c>
      <c r="B10" s="61"/>
      <c r="C10" s="61"/>
      <c r="D10" s="61"/>
      <c r="E10" s="61"/>
      <c r="F10" s="61"/>
    </row>
    <row r="11" spans="1:6">
      <c r="A11" s="62"/>
      <c r="B11" s="61"/>
      <c r="C11" s="61"/>
      <c r="D11" s="61"/>
      <c r="E11" s="61"/>
      <c r="F11" s="61"/>
    </row>
    <row r="12" spans="1:6">
      <c r="A12" s="69" t="s">
        <v>78</v>
      </c>
      <c r="B12" s="63" t="s">
        <v>79</v>
      </c>
      <c r="C12" s="63" t="s">
        <v>80</v>
      </c>
      <c r="D12" s="63"/>
      <c r="E12" s="61"/>
      <c r="F12" s="54">
        <v>2017</v>
      </c>
    </row>
    <row r="13" spans="1:6">
      <c r="A13" s="62" t="s">
        <v>83</v>
      </c>
      <c r="B13" s="61" t="s">
        <v>113</v>
      </c>
      <c r="C13" s="61" t="s">
        <v>85</v>
      </c>
      <c r="D13" s="61"/>
      <c r="E13" s="61"/>
      <c r="F13" s="65">
        <v>10847959.323269371</v>
      </c>
    </row>
    <row r="14" spans="1:6">
      <c r="A14" s="62"/>
      <c r="B14" s="61" t="s">
        <v>114</v>
      </c>
      <c r="C14" s="61" t="s">
        <v>85</v>
      </c>
      <c r="D14" s="61"/>
      <c r="E14" s="61"/>
      <c r="F14" s="65">
        <v>1027472.1962789191</v>
      </c>
    </row>
    <row r="15" spans="1:6">
      <c r="A15" s="62" t="s">
        <v>96</v>
      </c>
      <c r="B15" s="61"/>
      <c r="C15" s="61" t="s">
        <v>85</v>
      </c>
      <c r="D15" s="61"/>
      <c r="E15" s="61"/>
      <c r="F15" s="65">
        <v>276308695643.09003</v>
      </c>
    </row>
    <row r="16" spans="1:6">
      <c r="A16" s="62"/>
      <c r="B16" s="61"/>
      <c r="C16" s="61" t="s">
        <v>87</v>
      </c>
      <c r="D16" s="61"/>
      <c r="E16" s="61"/>
      <c r="F16" s="65">
        <v>276308695643.09021</v>
      </c>
    </row>
    <row r="17" spans="1:6">
      <c r="A17" s="68" t="s">
        <v>97</v>
      </c>
      <c r="B17" s="58"/>
      <c r="C17" s="58" t="s">
        <v>97</v>
      </c>
      <c r="D17" s="58"/>
      <c r="E17" s="61"/>
      <c r="F17" s="65">
        <v>8499909472.5085201</v>
      </c>
    </row>
    <row r="18" spans="1:6">
      <c r="A18" s="62"/>
      <c r="B18" s="61"/>
      <c r="C18" s="61"/>
      <c r="D18" s="61"/>
      <c r="E18" s="61"/>
      <c r="F18" s="61"/>
    </row>
    <row r="19" spans="1:6">
      <c r="A19" s="62" t="s">
        <v>116</v>
      </c>
      <c r="B19" s="61"/>
      <c r="C19" s="61"/>
      <c r="D19" s="61"/>
      <c r="E19" s="61"/>
      <c r="F19" s="61"/>
    </row>
    <row r="20" spans="1:6">
      <c r="A20" s="62"/>
      <c r="B20" s="61"/>
      <c r="C20" s="61"/>
      <c r="D20" s="61"/>
      <c r="E20" s="61"/>
      <c r="F20" s="61"/>
    </row>
    <row r="21" spans="1:6">
      <c r="A21" s="69" t="s">
        <v>78</v>
      </c>
      <c r="B21" s="63" t="s">
        <v>79</v>
      </c>
      <c r="C21" s="63" t="s">
        <v>80</v>
      </c>
      <c r="D21" s="63"/>
      <c r="E21" s="61"/>
      <c r="F21" s="54">
        <v>2017</v>
      </c>
    </row>
    <row r="22" spans="1:6">
      <c r="A22" s="62" t="s">
        <v>83</v>
      </c>
      <c r="B22" s="61" t="s">
        <v>113</v>
      </c>
      <c r="C22" s="61" t="s">
        <v>85</v>
      </c>
      <c r="D22" s="61"/>
      <c r="E22" s="61"/>
      <c r="F22" s="70">
        <v>3.0194460183811937E-13</v>
      </c>
    </row>
    <row r="23" spans="1:6">
      <c r="A23" s="62"/>
      <c r="B23" s="61" t="s">
        <v>114</v>
      </c>
      <c r="C23" s="61" t="s">
        <v>85</v>
      </c>
      <c r="D23" s="61"/>
      <c r="E23" s="61"/>
      <c r="F23" s="70">
        <v>1.3379924098956429E-12</v>
      </c>
    </row>
    <row r="24" spans="1:6">
      <c r="A24" s="62" t="s">
        <v>96</v>
      </c>
      <c r="B24" s="61"/>
      <c r="C24" s="61" t="s">
        <v>85</v>
      </c>
      <c r="D24" s="61"/>
      <c r="E24" s="61"/>
      <c r="F24" s="70">
        <v>2.8365013926755862E-15</v>
      </c>
    </row>
    <row r="25" spans="1:6">
      <c r="A25" s="62"/>
      <c r="B25" s="61"/>
      <c r="C25" s="61" t="s">
        <v>87</v>
      </c>
      <c r="D25" s="61"/>
      <c r="E25" s="61"/>
      <c r="F25" s="70">
        <v>3.1052225772448523E-15</v>
      </c>
    </row>
    <row r="26" spans="1:6">
      <c r="A26" s="68" t="s">
        <v>97</v>
      </c>
      <c r="B26" s="58"/>
      <c r="C26" s="58" t="s">
        <v>97</v>
      </c>
      <c r="D26" s="58"/>
      <c r="E26" s="61"/>
      <c r="F26" s="70">
        <v>1.459443860279582E-12</v>
      </c>
    </row>
    <row r="27" spans="1:6">
      <c r="A27" s="64"/>
      <c r="B27" s="60"/>
      <c r="C27" s="60"/>
      <c r="D27" s="60"/>
      <c r="E27" s="60"/>
      <c r="F27" s="60"/>
    </row>
    <row r="28" spans="1:6" ht="15.75">
      <c r="A28" s="56" t="s">
        <v>117</v>
      </c>
      <c r="B28" s="55"/>
      <c r="C28" s="55"/>
      <c r="D28" s="55"/>
      <c r="E28" s="55"/>
      <c r="F28" s="55"/>
    </row>
    <row r="29" spans="1:6">
      <c r="A29" s="62"/>
      <c r="B29" s="61"/>
      <c r="C29" s="61"/>
      <c r="D29" s="61"/>
      <c r="E29" s="61"/>
      <c r="F29" s="61"/>
    </row>
    <row r="30" spans="1:6">
      <c r="A30" s="52" t="s">
        <v>118</v>
      </c>
      <c r="B30" s="51"/>
      <c r="C30" s="53"/>
      <c r="D30" s="53"/>
      <c r="E30" s="61"/>
      <c r="F30" s="51"/>
    </row>
    <row r="31" spans="1:6">
      <c r="A31" s="52"/>
      <c r="B31" s="51"/>
      <c r="C31" s="53"/>
      <c r="D31" s="53"/>
      <c r="E31" s="61"/>
      <c r="F31" s="51"/>
    </row>
    <row r="32" spans="1:6">
      <c r="A32" s="46" t="s">
        <v>78</v>
      </c>
      <c r="B32" s="46" t="s">
        <v>79</v>
      </c>
      <c r="C32" s="46" t="s">
        <v>80</v>
      </c>
      <c r="D32" s="46" t="s">
        <v>119</v>
      </c>
      <c r="E32" s="46"/>
      <c r="F32" s="54">
        <v>2017</v>
      </c>
    </row>
    <row r="33" spans="1:6">
      <c r="A33" s="49" t="s">
        <v>83</v>
      </c>
      <c r="B33" s="50" t="s">
        <v>113</v>
      </c>
      <c r="C33" s="57" t="s">
        <v>85</v>
      </c>
      <c r="D33" s="57" t="s">
        <v>120</v>
      </c>
      <c r="E33" s="57"/>
      <c r="F33" s="72">
        <v>6000</v>
      </c>
    </row>
    <row r="34" spans="1:6">
      <c r="A34" s="49"/>
      <c r="B34" s="50" t="s">
        <v>114</v>
      </c>
      <c r="C34" s="57" t="s">
        <v>85</v>
      </c>
      <c r="D34" s="57" t="s">
        <v>120</v>
      </c>
      <c r="E34" s="57"/>
      <c r="F34" s="72">
        <v>1180</v>
      </c>
    </row>
    <row r="35" spans="1:6">
      <c r="A35" s="49" t="s">
        <v>96</v>
      </c>
      <c r="B35" s="50"/>
      <c r="C35" s="57" t="s">
        <v>85</v>
      </c>
      <c r="D35" s="57" t="s">
        <v>120</v>
      </c>
      <c r="E35" s="57"/>
      <c r="F35" s="73" t="s">
        <v>121</v>
      </c>
    </row>
    <row r="36" spans="1:6">
      <c r="A36" s="49"/>
      <c r="B36" s="50"/>
      <c r="C36" s="57" t="s">
        <v>87</v>
      </c>
      <c r="D36" s="57" t="s">
        <v>120</v>
      </c>
      <c r="E36" s="57"/>
      <c r="F36" s="73" t="s">
        <v>121</v>
      </c>
    </row>
    <row r="37" spans="1:6">
      <c r="A37" s="49" t="s">
        <v>97</v>
      </c>
      <c r="B37" s="50"/>
      <c r="C37" s="57" t="s">
        <v>97</v>
      </c>
      <c r="D37" s="57" t="s">
        <v>120</v>
      </c>
      <c r="E37" s="57"/>
      <c r="F37" s="73" t="s">
        <v>121</v>
      </c>
    </row>
    <row r="38" spans="1:6">
      <c r="A38" s="47"/>
      <c r="B38" s="48"/>
      <c r="C38" s="48"/>
      <c r="D38" s="48"/>
      <c r="E38" s="48"/>
      <c r="F38" s="74"/>
    </row>
    <row r="39" spans="1:6">
      <c r="A39" s="67"/>
      <c r="B39" s="51"/>
      <c r="C39" s="51"/>
      <c r="D39" s="51"/>
      <c r="E39" s="61"/>
      <c r="F39" s="66"/>
    </row>
    <row r="40" spans="1:6">
      <c r="A40" s="52" t="s">
        <v>122</v>
      </c>
      <c r="B40" s="51"/>
      <c r="C40" s="53"/>
      <c r="D40" s="61"/>
      <c r="E40" s="53"/>
      <c r="F40" s="59"/>
    </row>
    <row r="41" spans="1:6">
      <c r="A41" s="52"/>
      <c r="B41" s="51"/>
      <c r="C41" s="53"/>
      <c r="D41" s="61"/>
      <c r="E41" s="53"/>
      <c r="F41" s="59"/>
    </row>
    <row r="42" spans="1:6">
      <c r="A42" s="46" t="s">
        <v>78</v>
      </c>
      <c r="B42" s="46" t="s">
        <v>79</v>
      </c>
      <c r="C42" s="46" t="s">
        <v>80</v>
      </c>
      <c r="D42" s="46" t="s">
        <v>119</v>
      </c>
      <c r="E42" s="46"/>
      <c r="F42" s="54">
        <v>2017</v>
      </c>
    </row>
    <row r="43" spans="1:6">
      <c r="A43" s="49" t="s">
        <v>83</v>
      </c>
      <c r="B43" s="50" t="s">
        <v>113</v>
      </c>
      <c r="C43" s="57" t="s">
        <v>85</v>
      </c>
      <c r="D43" s="57" t="s">
        <v>120</v>
      </c>
      <c r="E43" s="57"/>
      <c r="F43" s="71">
        <v>12099.999999999998</v>
      </c>
    </row>
    <row r="44" spans="1:6">
      <c r="A44" s="49"/>
      <c r="B44" s="50" t="s">
        <v>114</v>
      </c>
      <c r="C44" s="57" t="s">
        <v>85</v>
      </c>
      <c r="D44" s="57" t="s">
        <v>120</v>
      </c>
      <c r="E44" s="57"/>
      <c r="F44" s="71">
        <v>2880</v>
      </c>
    </row>
    <row r="45" spans="1:6">
      <c r="A45" s="49" t="s">
        <v>96</v>
      </c>
      <c r="B45" s="50"/>
      <c r="C45" s="57" t="s">
        <v>85</v>
      </c>
      <c r="D45" s="57" t="s">
        <v>120</v>
      </c>
      <c r="E45" s="57"/>
      <c r="F45" s="73" t="s">
        <v>121</v>
      </c>
    </row>
    <row r="46" spans="1:6">
      <c r="A46" s="49"/>
      <c r="B46" s="50"/>
      <c r="C46" s="57" t="s">
        <v>87</v>
      </c>
      <c r="D46" s="57" t="s">
        <v>120</v>
      </c>
      <c r="E46" s="57"/>
      <c r="F46" s="73" t="s">
        <v>121</v>
      </c>
    </row>
    <row r="47" spans="1:6">
      <c r="A47" s="49" t="s">
        <v>97</v>
      </c>
      <c r="B47" s="50"/>
      <c r="C47" s="57" t="s">
        <v>97</v>
      </c>
      <c r="D47" s="57" t="s">
        <v>120</v>
      </c>
      <c r="E47" s="57"/>
      <c r="F47" s="73" t="s">
        <v>121</v>
      </c>
    </row>
    <row r="49" spans="1:4">
      <c r="A49" t="s">
        <v>170</v>
      </c>
      <c r="D49" s="42">
        <f>F44-F34</f>
        <v>1700</v>
      </c>
    </row>
    <row r="50" spans="1:4">
      <c r="A50" s="41" t="s">
        <v>171</v>
      </c>
      <c r="D50" s="42">
        <f>F43-F33</f>
        <v>6099.9999999999982</v>
      </c>
    </row>
    <row r="52" spans="1:4">
      <c r="A52" t="s">
        <v>172</v>
      </c>
    </row>
    <row r="53" spans="1:4">
      <c r="A53" t="s">
        <v>173</v>
      </c>
    </row>
    <row r="54" spans="1:4">
      <c r="A54" s="39">
        <v>4</v>
      </c>
    </row>
    <row r="55" spans="1:4">
      <c r="A55" t="s">
        <v>174</v>
      </c>
    </row>
    <row r="57" spans="1:4">
      <c r="A57" t="s">
        <v>175</v>
      </c>
      <c r="D57" s="42">
        <f>D49/A54</f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4"/>
  <sheetViews>
    <sheetView topLeftCell="A28" workbookViewId="0">
      <selection activeCell="B64" sqref="B64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62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47</v>
      </c>
      <c r="B4">
        <v>39719513</v>
      </c>
    </row>
    <row r="5" spans="1:3">
      <c r="A5" t="s">
        <v>51</v>
      </c>
      <c r="B5">
        <v>7880</v>
      </c>
    </row>
    <row r="6" spans="1:3">
      <c r="A6" t="s">
        <v>52</v>
      </c>
      <c r="B6">
        <v>907</v>
      </c>
    </row>
    <row r="7" spans="1:3">
      <c r="A7" t="s">
        <v>48</v>
      </c>
      <c r="B7" s="8">
        <f>B6/B5</f>
        <v>0.11510152284263959</v>
      </c>
      <c r="C7" t="s">
        <v>49</v>
      </c>
    </row>
    <row r="8" spans="1:3">
      <c r="A8" t="s">
        <v>22</v>
      </c>
      <c r="B8" s="9">
        <f>B3/(B2*(1-B7))</f>
        <v>111.39416306433705</v>
      </c>
    </row>
    <row r="9" spans="1:3">
      <c r="A9" t="s">
        <v>50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  <c r="C18" s="1" t="s">
        <v>181</v>
      </c>
    </row>
    <row r="19" spans="1:3">
      <c r="A19" t="s">
        <v>29</v>
      </c>
      <c r="B19" s="6">
        <f>B18*10^3/B17</f>
        <v>3512.35916421195</v>
      </c>
      <c r="C19" s="15" t="s">
        <v>182</v>
      </c>
    </row>
    <row r="20" spans="1:3">
      <c r="C20" s="2">
        <v>1400</v>
      </c>
    </row>
    <row r="21" spans="1:3">
      <c r="A21" s="4" t="s">
        <v>30</v>
      </c>
      <c r="B21" s="4"/>
    </row>
    <row r="22" spans="1:3">
      <c r="A22" s="12" t="s">
        <v>44</v>
      </c>
      <c r="B22" s="12">
        <v>2009</v>
      </c>
    </row>
    <row r="23" spans="1:3">
      <c r="A23" t="s">
        <v>31</v>
      </c>
      <c r="B23">
        <v>38</v>
      </c>
    </row>
    <row r="24" spans="1:3">
      <c r="A24" t="s">
        <v>32</v>
      </c>
      <c r="B24">
        <v>5914</v>
      </c>
    </row>
    <row r="25" spans="1:3">
      <c r="A25" t="s">
        <v>33</v>
      </c>
      <c r="B25" s="6">
        <f>B24/B23</f>
        <v>155.63157894736841</v>
      </c>
    </row>
    <row r="26" spans="1:3">
      <c r="A26" s="12" t="s">
        <v>45</v>
      </c>
      <c r="B26" s="12">
        <v>2009</v>
      </c>
    </row>
    <row r="27" spans="1:3">
      <c r="A27" t="s">
        <v>35</v>
      </c>
      <c r="B27" s="6">
        <v>16805</v>
      </c>
    </row>
    <row r="28" spans="1:3">
      <c r="A28" t="s">
        <v>36</v>
      </c>
      <c r="B28" s="6">
        <v>2196</v>
      </c>
    </row>
    <row r="29" spans="1:3">
      <c r="A29" t="s">
        <v>37</v>
      </c>
      <c r="B29" s="6">
        <v>11129</v>
      </c>
    </row>
    <row r="30" spans="1:3">
      <c r="A30" t="s">
        <v>38</v>
      </c>
      <c r="B30" s="6">
        <v>685</v>
      </c>
    </row>
    <row r="31" spans="1:3">
      <c r="A31" t="s">
        <v>39</v>
      </c>
      <c r="B31" s="6">
        <v>90</v>
      </c>
    </row>
    <row r="32" spans="1:3">
      <c r="A32" t="s">
        <v>40</v>
      </c>
      <c r="B32" s="6">
        <v>337</v>
      </c>
    </row>
    <row r="33" spans="1:3">
      <c r="A33" t="s">
        <v>41</v>
      </c>
      <c r="B33" s="6">
        <f>B27/B30</f>
        <v>24.532846715328468</v>
      </c>
    </row>
    <row r="34" spans="1:3">
      <c r="A34" t="s">
        <v>42</v>
      </c>
      <c r="B34" s="6">
        <f t="shared" ref="B34:B35" si="0">B28/B31</f>
        <v>24.4</v>
      </c>
    </row>
    <row r="35" spans="1:3">
      <c r="A35" t="s">
        <v>43</v>
      </c>
      <c r="B35" s="6">
        <f t="shared" si="0"/>
        <v>33.023738872403563</v>
      </c>
    </row>
    <row r="36" spans="1:3">
      <c r="A36" s="10" t="s">
        <v>46</v>
      </c>
      <c r="B36" s="6">
        <f>(B25*B24+B33*B27+B34*B28+B35*B29)/SUM(B24,B27:B29)</f>
        <v>48.656731685074099</v>
      </c>
    </row>
    <row r="38" spans="1:3">
      <c r="A38" s="4" t="s">
        <v>34</v>
      </c>
      <c r="B38" s="4">
        <v>2005</v>
      </c>
    </row>
    <row r="39" spans="1:3">
      <c r="A39" t="s">
        <v>183</v>
      </c>
      <c r="B39" s="16">
        <v>2967</v>
      </c>
    </row>
    <row r="40" spans="1:3">
      <c r="A40" t="s">
        <v>184</v>
      </c>
      <c r="B40" s="16">
        <v>100</v>
      </c>
    </row>
    <row r="41" spans="1:3">
      <c r="A41" t="s">
        <v>185</v>
      </c>
      <c r="B41" s="16">
        <v>27876</v>
      </c>
      <c r="C41" t="s">
        <v>186</v>
      </c>
    </row>
    <row r="42" spans="1:3">
      <c r="A42" t="s">
        <v>187</v>
      </c>
      <c r="B42" s="16">
        <v>4151</v>
      </c>
      <c r="C42" t="s">
        <v>188</v>
      </c>
    </row>
    <row r="43" spans="1:3">
      <c r="B43" s="16"/>
      <c r="C43" t="s">
        <v>189</v>
      </c>
    </row>
    <row r="44" spans="1:3">
      <c r="A44" t="s">
        <v>190</v>
      </c>
      <c r="B44" s="16">
        <v>6614973</v>
      </c>
    </row>
    <row r="45" spans="1:3">
      <c r="A45" t="s">
        <v>191</v>
      </c>
      <c r="B45" s="16">
        <v>5727512</v>
      </c>
    </row>
    <row r="46" spans="1:3">
      <c r="A46" t="s">
        <v>192</v>
      </c>
      <c r="B46" s="16">
        <v>44777151</v>
      </c>
    </row>
    <row r="47" spans="1:3">
      <c r="A47" t="s">
        <v>193</v>
      </c>
      <c r="B47" s="16">
        <v>12172542</v>
      </c>
    </row>
    <row r="48" spans="1:3">
      <c r="B48" s="16"/>
    </row>
    <row r="49" spans="1:3">
      <c r="A49" t="s">
        <v>194</v>
      </c>
      <c r="B49" s="16">
        <f>B44/B39</f>
        <v>2229.5156723963601</v>
      </c>
    </row>
    <row r="50" spans="1:3">
      <c r="A50" t="s">
        <v>195</v>
      </c>
      <c r="B50" s="16">
        <f>B45/B40</f>
        <v>57275.12</v>
      </c>
    </row>
    <row r="51" spans="1:3">
      <c r="A51" t="s">
        <v>196</v>
      </c>
      <c r="B51" s="16">
        <f t="shared" ref="B51:B52" si="1">B46/B41</f>
        <v>1606.2975678002583</v>
      </c>
    </row>
    <row r="52" spans="1:3">
      <c r="A52" t="s">
        <v>197</v>
      </c>
      <c r="B52" s="16">
        <f t="shared" si="1"/>
        <v>2932.4360395085523</v>
      </c>
    </row>
    <row r="53" spans="1:3">
      <c r="B53" s="16"/>
    </row>
    <row r="54" spans="1:3">
      <c r="A54" t="s">
        <v>198</v>
      </c>
      <c r="B54" s="16">
        <f>SUMPRODUCT(B39:B42,B49:B52)/SUM(B39:B42)</f>
        <v>1974.4736422180429</v>
      </c>
    </row>
    <row r="55" spans="1:3">
      <c r="B55" s="6"/>
    </row>
    <row r="56" spans="1:3">
      <c r="A56" s="4" t="s">
        <v>53</v>
      </c>
      <c r="B56" s="13">
        <v>2007</v>
      </c>
    </row>
    <row r="57" spans="1:3">
      <c r="A57" t="s">
        <v>54</v>
      </c>
      <c r="B57">
        <v>13611</v>
      </c>
    </row>
    <row r="58" spans="1:3">
      <c r="A58" s="11" t="s">
        <v>55</v>
      </c>
      <c r="B58" s="11">
        <v>17287</v>
      </c>
    </row>
    <row r="59" spans="1:3">
      <c r="A59" s="10" t="s">
        <v>56</v>
      </c>
      <c r="B59" s="7">
        <f>B58/B57</f>
        <v>1.2700756740871355</v>
      </c>
    </row>
    <row r="60" spans="1:3">
      <c r="A60" s="10"/>
    </row>
    <row r="61" spans="1:3">
      <c r="A61" s="4" t="s">
        <v>57</v>
      </c>
      <c r="B61" s="4">
        <v>2007</v>
      </c>
    </row>
    <row r="62" spans="1:3">
      <c r="A62" t="s">
        <v>58</v>
      </c>
      <c r="B62" s="11">
        <v>1670994</v>
      </c>
    </row>
    <row r="63" spans="1:3">
      <c r="A63" t="s">
        <v>59</v>
      </c>
      <c r="B63" s="6">
        <v>2640170</v>
      </c>
    </row>
    <row r="64" spans="1:3">
      <c r="A64" t="s">
        <v>60</v>
      </c>
      <c r="B64" s="7">
        <f>B63/B62</f>
        <v>1.579999688807979</v>
      </c>
      <c r="C64" s="11" t="s">
        <v>61</v>
      </c>
    </row>
    <row r="65" spans="1:3">
      <c r="B65" s="6"/>
    </row>
    <row r="66" spans="1:3">
      <c r="B66" s="6"/>
    </row>
    <row r="68" spans="1:3">
      <c r="A68" s="4" t="s">
        <v>34</v>
      </c>
      <c r="B68" s="4">
        <v>2005</v>
      </c>
    </row>
    <row r="69" spans="1:3">
      <c r="A69" t="s">
        <v>183</v>
      </c>
      <c r="B69" s="16">
        <v>2967</v>
      </c>
    </row>
    <row r="70" spans="1:3">
      <c r="A70" t="s">
        <v>184</v>
      </c>
      <c r="B70" s="16">
        <v>100</v>
      </c>
    </row>
    <row r="71" spans="1:3">
      <c r="A71" t="s">
        <v>185</v>
      </c>
      <c r="B71" s="16">
        <v>27876</v>
      </c>
      <c r="C71" t="s">
        <v>186</v>
      </c>
    </row>
    <row r="72" spans="1:3">
      <c r="A72" t="s">
        <v>187</v>
      </c>
      <c r="B72" s="16">
        <v>4151</v>
      </c>
      <c r="C72" t="s">
        <v>188</v>
      </c>
    </row>
    <row r="73" spans="1:3">
      <c r="B73" s="16"/>
      <c r="C73" t="s">
        <v>189</v>
      </c>
    </row>
    <row r="74" spans="1:3">
      <c r="A74" t="s">
        <v>190</v>
      </c>
      <c r="B74" s="16">
        <v>6614973</v>
      </c>
    </row>
    <row r="75" spans="1:3">
      <c r="A75" t="s">
        <v>191</v>
      </c>
      <c r="B75" s="16">
        <v>5727512</v>
      </c>
    </row>
    <row r="76" spans="1:3">
      <c r="A76" t="s">
        <v>192</v>
      </c>
      <c r="B76" s="16">
        <v>44777151</v>
      </c>
    </row>
    <row r="77" spans="1:3">
      <c r="A77" t="s">
        <v>193</v>
      </c>
      <c r="B77" s="16">
        <v>12172542</v>
      </c>
    </row>
    <row r="78" spans="1:3">
      <c r="B78" s="16"/>
    </row>
    <row r="79" spans="1:3">
      <c r="A79" t="s">
        <v>194</v>
      </c>
      <c r="B79" s="16">
        <f>B74/B69</f>
        <v>2229.5156723963601</v>
      </c>
    </row>
    <row r="80" spans="1:3">
      <c r="A80" t="s">
        <v>195</v>
      </c>
      <c r="B80" s="16">
        <f>B75/B70</f>
        <v>57275.12</v>
      </c>
    </row>
    <row r="81" spans="1:2">
      <c r="A81" t="s">
        <v>196</v>
      </c>
      <c r="B81" s="16">
        <f t="shared" ref="B81:B82" si="2">B76/B71</f>
        <v>1606.2975678002583</v>
      </c>
    </row>
    <row r="82" spans="1:2">
      <c r="A82" t="s">
        <v>197</v>
      </c>
      <c r="B82" s="16">
        <f t="shared" si="2"/>
        <v>2932.4360395085523</v>
      </c>
    </row>
    <row r="83" spans="1:2">
      <c r="B83" s="16"/>
    </row>
    <row r="84" spans="1:2">
      <c r="A84" t="s">
        <v>198</v>
      </c>
      <c r="B84" s="16">
        <f>SUMPRODUCT(B69:B72,B79:B82)/SUM(B69:B72)</f>
        <v>1974.4736422180429</v>
      </c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topLeftCell="A19" workbookViewId="0"/>
  </sheetViews>
  <sheetFormatPr defaultRowHeight="15"/>
  <cols>
    <col min="1" max="1" width="25.5703125" customWidth="1"/>
    <col min="2" max="2" width="25.140625" customWidth="1"/>
  </cols>
  <sheetData>
    <row r="1" spans="1:2">
      <c r="A1" s="1" t="s">
        <v>107</v>
      </c>
    </row>
    <row r="2" spans="1:2">
      <c r="A2" t="s">
        <v>123</v>
      </c>
    </row>
    <row r="3" spans="1:2">
      <c r="A3" t="s">
        <v>124</v>
      </c>
    </row>
    <row r="4" spans="1:2">
      <c r="A4" s="4" t="s">
        <v>125</v>
      </c>
      <c r="B4" s="44" t="s">
        <v>126</v>
      </c>
    </row>
    <row r="5" spans="1:2">
      <c r="A5" t="s">
        <v>127</v>
      </c>
      <c r="B5">
        <v>150</v>
      </c>
    </row>
    <row r="6" spans="1:2">
      <c r="A6" t="s">
        <v>128</v>
      </c>
      <c r="B6">
        <v>400</v>
      </c>
    </row>
    <row r="7" spans="1:2">
      <c r="A7" t="s">
        <v>129</v>
      </c>
      <c r="B7">
        <v>1604</v>
      </c>
    </row>
    <row r="8" spans="1:2">
      <c r="A8" t="s">
        <v>130</v>
      </c>
      <c r="B8">
        <v>1604</v>
      </c>
    </row>
    <row r="9" spans="1:2">
      <c r="A9" t="s">
        <v>131</v>
      </c>
      <c r="B9">
        <v>1604</v>
      </c>
    </row>
    <row r="10" spans="1:2">
      <c r="A10" t="s">
        <v>132</v>
      </c>
      <c r="B10">
        <v>300</v>
      </c>
    </row>
    <row r="11" spans="1:2">
      <c r="A11" t="s">
        <v>133</v>
      </c>
      <c r="B11">
        <v>462</v>
      </c>
    </row>
    <row r="12" spans="1:2">
      <c r="A12" t="s">
        <v>134</v>
      </c>
      <c r="B12">
        <v>200</v>
      </c>
    </row>
    <row r="13" spans="1:2">
      <c r="A13" t="s">
        <v>135</v>
      </c>
      <c r="B13">
        <v>150</v>
      </c>
    </row>
    <row r="14" spans="1:2">
      <c r="A14" t="s">
        <v>136</v>
      </c>
      <c r="B14">
        <v>269</v>
      </c>
    </row>
    <row r="15" spans="1:2">
      <c r="A15" t="s">
        <v>137</v>
      </c>
      <c r="B15">
        <v>150</v>
      </c>
    </row>
    <row r="16" spans="1:2">
      <c r="A16" t="s">
        <v>138</v>
      </c>
      <c r="B16">
        <v>400</v>
      </c>
    </row>
    <row r="17" spans="1:2">
      <c r="A17" t="s">
        <v>139</v>
      </c>
      <c r="B17">
        <v>95</v>
      </c>
    </row>
    <row r="18" spans="1:2">
      <c r="A18" t="s">
        <v>140</v>
      </c>
      <c r="B18">
        <v>150</v>
      </c>
    </row>
    <row r="19" spans="1:2">
      <c r="A19" t="s">
        <v>141</v>
      </c>
      <c r="B19">
        <v>640</v>
      </c>
    </row>
    <row r="20" spans="1:2">
      <c r="A20" t="s">
        <v>142</v>
      </c>
      <c r="B20">
        <v>638</v>
      </c>
    </row>
    <row r="21" spans="1:2">
      <c r="A21" t="s">
        <v>143</v>
      </c>
      <c r="B21">
        <v>400</v>
      </c>
    </row>
    <row r="22" spans="1:2">
      <c r="A22" t="s">
        <v>144</v>
      </c>
      <c r="B22">
        <v>150</v>
      </c>
    </row>
    <row r="23" spans="1:2">
      <c r="A23" t="s">
        <v>145</v>
      </c>
      <c r="B23">
        <v>1200</v>
      </c>
    </row>
    <row r="24" spans="1:2">
      <c r="A24" t="s">
        <v>146</v>
      </c>
      <c r="B24">
        <v>904</v>
      </c>
    </row>
    <row r="25" spans="1:2">
      <c r="A25" t="s">
        <v>147</v>
      </c>
      <c r="B25">
        <v>457</v>
      </c>
    </row>
    <row r="26" spans="1:2">
      <c r="A26" t="s">
        <v>148</v>
      </c>
      <c r="B26">
        <v>1494</v>
      </c>
    </row>
    <row r="27" spans="1:2">
      <c r="A27" t="s">
        <v>149</v>
      </c>
      <c r="B27">
        <v>1494</v>
      </c>
    </row>
    <row r="28" spans="1:2">
      <c r="A28" t="s">
        <v>150</v>
      </c>
      <c r="B28">
        <v>462</v>
      </c>
    </row>
    <row r="29" spans="1:2">
      <c r="A29" t="s">
        <v>151</v>
      </c>
      <c r="B29">
        <v>1004</v>
      </c>
    </row>
    <row r="30" spans="1:2">
      <c r="A30" t="s">
        <v>152</v>
      </c>
      <c r="B30">
        <v>1332</v>
      </c>
    </row>
    <row r="31" spans="1:2">
      <c r="A31" t="s">
        <v>153</v>
      </c>
      <c r="B31">
        <v>1494</v>
      </c>
    </row>
    <row r="32" spans="1:2">
      <c r="A32" t="s">
        <v>154</v>
      </c>
      <c r="B32">
        <v>1494</v>
      </c>
    </row>
    <row r="33" spans="1:2">
      <c r="A33" t="s">
        <v>155</v>
      </c>
      <c r="B33">
        <v>300</v>
      </c>
    </row>
    <row r="34" spans="1:2">
      <c r="A34" t="s">
        <v>156</v>
      </c>
      <c r="B34">
        <v>400</v>
      </c>
    </row>
    <row r="35" spans="1:2">
      <c r="A35" t="s">
        <v>157</v>
      </c>
      <c r="B35">
        <v>600</v>
      </c>
    </row>
    <row r="36" spans="1:2">
      <c r="A36" t="s">
        <v>158</v>
      </c>
      <c r="B36">
        <v>600</v>
      </c>
    </row>
    <row r="37" spans="1:2">
      <c r="A37" t="s">
        <v>159</v>
      </c>
      <c r="B37">
        <v>600</v>
      </c>
    </row>
    <row r="38" spans="1:2">
      <c r="A38" t="s">
        <v>160</v>
      </c>
      <c r="B38">
        <v>450</v>
      </c>
    </row>
    <row r="39" spans="1:2">
      <c r="A39" t="s">
        <v>161</v>
      </c>
      <c r="B39">
        <v>2100</v>
      </c>
    </row>
    <row r="40" spans="1:2">
      <c r="A40" t="s">
        <v>162</v>
      </c>
      <c r="B40">
        <v>2100</v>
      </c>
    </row>
    <row r="41" spans="1:2">
      <c r="A41" t="s">
        <v>163</v>
      </c>
      <c r="B41">
        <v>150</v>
      </c>
    </row>
    <row r="42" spans="1:2">
      <c r="A42" s="1" t="s">
        <v>164</v>
      </c>
      <c r="B42" s="43">
        <f>AVERAGE(B5:B41)</f>
        <v>756.78378378378375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6" sqref="B6"/>
    </sheetView>
  </sheetViews>
  <sheetFormatPr defaultRowHeight="15"/>
  <cols>
    <col min="1" max="1" width="13.140625" customWidth="1"/>
    <col min="2" max="2" width="8.7109375" customWidth="1"/>
  </cols>
  <sheetData>
    <row r="1" spans="1:36" ht="45">
      <c r="A1" s="75" t="s">
        <v>200</v>
      </c>
      <c r="B1" s="1">
        <v>2016</v>
      </c>
      <c r="C1" s="5">
        <v>2017</v>
      </c>
      <c r="D1" s="1">
        <v>2018</v>
      </c>
      <c r="E1" s="5">
        <v>2019</v>
      </c>
      <c r="F1" s="1">
        <v>2020</v>
      </c>
      <c r="G1" s="5">
        <v>2021</v>
      </c>
      <c r="H1" s="1">
        <v>2022</v>
      </c>
      <c r="I1" s="5">
        <v>2023</v>
      </c>
      <c r="J1" s="1">
        <v>2024</v>
      </c>
      <c r="K1" s="5">
        <v>2025</v>
      </c>
      <c r="L1" s="1">
        <v>2026</v>
      </c>
      <c r="M1" s="5">
        <v>2027</v>
      </c>
      <c r="N1" s="1">
        <v>2028</v>
      </c>
      <c r="O1" s="5">
        <v>2029</v>
      </c>
      <c r="P1" s="1">
        <v>2030</v>
      </c>
      <c r="Q1" s="5">
        <v>2031</v>
      </c>
      <c r="R1" s="1">
        <v>2032</v>
      </c>
      <c r="S1" s="5">
        <v>2033</v>
      </c>
      <c r="T1" s="1">
        <v>2034</v>
      </c>
      <c r="U1" s="5">
        <v>2035</v>
      </c>
      <c r="V1" s="1">
        <v>2036</v>
      </c>
      <c r="W1" s="5">
        <v>2037</v>
      </c>
      <c r="X1" s="1">
        <v>2038</v>
      </c>
      <c r="Y1" s="5">
        <v>2039</v>
      </c>
      <c r="Z1" s="1">
        <v>2040</v>
      </c>
      <c r="AA1" s="5">
        <v>2041</v>
      </c>
      <c r="AB1" s="1">
        <v>2042</v>
      </c>
      <c r="AC1" s="5">
        <v>2043</v>
      </c>
      <c r="AD1" s="1">
        <v>2044</v>
      </c>
      <c r="AE1" s="5">
        <v>2045</v>
      </c>
      <c r="AF1" s="1">
        <v>2046</v>
      </c>
      <c r="AG1" s="5">
        <v>2047</v>
      </c>
      <c r="AH1" s="1">
        <v>2048</v>
      </c>
      <c r="AI1" s="5">
        <v>2049</v>
      </c>
      <c r="AJ1" s="1">
        <v>2050</v>
      </c>
    </row>
    <row r="2" spans="1:36">
      <c r="A2" s="1" t="s">
        <v>12</v>
      </c>
      <c r="B2" s="7">
        <f>IESS_AvgOccupancy_ROAD_RAIL_AIR!J6</f>
        <v>3.5</v>
      </c>
      <c r="C2" s="7">
        <f>$B2</f>
        <v>3.5</v>
      </c>
      <c r="D2" s="7">
        <f t="shared" ref="D2:AJ7" si="0">$B2</f>
        <v>3.5</v>
      </c>
      <c r="E2" s="7">
        <f t="shared" si="0"/>
        <v>3.5</v>
      </c>
      <c r="F2" s="7">
        <f t="shared" si="0"/>
        <v>3.5</v>
      </c>
      <c r="G2" s="7">
        <f t="shared" si="0"/>
        <v>3.5</v>
      </c>
      <c r="H2" s="7">
        <f t="shared" si="0"/>
        <v>3.5</v>
      </c>
      <c r="I2" s="7">
        <f t="shared" si="0"/>
        <v>3.5</v>
      </c>
      <c r="J2" s="7">
        <f t="shared" si="0"/>
        <v>3.5</v>
      </c>
      <c r="K2" s="7">
        <f t="shared" si="0"/>
        <v>3.5</v>
      </c>
      <c r="L2" s="7">
        <f t="shared" si="0"/>
        <v>3.5</v>
      </c>
      <c r="M2" s="7">
        <f t="shared" si="0"/>
        <v>3.5</v>
      </c>
      <c r="N2" s="7">
        <f t="shared" si="0"/>
        <v>3.5</v>
      </c>
      <c r="O2" s="7">
        <f t="shared" si="0"/>
        <v>3.5</v>
      </c>
      <c r="P2" s="7">
        <f t="shared" si="0"/>
        <v>3.5</v>
      </c>
      <c r="Q2" s="7">
        <f t="shared" si="0"/>
        <v>3.5</v>
      </c>
      <c r="R2" s="7">
        <f t="shared" si="0"/>
        <v>3.5</v>
      </c>
      <c r="S2" s="7">
        <f t="shared" si="0"/>
        <v>3.5</v>
      </c>
      <c r="T2" s="7">
        <f t="shared" si="0"/>
        <v>3.5</v>
      </c>
      <c r="U2" s="7">
        <f t="shared" si="0"/>
        <v>3.5</v>
      </c>
      <c r="V2" s="7">
        <f t="shared" si="0"/>
        <v>3.5</v>
      </c>
      <c r="W2" s="7">
        <f t="shared" si="0"/>
        <v>3.5</v>
      </c>
      <c r="X2" s="7">
        <f t="shared" si="0"/>
        <v>3.5</v>
      </c>
      <c r="Y2" s="7">
        <f t="shared" si="0"/>
        <v>3.5</v>
      </c>
      <c r="Z2" s="7">
        <f t="shared" si="0"/>
        <v>3.5</v>
      </c>
      <c r="AA2" s="7">
        <f t="shared" si="0"/>
        <v>3.5</v>
      </c>
      <c r="AB2" s="7">
        <f t="shared" si="0"/>
        <v>3.5</v>
      </c>
      <c r="AC2" s="7">
        <f t="shared" si="0"/>
        <v>3.5</v>
      </c>
      <c r="AD2" s="7">
        <f t="shared" si="0"/>
        <v>3.5</v>
      </c>
      <c r="AE2" s="7">
        <f t="shared" si="0"/>
        <v>3.5</v>
      </c>
      <c r="AF2" s="7">
        <f t="shared" si="0"/>
        <v>3.5</v>
      </c>
      <c r="AG2" s="7">
        <f t="shared" si="0"/>
        <v>3.5</v>
      </c>
      <c r="AH2" s="7">
        <f t="shared" si="0"/>
        <v>3.5</v>
      </c>
      <c r="AI2" s="7">
        <f t="shared" si="0"/>
        <v>3.5</v>
      </c>
      <c r="AJ2" s="7">
        <f t="shared" si="0"/>
        <v>3.5</v>
      </c>
    </row>
    <row r="3" spans="1:36">
      <c r="A3" s="45" t="s">
        <v>13</v>
      </c>
      <c r="B3" s="6">
        <f>IESS_AvgOccupancy_ROAD_RAIL_AIR!J9</f>
        <v>45</v>
      </c>
      <c r="C3" s="6">
        <f>$B3</f>
        <v>45</v>
      </c>
      <c r="D3" s="6">
        <f t="shared" si="0"/>
        <v>45</v>
      </c>
      <c r="E3" s="6">
        <f t="shared" si="0"/>
        <v>45</v>
      </c>
      <c r="F3" s="6">
        <f t="shared" si="0"/>
        <v>45</v>
      </c>
      <c r="G3" s="6">
        <f t="shared" si="0"/>
        <v>45</v>
      </c>
      <c r="H3" s="6">
        <f t="shared" si="0"/>
        <v>45</v>
      </c>
      <c r="I3" s="6">
        <f t="shared" si="0"/>
        <v>45</v>
      </c>
      <c r="J3" s="6">
        <f t="shared" si="0"/>
        <v>45</v>
      </c>
      <c r="K3" s="6">
        <f t="shared" si="0"/>
        <v>45</v>
      </c>
      <c r="L3" s="6">
        <f t="shared" si="0"/>
        <v>45</v>
      </c>
      <c r="M3" s="6">
        <f t="shared" si="0"/>
        <v>45</v>
      </c>
      <c r="N3" s="6">
        <f t="shared" si="0"/>
        <v>45</v>
      </c>
      <c r="O3" s="6">
        <f t="shared" si="0"/>
        <v>45</v>
      </c>
      <c r="P3" s="6">
        <f t="shared" si="0"/>
        <v>45</v>
      </c>
      <c r="Q3" s="6">
        <f t="shared" si="0"/>
        <v>45</v>
      </c>
      <c r="R3" s="6">
        <f t="shared" si="0"/>
        <v>45</v>
      </c>
      <c r="S3" s="6">
        <f t="shared" si="0"/>
        <v>45</v>
      </c>
      <c r="T3" s="6">
        <f t="shared" si="0"/>
        <v>45</v>
      </c>
      <c r="U3" s="6">
        <f t="shared" si="0"/>
        <v>45</v>
      </c>
      <c r="V3" s="6">
        <f t="shared" si="0"/>
        <v>45</v>
      </c>
      <c r="W3" s="6">
        <f t="shared" si="0"/>
        <v>45</v>
      </c>
      <c r="X3" s="6">
        <f t="shared" si="0"/>
        <v>45</v>
      </c>
      <c r="Y3" s="6">
        <f t="shared" si="0"/>
        <v>45</v>
      </c>
      <c r="Z3" s="6">
        <f t="shared" si="0"/>
        <v>45</v>
      </c>
      <c r="AA3" s="6">
        <f t="shared" si="0"/>
        <v>45</v>
      </c>
      <c r="AB3" s="6">
        <f t="shared" si="0"/>
        <v>45</v>
      </c>
      <c r="AC3" s="6">
        <f t="shared" si="0"/>
        <v>45</v>
      </c>
      <c r="AD3" s="6">
        <f t="shared" si="0"/>
        <v>45</v>
      </c>
      <c r="AE3" s="6">
        <f t="shared" si="0"/>
        <v>45</v>
      </c>
      <c r="AF3" s="6">
        <f t="shared" si="0"/>
        <v>45</v>
      </c>
      <c r="AG3" s="6">
        <f t="shared" si="0"/>
        <v>45</v>
      </c>
      <c r="AH3" s="6">
        <f t="shared" si="0"/>
        <v>45</v>
      </c>
      <c r="AI3" s="6">
        <f t="shared" si="0"/>
        <v>45</v>
      </c>
      <c r="AJ3" s="6">
        <f t="shared" si="0"/>
        <v>45</v>
      </c>
    </row>
    <row r="4" spans="1:36">
      <c r="A4" s="1" t="s">
        <v>14</v>
      </c>
      <c r="B4" s="6">
        <f>IESS_AvgOccupancy_ROAD_RAIL_AIR!J14</f>
        <v>180</v>
      </c>
      <c r="C4" s="6">
        <f t="shared" ref="C4:R7" si="1">$B4</f>
        <v>180</v>
      </c>
      <c r="D4" s="6">
        <f t="shared" si="1"/>
        <v>180</v>
      </c>
      <c r="E4" s="6">
        <f t="shared" si="1"/>
        <v>180</v>
      </c>
      <c r="F4" s="6">
        <f t="shared" si="1"/>
        <v>180</v>
      </c>
      <c r="G4" s="6">
        <f t="shared" si="1"/>
        <v>180</v>
      </c>
      <c r="H4" s="6">
        <f t="shared" si="1"/>
        <v>180</v>
      </c>
      <c r="I4" s="6">
        <f t="shared" si="1"/>
        <v>180</v>
      </c>
      <c r="J4" s="6">
        <f t="shared" si="1"/>
        <v>180</v>
      </c>
      <c r="K4" s="6">
        <f t="shared" si="1"/>
        <v>180</v>
      </c>
      <c r="L4" s="6">
        <f t="shared" si="1"/>
        <v>180</v>
      </c>
      <c r="M4" s="6">
        <f t="shared" si="1"/>
        <v>180</v>
      </c>
      <c r="N4" s="6">
        <f t="shared" si="1"/>
        <v>180</v>
      </c>
      <c r="O4" s="6">
        <f t="shared" si="1"/>
        <v>180</v>
      </c>
      <c r="P4" s="6">
        <f t="shared" si="1"/>
        <v>180</v>
      </c>
      <c r="Q4" s="6">
        <f t="shared" si="1"/>
        <v>180</v>
      </c>
      <c r="R4" s="6">
        <f t="shared" si="1"/>
        <v>180</v>
      </c>
      <c r="S4" s="6">
        <f t="shared" si="0"/>
        <v>180</v>
      </c>
      <c r="T4" s="6">
        <f t="shared" si="0"/>
        <v>180</v>
      </c>
      <c r="U4" s="6">
        <f t="shared" si="0"/>
        <v>180</v>
      </c>
      <c r="V4" s="6">
        <f t="shared" si="0"/>
        <v>180</v>
      </c>
      <c r="W4" s="6">
        <f t="shared" si="0"/>
        <v>180</v>
      </c>
      <c r="X4" s="6">
        <f t="shared" si="0"/>
        <v>180</v>
      </c>
      <c r="Y4" s="6">
        <f t="shared" si="0"/>
        <v>180</v>
      </c>
      <c r="Z4" s="6">
        <f t="shared" si="0"/>
        <v>180</v>
      </c>
      <c r="AA4" s="6">
        <f t="shared" si="0"/>
        <v>180</v>
      </c>
      <c r="AB4" s="6">
        <f t="shared" si="0"/>
        <v>180</v>
      </c>
      <c r="AC4" s="6">
        <f t="shared" si="0"/>
        <v>180</v>
      </c>
      <c r="AD4" s="6">
        <f t="shared" si="0"/>
        <v>180</v>
      </c>
      <c r="AE4" s="6">
        <f t="shared" si="0"/>
        <v>180</v>
      </c>
      <c r="AF4" s="6">
        <f t="shared" si="0"/>
        <v>180</v>
      </c>
      <c r="AG4" s="6">
        <f t="shared" si="0"/>
        <v>180</v>
      </c>
      <c r="AH4" s="6">
        <f t="shared" si="0"/>
        <v>180</v>
      </c>
      <c r="AI4" s="6">
        <f t="shared" si="0"/>
        <v>180</v>
      </c>
      <c r="AJ4" s="6">
        <f t="shared" si="0"/>
        <v>180</v>
      </c>
    </row>
    <row r="5" spans="1:36">
      <c r="A5" s="45" t="s">
        <v>15</v>
      </c>
      <c r="B5" s="6">
        <f>IESS_AvgOccupancy_ROAD_RAIL_AIR!J17</f>
        <v>1000</v>
      </c>
      <c r="C5" s="6">
        <f t="shared" si="1"/>
        <v>1000</v>
      </c>
      <c r="D5" s="6">
        <f t="shared" si="0"/>
        <v>1000</v>
      </c>
      <c r="E5" s="6">
        <f t="shared" si="0"/>
        <v>1000</v>
      </c>
      <c r="F5" s="6">
        <f t="shared" si="0"/>
        <v>1000</v>
      </c>
      <c r="G5" s="6">
        <f t="shared" si="0"/>
        <v>1000</v>
      </c>
      <c r="H5" s="6">
        <f t="shared" si="0"/>
        <v>1000</v>
      </c>
      <c r="I5" s="6">
        <f t="shared" si="0"/>
        <v>1000</v>
      </c>
      <c r="J5" s="6">
        <f t="shared" si="0"/>
        <v>1000</v>
      </c>
      <c r="K5" s="6">
        <f t="shared" si="0"/>
        <v>1000</v>
      </c>
      <c r="L5" s="6">
        <f t="shared" si="0"/>
        <v>1000</v>
      </c>
      <c r="M5" s="6">
        <f t="shared" si="0"/>
        <v>1000</v>
      </c>
      <c r="N5" s="6">
        <f t="shared" si="0"/>
        <v>1000</v>
      </c>
      <c r="O5" s="6">
        <f t="shared" si="0"/>
        <v>1000</v>
      </c>
      <c r="P5" s="6">
        <f t="shared" si="0"/>
        <v>1000</v>
      </c>
      <c r="Q5" s="6">
        <f t="shared" si="0"/>
        <v>1000</v>
      </c>
      <c r="R5" s="6">
        <f t="shared" si="0"/>
        <v>1000</v>
      </c>
      <c r="S5" s="6">
        <f t="shared" si="0"/>
        <v>1000</v>
      </c>
      <c r="T5" s="6">
        <f t="shared" si="0"/>
        <v>1000</v>
      </c>
      <c r="U5" s="6">
        <f t="shared" si="0"/>
        <v>1000</v>
      </c>
      <c r="V5" s="6">
        <f t="shared" si="0"/>
        <v>1000</v>
      </c>
      <c r="W5" s="6">
        <f t="shared" si="0"/>
        <v>1000</v>
      </c>
      <c r="X5" s="6">
        <f t="shared" si="0"/>
        <v>1000</v>
      </c>
      <c r="Y5" s="6">
        <f t="shared" si="0"/>
        <v>1000</v>
      </c>
      <c r="Z5" s="6">
        <f t="shared" si="0"/>
        <v>1000</v>
      </c>
      <c r="AA5" s="6">
        <f t="shared" si="0"/>
        <v>1000</v>
      </c>
      <c r="AB5" s="6">
        <f t="shared" si="0"/>
        <v>1000</v>
      </c>
      <c r="AC5" s="6">
        <f t="shared" si="0"/>
        <v>1000</v>
      </c>
      <c r="AD5" s="6">
        <f t="shared" si="0"/>
        <v>1000</v>
      </c>
      <c r="AE5" s="6">
        <f t="shared" si="0"/>
        <v>1000</v>
      </c>
      <c r="AF5" s="6">
        <f t="shared" si="0"/>
        <v>1000</v>
      </c>
      <c r="AG5" s="6">
        <f t="shared" si="0"/>
        <v>1000</v>
      </c>
      <c r="AH5" s="6">
        <f t="shared" si="0"/>
        <v>1000</v>
      </c>
      <c r="AI5" s="6">
        <f t="shared" si="0"/>
        <v>1000</v>
      </c>
      <c r="AJ5" s="6">
        <f t="shared" si="0"/>
        <v>1000</v>
      </c>
    </row>
    <row r="6" spans="1:36">
      <c r="A6" s="17" t="s">
        <v>16</v>
      </c>
      <c r="B6" s="6">
        <f>'CAN Psgr Ships'!B42</f>
        <v>756.78378378378375</v>
      </c>
      <c r="C6" s="6">
        <f t="shared" si="1"/>
        <v>756.78378378378375</v>
      </c>
      <c r="D6" s="6">
        <f t="shared" si="0"/>
        <v>756.78378378378375</v>
      </c>
      <c r="E6" s="6">
        <f t="shared" si="0"/>
        <v>756.78378378378375</v>
      </c>
      <c r="F6" s="6">
        <f t="shared" si="0"/>
        <v>756.78378378378375</v>
      </c>
      <c r="G6" s="6">
        <f t="shared" si="0"/>
        <v>756.78378378378375</v>
      </c>
      <c r="H6" s="6">
        <f t="shared" si="0"/>
        <v>756.78378378378375</v>
      </c>
      <c r="I6" s="6">
        <f t="shared" si="0"/>
        <v>756.78378378378375</v>
      </c>
      <c r="J6" s="6">
        <f t="shared" si="0"/>
        <v>756.78378378378375</v>
      </c>
      <c r="K6" s="6">
        <f t="shared" si="0"/>
        <v>756.78378378378375</v>
      </c>
      <c r="L6" s="6">
        <f t="shared" si="0"/>
        <v>756.78378378378375</v>
      </c>
      <c r="M6" s="6">
        <f t="shared" si="0"/>
        <v>756.78378378378375</v>
      </c>
      <c r="N6" s="6">
        <f t="shared" si="0"/>
        <v>756.78378378378375</v>
      </c>
      <c r="O6" s="6">
        <f t="shared" si="0"/>
        <v>756.78378378378375</v>
      </c>
      <c r="P6" s="6">
        <f t="shared" si="0"/>
        <v>756.78378378378375</v>
      </c>
      <c r="Q6" s="6">
        <f t="shared" si="0"/>
        <v>756.78378378378375</v>
      </c>
      <c r="R6" s="6">
        <f t="shared" si="0"/>
        <v>756.78378378378375</v>
      </c>
      <c r="S6" s="6">
        <f t="shared" si="0"/>
        <v>756.78378378378375</v>
      </c>
      <c r="T6" s="6">
        <f t="shared" si="0"/>
        <v>756.78378378378375</v>
      </c>
      <c r="U6" s="6">
        <f t="shared" si="0"/>
        <v>756.78378378378375</v>
      </c>
      <c r="V6" s="6">
        <f t="shared" si="0"/>
        <v>756.78378378378375</v>
      </c>
      <c r="W6" s="6">
        <f t="shared" si="0"/>
        <v>756.78378378378375</v>
      </c>
      <c r="X6" s="6">
        <f t="shared" si="0"/>
        <v>756.78378378378375</v>
      </c>
      <c r="Y6" s="6">
        <f t="shared" si="0"/>
        <v>756.78378378378375</v>
      </c>
      <c r="Z6" s="6">
        <f t="shared" si="0"/>
        <v>756.78378378378375</v>
      </c>
      <c r="AA6" s="6">
        <f t="shared" si="0"/>
        <v>756.78378378378375</v>
      </c>
      <c r="AB6" s="6">
        <f t="shared" si="0"/>
        <v>756.78378378378375</v>
      </c>
      <c r="AC6" s="6">
        <f t="shared" si="0"/>
        <v>756.78378378378375</v>
      </c>
      <c r="AD6" s="6">
        <f t="shared" si="0"/>
        <v>756.78378378378375</v>
      </c>
      <c r="AE6" s="6">
        <f t="shared" si="0"/>
        <v>756.78378378378375</v>
      </c>
      <c r="AF6" s="6">
        <f t="shared" si="0"/>
        <v>756.78378378378375</v>
      </c>
      <c r="AG6" s="6">
        <f t="shared" si="0"/>
        <v>756.78378378378375</v>
      </c>
      <c r="AH6" s="6">
        <f t="shared" si="0"/>
        <v>756.78378378378375</v>
      </c>
      <c r="AI6" s="6">
        <f t="shared" si="0"/>
        <v>756.78378378378375</v>
      </c>
      <c r="AJ6" s="6">
        <f t="shared" si="0"/>
        <v>756.78378378378375</v>
      </c>
    </row>
    <row r="7" spans="1:36">
      <c r="A7" s="1" t="s">
        <v>17</v>
      </c>
      <c r="B7" s="7">
        <f>IESS_AvgOccupancy_ROAD_RAIL_AIR!J22</f>
        <v>2</v>
      </c>
      <c r="C7" s="7">
        <f t="shared" si="1"/>
        <v>2</v>
      </c>
      <c r="D7" s="7">
        <f t="shared" si="0"/>
        <v>2</v>
      </c>
      <c r="E7" s="7">
        <f t="shared" si="0"/>
        <v>2</v>
      </c>
      <c r="F7" s="7">
        <f t="shared" si="0"/>
        <v>2</v>
      </c>
      <c r="G7" s="7">
        <f t="shared" si="0"/>
        <v>2</v>
      </c>
      <c r="H7" s="7">
        <f t="shared" si="0"/>
        <v>2</v>
      </c>
      <c r="I7" s="7">
        <f t="shared" si="0"/>
        <v>2</v>
      </c>
      <c r="J7" s="7">
        <f t="shared" si="0"/>
        <v>2</v>
      </c>
      <c r="K7" s="7">
        <f t="shared" si="0"/>
        <v>2</v>
      </c>
      <c r="L7" s="7">
        <f t="shared" si="0"/>
        <v>2</v>
      </c>
      <c r="M7" s="7">
        <f t="shared" si="0"/>
        <v>2</v>
      </c>
      <c r="N7" s="7">
        <f t="shared" si="0"/>
        <v>2</v>
      </c>
      <c r="O7" s="7">
        <f t="shared" si="0"/>
        <v>2</v>
      </c>
      <c r="P7" s="7">
        <f t="shared" si="0"/>
        <v>2</v>
      </c>
      <c r="Q7" s="7">
        <f t="shared" si="0"/>
        <v>2</v>
      </c>
      <c r="R7" s="7">
        <f t="shared" si="0"/>
        <v>2</v>
      </c>
      <c r="S7" s="7">
        <f t="shared" si="0"/>
        <v>2</v>
      </c>
      <c r="T7" s="7">
        <f t="shared" si="0"/>
        <v>2</v>
      </c>
      <c r="U7" s="7">
        <f t="shared" si="0"/>
        <v>2</v>
      </c>
      <c r="V7" s="7">
        <f t="shared" si="0"/>
        <v>2</v>
      </c>
      <c r="W7" s="7">
        <f t="shared" si="0"/>
        <v>2</v>
      </c>
      <c r="X7" s="7">
        <f t="shared" si="0"/>
        <v>2</v>
      </c>
      <c r="Y7" s="7">
        <f t="shared" si="0"/>
        <v>2</v>
      </c>
      <c r="Z7" s="7">
        <f t="shared" si="0"/>
        <v>2</v>
      </c>
      <c r="AA7" s="7">
        <f t="shared" si="0"/>
        <v>2</v>
      </c>
      <c r="AB7" s="7">
        <f t="shared" si="0"/>
        <v>2</v>
      </c>
      <c r="AC7" s="7">
        <f t="shared" si="0"/>
        <v>2</v>
      </c>
      <c r="AD7" s="7">
        <f t="shared" si="0"/>
        <v>2</v>
      </c>
      <c r="AE7" s="7">
        <f t="shared" si="0"/>
        <v>2</v>
      </c>
      <c r="AF7" s="7">
        <f t="shared" si="0"/>
        <v>2</v>
      </c>
      <c r="AG7" s="7">
        <f t="shared" si="0"/>
        <v>2</v>
      </c>
      <c r="AH7" s="7">
        <f t="shared" si="0"/>
        <v>2</v>
      </c>
      <c r="AI7" s="7">
        <f t="shared" si="0"/>
        <v>2</v>
      </c>
      <c r="AJ7" s="7">
        <f t="shared" si="0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B7" sqref="B7"/>
    </sheetView>
  </sheetViews>
  <sheetFormatPr defaultRowHeight="15"/>
  <cols>
    <col min="1" max="1" width="11.85546875" customWidth="1"/>
  </cols>
  <sheetData>
    <row r="1" spans="1:36" s="1" customFormat="1" ht="45">
      <c r="A1" s="75" t="s">
        <v>201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40">
        <f>IESS_Freight!D49/1000</f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D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13</v>
      </c>
      <c r="B3" s="9">
        <f>IESS_Freight!D50/1000</f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14</v>
      </c>
      <c r="B4" s="6">
        <f>IESS_Freight!F8</f>
        <v>17.34</v>
      </c>
      <c r="C4" s="6">
        <f t="shared" si="0"/>
        <v>17.34</v>
      </c>
      <c r="D4" s="6">
        <f t="shared" si="1"/>
        <v>17.34</v>
      </c>
      <c r="E4" s="6">
        <f t="shared" si="1"/>
        <v>17.34</v>
      </c>
      <c r="F4" s="6">
        <f t="shared" si="1"/>
        <v>17.34</v>
      </c>
      <c r="G4" s="6">
        <f t="shared" si="1"/>
        <v>17.34</v>
      </c>
      <c r="H4" s="6">
        <f t="shared" si="1"/>
        <v>17.34</v>
      </c>
      <c r="I4" s="6">
        <f t="shared" si="1"/>
        <v>17.34</v>
      </c>
      <c r="J4" s="6">
        <f t="shared" si="1"/>
        <v>17.34</v>
      </c>
      <c r="K4" s="6">
        <f t="shared" si="1"/>
        <v>17.34</v>
      </c>
      <c r="L4" s="6">
        <f t="shared" si="1"/>
        <v>17.34</v>
      </c>
      <c r="M4" s="6">
        <f t="shared" si="1"/>
        <v>17.34</v>
      </c>
      <c r="N4" s="6">
        <f t="shared" si="1"/>
        <v>17.34</v>
      </c>
      <c r="O4" s="6">
        <f t="shared" si="1"/>
        <v>17.34</v>
      </c>
      <c r="P4" s="6">
        <f t="shared" si="1"/>
        <v>17.34</v>
      </c>
      <c r="Q4" s="6">
        <f t="shared" si="1"/>
        <v>17.34</v>
      </c>
      <c r="R4" s="6">
        <f t="shared" si="1"/>
        <v>17.34</v>
      </c>
      <c r="S4" s="6">
        <f t="shared" si="1"/>
        <v>17.34</v>
      </c>
      <c r="T4" s="6">
        <f t="shared" si="1"/>
        <v>17.34</v>
      </c>
      <c r="U4" s="6">
        <f t="shared" si="1"/>
        <v>17.34</v>
      </c>
      <c r="V4" s="6">
        <f t="shared" si="1"/>
        <v>17.34</v>
      </c>
      <c r="W4" s="6">
        <f t="shared" si="1"/>
        <v>17.34</v>
      </c>
      <c r="X4" s="6">
        <f t="shared" si="1"/>
        <v>17.34</v>
      </c>
      <c r="Y4" s="6">
        <f t="shared" si="1"/>
        <v>17.34</v>
      </c>
      <c r="Z4" s="6">
        <f t="shared" si="1"/>
        <v>17.34</v>
      </c>
      <c r="AA4" s="6">
        <f t="shared" si="1"/>
        <v>17.34</v>
      </c>
      <c r="AB4" s="6">
        <f t="shared" si="1"/>
        <v>17.34</v>
      </c>
      <c r="AC4" s="6">
        <f t="shared" si="1"/>
        <v>17.34</v>
      </c>
      <c r="AD4" s="6">
        <f t="shared" si="1"/>
        <v>17.34</v>
      </c>
      <c r="AE4" s="6">
        <f t="shared" si="1"/>
        <v>17.34</v>
      </c>
      <c r="AF4" s="6">
        <f t="shared" si="1"/>
        <v>17.34</v>
      </c>
      <c r="AG4" s="6">
        <f t="shared" si="1"/>
        <v>17.34</v>
      </c>
      <c r="AH4" s="6">
        <f t="shared" si="1"/>
        <v>17.34</v>
      </c>
      <c r="AI4" s="6">
        <f t="shared" si="1"/>
        <v>17.34</v>
      </c>
      <c r="AJ4" s="6">
        <f t="shared" si="1"/>
        <v>17.34</v>
      </c>
    </row>
    <row r="5" spans="1:36">
      <c r="A5" s="1" t="s">
        <v>15</v>
      </c>
      <c r="B5" s="6">
        <f>IESS_Freight!F6</f>
        <v>2830</v>
      </c>
      <c r="C5" s="6">
        <f t="shared" si="0"/>
        <v>2830</v>
      </c>
      <c r="D5" s="6">
        <f t="shared" si="1"/>
        <v>2830</v>
      </c>
      <c r="E5" s="6">
        <f t="shared" si="1"/>
        <v>2830</v>
      </c>
      <c r="F5" s="6">
        <f t="shared" si="1"/>
        <v>2830</v>
      </c>
      <c r="G5" s="6">
        <f t="shared" si="1"/>
        <v>2830</v>
      </c>
      <c r="H5" s="6">
        <f t="shared" si="1"/>
        <v>2830</v>
      </c>
      <c r="I5" s="6">
        <f t="shared" si="1"/>
        <v>2830</v>
      </c>
      <c r="J5" s="6">
        <f t="shared" si="1"/>
        <v>2830</v>
      </c>
      <c r="K5" s="6">
        <f t="shared" si="1"/>
        <v>2830</v>
      </c>
      <c r="L5" s="6">
        <f t="shared" si="1"/>
        <v>2830</v>
      </c>
      <c r="M5" s="6">
        <f t="shared" si="1"/>
        <v>2830</v>
      </c>
      <c r="N5" s="6">
        <f t="shared" si="1"/>
        <v>2830</v>
      </c>
      <c r="O5" s="6">
        <f t="shared" si="1"/>
        <v>2830</v>
      </c>
      <c r="P5" s="6">
        <f t="shared" si="1"/>
        <v>2830</v>
      </c>
      <c r="Q5" s="6">
        <f t="shared" si="1"/>
        <v>2830</v>
      </c>
      <c r="R5" s="6">
        <f t="shared" si="1"/>
        <v>2830</v>
      </c>
      <c r="S5" s="6">
        <f t="shared" si="1"/>
        <v>2830</v>
      </c>
      <c r="T5" s="6">
        <f t="shared" si="1"/>
        <v>2830</v>
      </c>
      <c r="U5" s="6">
        <f t="shared" si="1"/>
        <v>2830</v>
      </c>
      <c r="V5" s="6">
        <f t="shared" si="1"/>
        <v>2830</v>
      </c>
      <c r="W5" s="6">
        <f t="shared" si="1"/>
        <v>2830</v>
      </c>
      <c r="X5" s="6">
        <f t="shared" si="1"/>
        <v>2830</v>
      </c>
      <c r="Y5" s="6">
        <f t="shared" si="1"/>
        <v>2830</v>
      </c>
      <c r="Z5" s="6">
        <f t="shared" si="1"/>
        <v>2830</v>
      </c>
      <c r="AA5" s="6">
        <f t="shared" si="1"/>
        <v>2830</v>
      </c>
      <c r="AB5" s="6">
        <f t="shared" si="1"/>
        <v>2830</v>
      </c>
      <c r="AC5" s="6">
        <f t="shared" si="1"/>
        <v>2830</v>
      </c>
      <c r="AD5" s="6">
        <f t="shared" si="1"/>
        <v>2830</v>
      </c>
      <c r="AE5" s="6">
        <f t="shared" si="1"/>
        <v>2830</v>
      </c>
      <c r="AF5" s="6">
        <f t="shared" si="1"/>
        <v>2830</v>
      </c>
      <c r="AG5" s="6">
        <f t="shared" si="1"/>
        <v>2830</v>
      </c>
      <c r="AH5" s="6">
        <f t="shared" si="1"/>
        <v>2830</v>
      </c>
      <c r="AI5" s="6">
        <f t="shared" si="1"/>
        <v>2830</v>
      </c>
      <c r="AJ5" s="6">
        <f t="shared" si="1"/>
        <v>2830</v>
      </c>
    </row>
    <row r="6" spans="1:36">
      <c r="A6" s="1" t="s">
        <v>16</v>
      </c>
      <c r="B6" s="6">
        <f>'US_BTS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f>IESS_Freight!D57/1000</f>
        <v>0.42499999999999999</v>
      </c>
      <c r="C7">
        <f t="shared" si="0"/>
        <v>0.42499999999999999</v>
      </c>
      <c r="D7">
        <f t="shared" si="1"/>
        <v>0.42499999999999999</v>
      </c>
      <c r="E7">
        <f t="shared" si="1"/>
        <v>0.42499999999999999</v>
      </c>
      <c r="F7">
        <f t="shared" si="1"/>
        <v>0.42499999999999999</v>
      </c>
      <c r="G7">
        <f t="shared" si="1"/>
        <v>0.42499999999999999</v>
      </c>
      <c r="H7">
        <f t="shared" si="1"/>
        <v>0.42499999999999999</v>
      </c>
      <c r="I7">
        <f t="shared" si="1"/>
        <v>0.42499999999999999</v>
      </c>
      <c r="J7">
        <f t="shared" si="1"/>
        <v>0.42499999999999999</v>
      </c>
      <c r="K7">
        <f t="shared" si="1"/>
        <v>0.42499999999999999</v>
      </c>
      <c r="L7">
        <f t="shared" si="1"/>
        <v>0.42499999999999999</v>
      </c>
      <c r="M7">
        <f t="shared" si="1"/>
        <v>0.42499999999999999</v>
      </c>
      <c r="N7">
        <f t="shared" si="1"/>
        <v>0.42499999999999999</v>
      </c>
      <c r="O7">
        <f t="shared" si="1"/>
        <v>0.42499999999999999</v>
      </c>
      <c r="P7">
        <f t="shared" si="1"/>
        <v>0.42499999999999999</v>
      </c>
      <c r="Q7">
        <f t="shared" si="1"/>
        <v>0.42499999999999999</v>
      </c>
      <c r="R7">
        <f t="shared" si="1"/>
        <v>0.42499999999999999</v>
      </c>
      <c r="S7">
        <f t="shared" si="1"/>
        <v>0.42499999999999999</v>
      </c>
      <c r="T7">
        <f t="shared" si="1"/>
        <v>0.42499999999999999</v>
      </c>
      <c r="U7">
        <f t="shared" si="1"/>
        <v>0.42499999999999999</v>
      </c>
      <c r="V7">
        <f t="shared" si="1"/>
        <v>0.42499999999999999</v>
      </c>
      <c r="W7">
        <f t="shared" si="1"/>
        <v>0.42499999999999999</v>
      </c>
      <c r="X7">
        <f t="shared" si="1"/>
        <v>0.42499999999999999</v>
      </c>
      <c r="Y7">
        <f t="shared" si="1"/>
        <v>0.42499999999999999</v>
      </c>
      <c r="Z7">
        <f t="shared" si="1"/>
        <v>0.42499999999999999</v>
      </c>
      <c r="AA7">
        <f t="shared" si="1"/>
        <v>0.42499999999999999</v>
      </c>
      <c r="AB7">
        <f t="shared" si="1"/>
        <v>0.42499999999999999</v>
      </c>
      <c r="AC7">
        <f t="shared" si="1"/>
        <v>0.42499999999999999</v>
      </c>
      <c r="AD7">
        <f t="shared" si="1"/>
        <v>0.42499999999999999</v>
      </c>
      <c r="AE7">
        <f t="shared" si="1"/>
        <v>0.42499999999999999</v>
      </c>
      <c r="AF7">
        <f t="shared" si="1"/>
        <v>0.42499999999999999</v>
      </c>
      <c r="AG7">
        <f t="shared" si="1"/>
        <v>0.42499999999999999</v>
      </c>
      <c r="AH7">
        <f t="shared" si="1"/>
        <v>0.42499999999999999</v>
      </c>
      <c r="AI7">
        <f t="shared" si="1"/>
        <v>0.42499999999999999</v>
      </c>
      <c r="AJ7">
        <f t="shared" si="1"/>
        <v>0.42499999999999999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IESS_AvgOccupancy_ROAD_RAIL_AIR</vt:lpstr>
      <vt:lpstr>IESS_Freight</vt:lpstr>
      <vt:lpstr>US_BTS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2015-06-16T22:55:39Z</dcterms:created>
  <dcterms:modified xsi:type="dcterms:W3CDTF">2019-12-26T18:56:04Z</dcterms:modified>
</cp:coreProperties>
</file>