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BNVP\"/>
    </mc:Choice>
  </mc:AlternateContent>
  <xr:revisionPtr revIDLastSave="0" documentId="13_ncr:1_{E49E4008-FA1B-4720-B632-A8CD79EC02E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India Psgr LDVs" sheetId="30" r:id="rId2"/>
    <sheet name="India Frgt LDVs" sheetId="33" r:id="rId3"/>
    <sheet name="India Psgr HDVs" sheetId="29" r:id="rId4"/>
    <sheet name="India Frgt HDVs" sheetId="34" r:id="rId5"/>
    <sheet name="India Psgr Mtrbk" sheetId="31" r:id="rId6"/>
    <sheet name="India Frgt Mtrbk" sheetId="32" r:id="rId7"/>
    <sheet name="Passenger Aircraft" sheetId="22" r:id="rId8"/>
    <sheet name="Freight Aircraft" sheetId="35" r:id="rId9"/>
    <sheet name="Ships" sheetId="25" r:id="rId10"/>
    <sheet name="Rail" sheetId="37" r:id="rId11"/>
    <sheet name="BNVP-LDVs-psgr" sheetId="2" r:id="rId12"/>
    <sheet name="BNVP-LDVs-frgt" sheetId="8" r:id="rId13"/>
    <sheet name="BNVP-HDVs-psgr" sheetId="9" r:id="rId14"/>
    <sheet name="BNVP-HDVs-frgt" sheetId="10" r:id="rId15"/>
    <sheet name="BNVP-aircraft-psgr" sheetId="11" r:id="rId16"/>
    <sheet name="BNVP-aircraft-frgt" sheetId="12" r:id="rId17"/>
    <sheet name="BNVP-rail-psgr" sheetId="13" r:id="rId18"/>
    <sheet name="BNVP-rail-frgt" sheetId="14" r:id="rId19"/>
    <sheet name="BNVP-ships-psgr" sheetId="15" r:id="rId20"/>
    <sheet name="BNVP-ships-frgt" sheetId="16" r:id="rId21"/>
    <sheet name="BNVP-motorbikes-psgr" sheetId="17" r:id="rId22"/>
    <sheet name="BNVP-motorbikes-frgt" sheetId="18" r:id="rId23"/>
  </sheets>
  <externalReferences>
    <externalReference r:id="rId24"/>
  </externalReferences>
  <definedNames>
    <definedName name="cpi_2010to2012">About!#REF!</definedName>
    <definedName name="cpi_2013to2012">About!#REF!</definedName>
    <definedName name="cpi_2014to2012">About!#REF!</definedName>
    <definedName name="cpi_2016to2012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4" l="1"/>
  <c r="D2" i="12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C2" i="12"/>
  <c r="B2" i="12"/>
  <c r="D2" i="1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C2" i="11"/>
  <c r="B2" i="11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D5" i="16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AG5" i="16" s="1"/>
  <c r="AH5" i="16" s="1"/>
  <c r="AI5" i="16" s="1"/>
  <c r="C5" i="16"/>
  <c r="B5" i="16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D5" i="1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5" i="11"/>
  <c r="B5" i="11"/>
  <c r="B21" i="29"/>
  <c r="B5" i="9" s="1"/>
  <c r="B19" i="29"/>
  <c r="B18" i="29"/>
  <c r="B17" i="29"/>
  <c r="E2" i="29"/>
  <c r="B17" i="33"/>
  <c r="B15" i="33"/>
  <c r="D15" i="37"/>
  <c r="B2" i="14" s="1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D14" i="37"/>
  <c r="B5" i="14" s="1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D7" i="37"/>
  <c r="B2" i="13" s="1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D6" i="37"/>
  <c r="B5" i="13" s="1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D4" i="35"/>
  <c r="B5" i="12" s="1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B47" i="25" l="1"/>
  <c r="B5" i="15" s="1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B25" i="32"/>
  <c r="B46" i="25"/>
  <c r="B26" i="32"/>
  <c r="B27" i="32"/>
  <c r="B28" i="32"/>
  <c r="B29" i="32"/>
  <c r="B24" i="31"/>
  <c r="B25" i="31"/>
  <c r="B26" i="31"/>
  <c r="B27" i="31"/>
  <c r="B23" i="31"/>
  <c r="C11" i="31"/>
  <c r="B16" i="31"/>
  <c r="C3" i="31"/>
  <c r="C4" i="31"/>
  <c r="C5" i="31"/>
  <c r="C2" i="31"/>
  <c r="B18" i="34"/>
  <c r="B19" i="34"/>
  <c r="B21" i="34"/>
  <c r="B17" i="34"/>
  <c r="B23" i="29"/>
  <c r="B3" i="9" s="1"/>
  <c r="B22" i="29"/>
  <c r="B2" i="9" s="1"/>
  <c r="E5" i="29"/>
  <c r="AI1" i="15" l="1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C120" i="1" l="1"/>
  <c r="C121" i="1" s="1"/>
  <c r="C122" i="1" s="1"/>
  <c r="C123" i="1" s="1"/>
  <c r="C124" i="1" s="1"/>
  <c r="C118" i="1"/>
  <c r="C117" i="1" s="1"/>
  <c r="C125" i="1" l="1"/>
  <c r="C126" i="1" s="1"/>
  <c r="B22" i="33" l="1"/>
  <c r="B21" i="33"/>
  <c r="B2" i="8" s="1"/>
  <c r="B50" i="30"/>
  <c r="B47" i="30"/>
  <c r="B46" i="30"/>
  <c r="B24" i="33"/>
  <c r="B48" i="30"/>
  <c r="B25" i="33"/>
  <c r="B6" i="8" s="1"/>
  <c r="I6" i="8" s="1"/>
  <c r="B49" i="30"/>
  <c r="B23" i="33"/>
  <c r="B4" i="8" s="1"/>
  <c r="AD2" i="9"/>
  <c r="B6" i="10"/>
  <c r="B4" i="10"/>
  <c r="B3" i="10"/>
  <c r="B2" i="10"/>
  <c r="B13" i="34"/>
  <c r="B5" i="10" s="1"/>
  <c r="B3" i="8"/>
  <c r="B6" i="18"/>
  <c r="B21" i="32"/>
  <c r="B5" i="18" s="1"/>
  <c r="B20" i="32"/>
  <c r="B4" i="18" s="1"/>
  <c r="J4" i="18" s="1"/>
  <c r="B19" i="32"/>
  <c r="B3" i="18" s="1"/>
  <c r="B18" i="32"/>
  <c r="B2" i="18" s="1"/>
  <c r="B18" i="31"/>
  <c r="B4" i="17" s="1"/>
  <c r="B2" i="17"/>
  <c r="B43" i="30"/>
  <c r="B42" i="30"/>
  <c r="B41" i="30"/>
  <c r="B40" i="30"/>
  <c r="B39" i="30"/>
  <c r="B5" i="2" l="1"/>
  <c r="D5" i="2" s="1"/>
  <c r="B2" i="2"/>
  <c r="O2" i="2" s="1"/>
  <c r="B6" i="2"/>
  <c r="K6" i="2" s="1"/>
  <c r="B3" i="2"/>
  <c r="F3" i="2" s="1"/>
  <c r="B4" i="2"/>
  <c r="U4" i="2" s="1"/>
  <c r="B5" i="8"/>
  <c r="R5" i="8" s="1"/>
  <c r="D3" i="8"/>
  <c r="AI3" i="8"/>
  <c r="K3" i="8"/>
  <c r="S3" i="8"/>
  <c r="AA3" i="8"/>
  <c r="H6" i="10"/>
  <c r="G6" i="10"/>
  <c r="O6" i="10"/>
  <c r="W6" i="10"/>
  <c r="AE6" i="10"/>
  <c r="C6" i="8"/>
  <c r="AF6" i="8"/>
  <c r="X6" i="8"/>
  <c r="P6" i="8"/>
  <c r="H6" i="8"/>
  <c r="K4" i="8"/>
  <c r="S4" i="8"/>
  <c r="AA4" i="8"/>
  <c r="AI4" i="8"/>
  <c r="J4" i="8"/>
  <c r="D4" i="8"/>
  <c r="L4" i="8"/>
  <c r="T4" i="8"/>
  <c r="AB4" i="8"/>
  <c r="E4" i="8"/>
  <c r="M4" i="8"/>
  <c r="U4" i="8"/>
  <c r="AC4" i="8"/>
  <c r="W4" i="8"/>
  <c r="R4" i="8"/>
  <c r="F4" i="8"/>
  <c r="N4" i="8"/>
  <c r="V4" i="8"/>
  <c r="AD4" i="8"/>
  <c r="AE4" i="8"/>
  <c r="Z4" i="8"/>
  <c r="G4" i="8"/>
  <c r="O4" i="8"/>
  <c r="H4" i="8"/>
  <c r="P4" i="8"/>
  <c r="X4" i="8"/>
  <c r="AF4" i="8"/>
  <c r="C4" i="8"/>
  <c r="I4" i="8"/>
  <c r="Q4" i="8"/>
  <c r="Y4" i="8"/>
  <c r="AG4" i="8"/>
  <c r="AH4" i="8"/>
  <c r="D2" i="10"/>
  <c r="L2" i="10"/>
  <c r="T2" i="10"/>
  <c r="AB2" i="10"/>
  <c r="E2" i="10"/>
  <c r="M2" i="10"/>
  <c r="U2" i="10"/>
  <c r="AC2" i="10"/>
  <c r="C2" i="10"/>
  <c r="F2" i="10"/>
  <c r="N2" i="10"/>
  <c r="V2" i="10"/>
  <c r="AD2" i="10"/>
  <c r="S2" i="10"/>
  <c r="G2" i="10"/>
  <c r="O2" i="10"/>
  <c r="W2" i="10"/>
  <c r="AE2" i="10"/>
  <c r="AI2" i="10"/>
  <c r="H2" i="10"/>
  <c r="P2" i="10"/>
  <c r="X2" i="10"/>
  <c r="AF2" i="10"/>
  <c r="AA2" i="10"/>
  <c r="I2" i="10"/>
  <c r="Q2" i="10"/>
  <c r="Y2" i="10"/>
  <c r="AG2" i="10"/>
  <c r="J2" i="10"/>
  <c r="R2" i="10"/>
  <c r="Z2" i="10"/>
  <c r="AH2" i="10"/>
  <c r="K2" i="10"/>
  <c r="K3" i="10"/>
  <c r="S3" i="10"/>
  <c r="AA3" i="10"/>
  <c r="AI3" i="10"/>
  <c r="D3" i="10"/>
  <c r="L3" i="10"/>
  <c r="T3" i="10"/>
  <c r="AB3" i="10"/>
  <c r="E3" i="10"/>
  <c r="M3" i="10"/>
  <c r="U3" i="10"/>
  <c r="AC3" i="10"/>
  <c r="Z3" i="10"/>
  <c r="F3" i="10"/>
  <c r="N3" i="10"/>
  <c r="V3" i="10"/>
  <c r="AD3" i="10"/>
  <c r="G3" i="10"/>
  <c r="O3" i="10"/>
  <c r="W3" i="10"/>
  <c r="AE3" i="10"/>
  <c r="H3" i="10"/>
  <c r="P3" i="10"/>
  <c r="X3" i="10"/>
  <c r="AF3" i="10"/>
  <c r="C3" i="10"/>
  <c r="J3" i="10"/>
  <c r="I3" i="10"/>
  <c r="Q3" i="10"/>
  <c r="Y3" i="10"/>
  <c r="AG3" i="10"/>
  <c r="R3" i="10"/>
  <c r="AH3" i="10"/>
  <c r="J4" i="10"/>
  <c r="R4" i="10"/>
  <c r="Z4" i="10"/>
  <c r="AH4" i="10"/>
  <c r="K4" i="10"/>
  <c r="S4" i="10"/>
  <c r="AA4" i="10"/>
  <c r="AI4" i="10"/>
  <c r="D4" i="10"/>
  <c r="L4" i="10"/>
  <c r="T4" i="10"/>
  <c r="AB4" i="10"/>
  <c r="I4" i="10"/>
  <c r="AG4" i="10"/>
  <c r="E4" i="10"/>
  <c r="M4" i="10"/>
  <c r="U4" i="10"/>
  <c r="AC4" i="10"/>
  <c r="F4" i="10"/>
  <c r="N4" i="10"/>
  <c r="V4" i="10"/>
  <c r="AD4" i="10"/>
  <c r="G4" i="10"/>
  <c r="O4" i="10"/>
  <c r="W4" i="10"/>
  <c r="AE4" i="10"/>
  <c r="H4" i="10"/>
  <c r="P4" i="10"/>
  <c r="X4" i="10"/>
  <c r="AF4" i="10"/>
  <c r="C4" i="10"/>
  <c r="Q4" i="10"/>
  <c r="Y4" i="10"/>
  <c r="E2" i="8"/>
  <c r="M2" i="8"/>
  <c r="U2" i="8"/>
  <c r="AC2" i="8"/>
  <c r="C2" i="8"/>
  <c r="T2" i="8"/>
  <c r="F2" i="8"/>
  <c r="N2" i="8"/>
  <c r="V2" i="8"/>
  <c r="AD2" i="8"/>
  <c r="G2" i="8"/>
  <c r="O2" i="8"/>
  <c r="W2" i="8"/>
  <c r="AE2" i="8"/>
  <c r="AB2" i="8"/>
  <c r="H2" i="8"/>
  <c r="P2" i="8"/>
  <c r="X2" i="8"/>
  <c r="AF2" i="8"/>
  <c r="AG2" i="8"/>
  <c r="L2" i="8"/>
  <c r="I2" i="8"/>
  <c r="Q2" i="8"/>
  <c r="Y2" i="8"/>
  <c r="J2" i="8"/>
  <c r="R2" i="8"/>
  <c r="Z2" i="8"/>
  <c r="AH2" i="8"/>
  <c r="K2" i="8"/>
  <c r="S2" i="8"/>
  <c r="AA2" i="8"/>
  <c r="AI2" i="8"/>
  <c r="D2" i="8"/>
  <c r="I5" i="10"/>
  <c r="Q5" i="10"/>
  <c r="Y5" i="10"/>
  <c r="AG5" i="10"/>
  <c r="H5" i="10"/>
  <c r="J5" i="10"/>
  <c r="R5" i="10"/>
  <c r="Z5" i="10"/>
  <c r="AH5" i="10"/>
  <c r="AF5" i="10"/>
  <c r="K5" i="10"/>
  <c r="S5" i="10"/>
  <c r="AA5" i="10"/>
  <c r="AI5" i="10"/>
  <c r="X5" i="10"/>
  <c r="D5" i="10"/>
  <c r="L5" i="10"/>
  <c r="T5" i="10"/>
  <c r="AB5" i="10"/>
  <c r="E5" i="10"/>
  <c r="M5" i="10"/>
  <c r="U5" i="10"/>
  <c r="AC5" i="10"/>
  <c r="F5" i="10"/>
  <c r="N5" i="10"/>
  <c r="V5" i="10"/>
  <c r="AD5" i="10"/>
  <c r="C5" i="10"/>
  <c r="G5" i="10"/>
  <c r="O5" i="10"/>
  <c r="W5" i="10"/>
  <c r="AE5" i="10"/>
  <c r="P5" i="10"/>
  <c r="AD4" i="18"/>
  <c r="AE6" i="8"/>
  <c r="W6" i="8"/>
  <c r="O6" i="8"/>
  <c r="G6" i="8"/>
  <c r="AH3" i="8"/>
  <c r="Z3" i="8"/>
  <c r="R3" i="8"/>
  <c r="J3" i="8"/>
  <c r="AD6" i="10"/>
  <c r="V6" i="10"/>
  <c r="N6" i="10"/>
  <c r="F6" i="10"/>
  <c r="V4" i="18"/>
  <c r="AD6" i="8"/>
  <c r="V6" i="8"/>
  <c r="N6" i="8"/>
  <c r="F6" i="8"/>
  <c r="AG3" i="8"/>
  <c r="Y3" i="8"/>
  <c r="Q3" i="8"/>
  <c r="I3" i="8"/>
  <c r="AC6" i="10"/>
  <c r="U6" i="10"/>
  <c r="M6" i="10"/>
  <c r="E6" i="10"/>
  <c r="U6" i="8"/>
  <c r="AF3" i="8"/>
  <c r="X3" i="8"/>
  <c r="P3" i="8"/>
  <c r="AB6" i="10"/>
  <c r="T6" i="10"/>
  <c r="L6" i="10"/>
  <c r="D6" i="10"/>
  <c r="N4" i="18"/>
  <c r="C3" i="8"/>
  <c r="M6" i="8"/>
  <c r="F4" i="18"/>
  <c r="AB6" i="8"/>
  <c r="T6" i="8"/>
  <c r="L6" i="8"/>
  <c r="D6" i="8"/>
  <c r="AE3" i="8"/>
  <c r="W3" i="8"/>
  <c r="O3" i="8"/>
  <c r="G3" i="8"/>
  <c r="AI6" i="10"/>
  <c r="AA6" i="10"/>
  <c r="S6" i="10"/>
  <c r="K6" i="10"/>
  <c r="AC6" i="8"/>
  <c r="E6" i="8"/>
  <c r="H3" i="8"/>
  <c r="AI6" i="8"/>
  <c r="AA6" i="8"/>
  <c r="S6" i="8"/>
  <c r="K6" i="8"/>
  <c r="AD3" i="8"/>
  <c r="V3" i="8"/>
  <c r="N3" i="8"/>
  <c r="F3" i="8"/>
  <c r="AH6" i="10"/>
  <c r="Z6" i="10"/>
  <c r="R6" i="10"/>
  <c r="J6" i="10"/>
  <c r="AH6" i="8"/>
  <c r="Z6" i="8"/>
  <c r="R6" i="8"/>
  <c r="J6" i="8"/>
  <c r="AC3" i="8"/>
  <c r="U3" i="8"/>
  <c r="M3" i="8"/>
  <c r="E3" i="8"/>
  <c r="AG6" i="10"/>
  <c r="Y6" i="10"/>
  <c r="Q6" i="10"/>
  <c r="I6" i="10"/>
  <c r="AG6" i="8"/>
  <c r="Y6" i="8"/>
  <c r="Q6" i="8"/>
  <c r="AB3" i="8"/>
  <c r="T3" i="8"/>
  <c r="L3" i="8"/>
  <c r="C6" i="10"/>
  <c r="AF6" i="10"/>
  <c r="X6" i="10"/>
  <c r="P6" i="10"/>
  <c r="K3" i="18"/>
  <c r="S3" i="18"/>
  <c r="AA3" i="18"/>
  <c r="AI3" i="18"/>
  <c r="D3" i="18"/>
  <c r="L3" i="18"/>
  <c r="T3" i="18"/>
  <c r="AB3" i="18"/>
  <c r="W3" i="18"/>
  <c r="E3" i="18"/>
  <c r="M3" i="18"/>
  <c r="U3" i="18"/>
  <c r="AC3" i="18"/>
  <c r="F3" i="18"/>
  <c r="N3" i="18"/>
  <c r="V3" i="18"/>
  <c r="AD3" i="18"/>
  <c r="AE3" i="18"/>
  <c r="H3" i="18"/>
  <c r="P3" i="18"/>
  <c r="X3" i="18"/>
  <c r="AF3" i="18"/>
  <c r="C3" i="18"/>
  <c r="R3" i="18"/>
  <c r="AH3" i="18"/>
  <c r="G3" i="18"/>
  <c r="I3" i="18"/>
  <c r="Q3" i="18"/>
  <c r="Y3" i="18"/>
  <c r="AG3" i="18"/>
  <c r="J3" i="18"/>
  <c r="Z3" i="18"/>
  <c r="O3" i="18"/>
  <c r="D2" i="18"/>
  <c r="L2" i="18"/>
  <c r="T2" i="18"/>
  <c r="AB2" i="18"/>
  <c r="E2" i="18"/>
  <c r="M2" i="18"/>
  <c r="U2" i="18"/>
  <c r="AC2" i="18"/>
  <c r="C2" i="18"/>
  <c r="H2" i="18"/>
  <c r="P2" i="18"/>
  <c r="AF2" i="18"/>
  <c r="F2" i="18"/>
  <c r="N2" i="18"/>
  <c r="V2" i="18"/>
  <c r="AD2" i="18"/>
  <c r="G2" i="18"/>
  <c r="W2" i="18"/>
  <c r="AE2" i="18"/>
  <c r="X2" i="18"/>
  <c r="O2" i="18"/>
  <c r="I2" i="18"/>
  <c r="Q2" i="18"/>
  <c r="Y2" i="18"/>
  <c r="AG2" i="18"/>
  <c r="K2" i="18"/>
  <c r="AA2" i="18"/>
  <c r="J2" i="18"/>
  <c r="R2" i="18"/>
  <c r="Z2" i="18"/>
  <c r="AH2" i="18"/>
  <c r="S2" i="18"/>
  <c r="AI2" i="18"/>
  <c r="H6" i="18"/>
  <c r="P6" i="18"/>
  <c r="X6" i="18"/>
  <c r="AF6" i="18"/>
  <c r="C6" i="18"/>
  <c r="I6" i="18"/>
  <c r="Q6" i="18"/>
  <c r="Y6" i="18"/>
  <c r="AA6" i="18"/>
  <c r="D6" i="18"/>
  <c r="AG6" i="18"/>
  <c r="S6" i="18"/>
  <c r="J6" i="18"/>
  <c r="R6" i="18"/>
  <c r="Z6" i="18"/>
  <c r="AH6" i="18"/>
  <c r="AI6" i="18"/>
  <c r="AB6" i="18"/>
  <c r="K6" i="18"/>
  <c r="E6" i="18"/>
  <c r="M6" i="18"/>
  <c r="U6" i="18"/>
  <c r="AC6" i="18"/>
  <c r="O6" i="18"/>
  <c r="AE6" i="18"/>
  <c r="L6" i="18"/>
  <c r="F6" i="18"/>
  <c r="N6" i="18"/>
  <c r="V6" i="18"/>
  <c r="AD6" i="18"/>
  <c r="G6" i="18"/>
  <c r="W6" i="18"/>
  <c r="T6" i="18"/>
  <c r="I5" i="18"/>
  <c r="Q5" i="18"/>
  <c r="Y5" i="18"/>
  <c r="AG5" i="18"/>
  <c r="J5" i="18"/>
  <c r="R5" i="18"/>
  <c r="Z5" i="18"/>
  <c r="AH5" i="18"/>
  <c r="AB5" i="18"/>
  <c r="U5" i="18"/>
  <c r="K5" i="18"/>
  <c r="S5" i="18"/>
  <c r="AA5" i="18"/>
  <c r="AI5" i="18"/>
  <c r="D5" i="18"/>
  <c r="T5" i="18"/>
  <c r="E5" i="18"/>
  <c r="L5" i="18"/>
  <c r="AC5" i="18"/>
  <c r="F5" i="18"/>
  <c r="N5" i="18"/>
  <c r="V5" i="18"/>
  <c r="AD5" i="18"/>
  <c r="P5" i="18"/>
  <c r="AF5" i="18"/>
  <c r="G5" i="18"/>
  <c r="O5" i="18"/>
  <c r="W5" i="18"/>
  <c r="AE5" i="18"/>
  <c r="H5" i="18"/>
  <c r="X5" i="18"/>
  <c r="C5" i="18"/>
  <c r="M5" i="18"/>
  <c r="Y4" i="18"/>
  <c r="I4" i="18"/>
  <c r="C4" i="18"/>
  <c r="AF4" i="18"/>
  <c r="X4" i="18"/>
  <c r="P4" i="18"/>
  <c r="H4" i="18"/>
  <c r="AG4" i="18"/>
  <c r="Q4" i="18"/>
  <c r="AE4" i="18"/>
  <c r="W4" i="18"/>
  <c r="O4" i="18"/>
  <c r="G4" i="18"/>
  <c r="U4" i="18"/>
  <c r="AC4" i="18"/>
  <c r="M4" i="18"/>
  <c r="E4" i="18"/>
  <c r="AB4" i="18"/>
  <c r="T4" i="18"/>
  <c r="L4" i="18"/>
  <c r="D4" i="18"/>
  <c r="AI4" i="18"/>
  <c r="AA4" i="18"/>
  <c r="S4" i="18"/>
  <c r="K4" i="18"/>
  <c r="AH4" i="18"/>
  <c r="Z4" i="18"/>
  <c r="R4" i="18"/>
  <c r="AH6" i="9"/>
  <c r="E4" i="17"/>
  <c r="M4" i="17"/>
  <c r="U4" i="17"/>
  <c r="AC4" i="17"/>
  <c r="F4" i="17"/>
  <c r="N4" i="17"/>
  <c r="V4" i="17"/>
  <c r="AD4" i="17"/>
  <c r="D4" i="17"/>
  <c r="L4" i="17"/>
  <c r="G4" i="17"/>
  <c r="O4" i="17"/>
  <c r="W4" i="17"/>
  <c r="AE4" i="17"/>
  <c r="C4" i="17"/>
  <c r="H4" i="17"/>
  <c r="P4" i="17"/>
  <c r="X4" i="17"/>
  <c r="AF4" i="17"/>
  <c r="AB4" i="17"/>
  <c r="I4" i="17"/>
  <c r="Q4" i="17"/>
  <c r="Y4" i="17"/>
  <c r="AG4" i="17"/>
  <c r="J4" i="17"/>
  <c r="R4" i="17"/>
  <c r="Z4" i="17"/>
  <c r="AH4" i="17"/>
  <c r="K4" i="17"/>
  <c r="S4" i="17"/>
  <c r="AA4" i="17"/>
  <c r="AI4" i="17"/>
  <c r="T4" i="17"/>
  <c r="G2" i="2"/>
  <c r="H2" i="2"/>
  <c r="AI2" i="2"/>
  <c r="T2" i="2"/>
  <c r="T5" i="2"/>
  <c r="AB5" i="2"/>
  <c r="U5" i="2"/>
  <c r="AC5" i="2"/>
  <c r="V5" i="2"/>
  <c r="AD5" i="2"/>
  <c r="W5" i="2"/>
  <c r="AE5" i="2"/>
  <c r="H5" i="2"/>
  <c r="P5" i="2"/>
  <c r="C5" i="2"/>
  <c r="K5" i="2"/>
  <c r="Y5" i="2"/>
  <c r="AG5" i="2"/>
  <c r="R5" i="2"/>
  <c r="AH5" i="2"/>
  <c r="E2" i="17"/>
  <c r="M2" i="17"/>
  <c r="U2" i="17"/>
  <c r="AC2" i="17"/>
  <c r="D2" i="17"/>
  <c r="L2" i="17"/>
  <c r="F2" i="17"/>
  <c r="N2" i="17"/>
  <c r="V2" i="17"/>
  <c r="AD2" i="17"/>
  <c r="G2" i="17"/>
  <c r="O2" i="17"/>
  <c r="W2" i="17"/>
  <c r="AE2" i="17"/>
  <c r="AB2" i="17"/>
  <c r="H2" i="17"/>
  <c r="P2" i="17"/>
  <c r="X2" i="17"/>
  <c r="AF2" i="17"/>
  <c r="C2" i="17"/>
  <c r="I2" i="17"/>
  <c r="Q2" i="17"/>
  <c r="Y2" i="17"/>
  <c r="AG2" i="17"/>
  <c r="J2" i="17"/>
  <c r="R2" i="17"/>
  <c r="Z2" i="17"/>
  <c r="AH2" i="17"/>
  <c r="T2" i="17"/>
  <c r="K2" i="17"/>
  <c r="S2" i="17"/>
  <c r="AA2" i="17"/>
  <c r="AI2" i="17"/>
  <c r="Y3" i="9"/>
  <c r="Q5" i="9"/>
  <c r="AD4" i="9"/>
  <c r="I2" i="9"/>
  <c r="W2" i="9"/>
  <c r="AI2" i="9"/>
  <c r="U2" i="9"/>
  <c r="X2" i="9"/>
  <c r="M2" i="9"/>
  <c r="Y2" i="9"/>
  <c r="O2" i="9"/>
  <c r="AA2" i="9"/>
  <c r="H2" i="9"/>
  <c r="AG2" i="9"/>
  <c r="K2" i="9"/>
  <c r="C2" i="9"/>
  <c r="P2" i="9"/>
  <c r="AC2" i="9"/>
  <c r="Q2" i="9"/>
  <c r="AE2" i="9"/>
  <c r="E2" i="9"/>
  <c r="G2" i="9"/>
  <c r="S2" i="9"/>
  <c r="AF2" i="9"/>
  <c r="J2" i="9"/>
  <c r="R2" i="9"/>
  <c r="Z2" i="9"/>
  <c r="AH2" i="9"/>
  <c r="D2" i="9"/>
  <c r="L2" i="9"/>
  <c r="T2" i="9"/>
  <c r="AB2" i="9"/>
  <c r="F2" i="9"/>
  <c r="N2" i="9"/>
  <c r="V2" i="9"/>
  <c r="F2" i="2" l="1"/>
  <c r="I2" i="2"/>
  <c r="J5" i="8"/>
  <c r="AH2" i="2"/>
  <c r="AE3" i="2"/>
  <c r="M2" i="2"/>
  <c r="AD2" i="2"/>
  <c r="C2" i="2"/>
  <c r="E2" i="2"/>
  <c r="L2" i="2"/>
  <c r="AA2" i="2"/>
  <c r="Z2" i="2"/>
  <c r="AG2" i="2"/>
  <c r="AF2" i="2"/>
  <c r="AE2" i="2"/>
  <c r="E4" i="2"/>
  <c r="S5" i="2"/>
  <c r="Q5" i="2"/>
  <c r="AF5" i="2"/>
  <c r="AI5" i="2"/>
  <c r="O5" i="2"/>
  <c r="N5" i="2"/>
  <c r="M5" i="2"/>
  <c r="L5" i="2"/>
  <c r="AC2" i="2"/>
  <c r="V2" i="2"/>
  <c r="D2" i="2"/>
  <c r="S2" i="2"/>
  <c r="R2" i="2"/>
  <c r="Y2" i="2"/>
  <c r="X2" i="2"/>
  <c r="W2" i="2"/>
  <c r="AA5" i="2"/>
  <c r="Z5" i="2"/>
  <c r="I5" i="2"/>
  <c r="X5" i="2"/>
  <c r="J5" i="2"/>
  <c r="G5" i="2"/>
  <c r="F5" i="2"/>
  <c r="E5" i="2"/>
  <c r="U2" i="2"/>
  <c r="AB2" i="2"/>
  <c r="N2" i="2"/>
  <c r="K2" i="2"/>
  <c r="J2" i="2"/>
  <c r="Q2" i="2"/>
  <c r="P2" i="2"/>
  <c r="AI3" i="2"/>
  <c r="AB3" i="2"/>
  <c r="AC3" i="2"/>
  <c r="N4" i="2"/>
  <c r="AH6" i="2"/>
  <c r="X6" i="2"/>
  <c r="Y6" i="2"/>
  <c r="G6" i="2"/>
  <c r="N6" i="2"/>
  <c r="U6" i="2"/>
  <c r="AB6" i="2"/>
  <c r="AI6" i="2"/>
  <c r="AG6" i="2"/>
  <c r="P6" i="2"/>
  <c r="AE6" i="2"/>
  <c r="Q6" i="2"/>
  <c r="F6" i="2"/>
  <c r="M6" i="2"/>
  <c r="T6" i="2"/>
  <c r="AA6" i="2"/>
  <c r="C6" i="2"/>
  <c r="H6" i="2"/>
  <c r="W6" i="2"/>
  <c r="AD6" i="2"/>
  <c r="R6" i="2"/>
  <c r="E6" i="2"/>
  <c r="L6" i="2"/>
  <c r="S6" i="2"/>
  <c r="X3" i="2"/>
  <c r="I6" i="2"/>
  <c r="AF6" i="2"/>
  <c r="Z6" i="2"/>
  <c r="O6" i="2"/>
  <c r="V6" i="2"/>
  <c r="AC6" i="2"/>
  <c r="J6" i="2"/>
  <c r="D6" i="2"/>
  <c r="Q3" i="2"/>
  <c r="AD3" i="2"/>
  <c r="J3" i="2"/>
  <c r="AA4" i="2"/>
  <c r="AH4" i="2"/>
  <c r="Q4" i="2"/>
  <c r="X4" i="2"/>
  <c r="R4" i="2"/>
  <c r="AB4" i="2"/>
  <c r="Y4" i="2"/>
  <c r="T4" i="2"/>
  <c r="AE4" i="2"/>
  <c r="K4" i="2"/>
  <c r="J4" i="2"/>
  <c r="I4" i="2"/>
  <c r="F4" i="2"/>
  <c r="D4" i="2"/>
  <c r="AI4" i="2"/>
  <c r="AF4" i="2"/>
  <c r="G4" i="2"/>
  <c r="M4" i="2"/>
  <c r="C5" i="8"/>
  <c r="O5" i="8"/>
  <c r="S4" i="2"/>
  <c r="Z4" i="2"/>
  <c r="AG4" i="2"/>
  <c r="L4" i="2"/>
  <c r="P4" i="2"/>
  <c r="W4" i="2"/>
  <c r="AD4" i="2"/>
  <c r="AC4" i="2"/>
  <c r="E5" i="8"/>
  <c r="C4" i="2"/>
  <c r="H4" i="2"/>
  <c r="O4" i="2"/>
  <c r="V4" i="2"/>
  <c r="AI5" i="8"/>
  <c r="N3" i="2"/>
  <c r="O3" i="2"/>
  <c r="H3" i="2"/>
  <c r="C3" i="2"/>
  <c r="AG3" i="2"/>
  <c r="Z3" i="2"/>
  <c r="S3" i="2"/>
  <c r="L3" i="2"/>
  <c r="V3" i="2"/>
  <c r="W3" i="2"/>
  <c r="P3" i="2"/>
  <c r="I3" i="2"/>
  <c r="E3" i="2"/>
  <c r="AH3" i="2"/>
  <c r="AA3" i="2"/>
  <c r="T3" i="2"/>
  <c r="H5" i="8"/>
  <c r="T5" i="8"/>
  <c r="G3" i="2"/>
  <c r="M3" i="2"/>
  <c r="AF3" i="2"/>
  <c r="Y3" i="2"/>
  <c r="R3" i="2"/>
  <c r="K3" i="2"/>
  <c r="D3" i="2"/>
  <c r="U3" i="2"/>
  <c r="V5" i="8"/>
  <c r="AG5" i="8"/>
  <c r="AF5" i="8"/>
  <c r="Y5" i="8"/>
  <c r="G5" i="8"/>
  <c r="AC5" i="8"/>
  <c r="Q5" i="8"/>
  <c r="L5" i="8"/>
  <c r="AA5" i="8"/>
  <c r="AH5" i="8"/>
  <c r="X5" i="8"/>
  <c r="AE5" i="8"/>
  <c r="AD5" i="8"/>
  <c r="U5" i="8"/>
  <c r="N5" i="8"/>
  <c r="D5" i="8"/>
  <c r="S5" i="8"/>
  <c r="Z5" i="8"/>
  <c r="P5" i="8"/>
  <c r="W5" i="8"/>
  <c r="F5" i="8"/>
  <c r="M5" i="8"/>
  <c r="AB5" i="8"/>
  <c r="I5" i="8"/>
  <c r="K5" i="8"/>
  <c r="Q6" i="9"/>
  <c r="H6" i="9"/>
  <c r="C6" i="9"/>
  <c r="D6" i="9"/>
  <c r="U3" i="9"/>
  <c r="T6" i="9"/>
  <c r="M3" i="9"/>
  <c r="N6" i="9"/>
  <c r="AE6" i="9"/>
  <c r="AI6" i="9"/>
  <c r="Y6" i="9"/>
  <c r="AF6" i="9"/>
  <c r="F6" i="9"/>
  <c r="AG6" i="9"/>
  <c r="O6" i="9"/>
  <c r="S6" i="9"/>
  <c r="R6" i="9"/>
  <c r="AA6" i="9"/>
  <c r="W6" i="9"/>
  <c r="J6" i="9"/>
  <c r="L6" i="9"/>
  <c r="I6" i="9"/>
  <c r="X6" i="9"/>
  <c r="AD6" i="9"/>
  <c r="AC6" i="9"/>
  <c r="E6" i="9"/>
  <c r="K6" i="9"/>
  <c r="U6" i="9"/>
  <c r="Z6" i="9"/>
  <c r="P6" i="9"/>
  <c r="V6" i="9"/>
  <c r="AB6" i="9"/>
  <c r="M6" i="9"/>
  <c r="G6" i="9"/>
  <c r="AH4" i="9"/>
  <c r="N4" i="9"/>
  <c r="O3" i="9"/>
  <c r="G3" i="9"/>
  <c r="S3" i="9"/>
  <c r="AC3" i="9"/>
  <c r="E3" i="9"/>
  <c r="L3" i="9"/>
  <c r="W3" i="9"/>
  <c r="D3" i="9"/>
  <c r="T5" i="9"/>
  <c r="C5" i="9"/>
  <c r="AF5" i="9"/>
  <c r="U5" i="9"/>
  <c r="D5" i="9"/>
  <c r="H5" i="9"/>
  <c r="P5" i="9"/>
  <c r="AE5" i="9"/>
  <c r="E5" i="9"/>
  <c r="AI5" i="9"/>
  <c r="AH5" i="9"/>
  <c r="F5" i="9"/>
  <c r="W5" i="9"/>
  <c r="AA5" i="9"/>
  <c r="Z5" i="9"/>
  <c r="I5" i="9"/>
  <c r="O5" i="9"/>
  <c r="K5" i="9"/>
  <c r="R5" i="9"/>
  <c r="G5" i="9"/>
  <c r="J5" i="9"/>
  <c r="AI3" i="9"/>
  <c r="Q3" i="9"/>
  <c r="AA3" i="9"/>
  <c r="U4" i="9"/>
  <c r="S4" i="9"/>
  <c r="L5" i="9"/>
  <c r="S5" i="9"/>
  <c r="Z3" i="9"/>
  <c r="AG5" i="9"/>
  <c r="K3" i="9"/>
  <c r="P4" i="9"/>
  <c r="V5" i="9"/>
  <c r="AB3" i="9"/>
  <c r="Y5" i="9"/>
  <c r="X5" i="9"/>
  <c r="AG3" i="9"/>
  <c r="M5" i="9"/>
  <c r="AB5" i="9"/>
  <c r="T4" i="9"/>
  <c r="AE4" i="9"/>
  <c r="T3" i="9"/>
  <c r="W4" i="9"/>
  <c r="L4" i="9"/>
  <c r="M4" i="9"/>
  <c r="D4" i="9"/>
  <c r="AI4" i="9"/>
  <c r="E4" i="9"/>
  <c r="Y4" i="9"/>
  <c r="H4" i="9"/>
  <c r="V4" i="9"/>
  <c r="AA4" i="9"/>
  <c r="R4" i="9"/>
  <c r="I4" i="9"/>
  <c r="AF4" i="9"/>
  <c r="AC5" i="9"/>
  <c r="AD5" i="9"/>
  <c r="F4" i="9"/>
  <c r="G4" i="9"/>
  <c r="K4" i="9"/>
  <c r="Q4" i="9"/>
  <c r="Z4" i="9"/>
  <c r="AG4" i="9"/>
  <c r="AC4" i="9"/>
  <c r="AB4" i="9"/>
  <c r="C4" i="9"/>
  <c r="O4" i="9"/>
  <c r="J4" i="9"/>
  <c r="N5" i="9"/>
  <c r="X4" i="9"/>
  <c r="AE3" i="9"/>
  <c r="P3" i="9"/>
  <c r="N3" i="9"/>
  <c r="AH3" i="9"/>
  <c r="J3" i="9"/>
  <c r="AF3" i="9"/>
  <c r="I3" i="9"/>
  <c r="C3" i="9"/>
  <c r="AD3" i="9"/>
  <c r="H3" i="9"/>
  <c r="X3" i="9"/>
  <c r="F3" i="9"/>
  <c r="R3" i="9"/>
  <c r="V3" i="9"/>
  <c r="I7" i="15" l="1"/>
  <c r="S7" i="15" l="1"/>
  <c r="AE7" i="15"/>
  <c r="AI7" i="15"/>
  <c r="R7" i="15"/>
  <c r="P7" i="15"/>
  <c r="AA7" i="15"/>
  <c r="J7" i="15"/>
  <c r="AH7" i="15"/>
  <c r="AF7" i="15"/>
  <c r="O7" i="15"/>
  <c r="K7" i="15"/>
  <c r="Z7" i="15"/>
  <c r="X7" i="15"/>
  <c r="H7" i="15"/>
  <c r="W7" i="15"/>
  <c r="G7" i="15"/>
  <c r="AD7" i="15"/>
  <c r="V7" i="15"/>
  <c r="N7" i="15"/>
  <c r="F7" i="15"/>
  <c r="C7" i="15"/>
  <c r="AC7" i="15"/>
  <c r="U7" i="15"/>
  <c r="M7" i="15"/>
  <c r="E7" i="15"/>
  <c r="AB7" i="15"/>
  <c r="T7" i="15"/>
  <c r="L7" i="15"/>
  <c r="D7" i="15"/>
  <c r="AG7" i="15"/>
  <c r="Y7" i="15"/>
  <c r="Q7" i="15"/>
  <c r="D7" i="16"/>
  <c r="Z7" i="16" l="1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F7" i="16"/>
  <c r="AB7" i="16"/>
  <c r="X7" i="16"/>
  <c r="T7" i="16"/>
  <c r="P7" i="16"/>
  <c r="L7" i="16"/>
  <c r="H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C7" i="13"/>
  <c r="F7" i="11"/>
  <c r="M7" i="11" l="1"/>
  <c r="D7" i="11"/>
  <c r="AC7" i="11"/>
  <c r="T7" i="11"/>
  <c r="AB7" i="11"/>
  <c r="L7" i="11"/>
  <c r="C7" i="11"/>
  <c r="U7" i="11"/>
  <c r="E7" i="11"/>
  <c r="K7" i="11"/>
  <c r="AH7" i="11"/>
  <c r="Z7" i="11"/>
  <c r="R7" i="11"/>
  <c r="J7" i="11"/>
  <c r="S7" i="11"/>
  <c r="AG7" i="11"/>
  <c r="Y7" i="11"/>
  <c r="Q7" i="11"/>
  <c r="I7" i="11"/>
  <c r="AA7" i="11"/>
  <c r="AF7" i="11"/>
  <c r="X7" i="11"/>
  <c r="P7" i="11"/>
  <c r="H7" i="11"/>
  <c r="AI7" i="11"/>
  <c r="AE7" i="11"/>
  <c r="W7" i="11"/>
  <c r="O7" i="11"/>
  <c r="G7" i="11"/>
  <c r="AD7" i="11"/>
  <c r="V7" i="11"/>
  <c r="N7" i="11"/>
  <c r="E7" i="12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</calcChain>
</file>

<file path=xl/sharedStrings.xml><?xml version="1.0" encoding="utf-8"?>
<sst xmlns="http://schemas.openxmlformats.org/spreadsheetml/2006/main" count="625" uniqueCount="280">
  <si>
    <t>battery electric vehicle</t>
  </si>
  <si>
    <t>natural gas vehicle</t>
  </si>
  <si>
    <t>gasoline vehicle</t>
  </si>
  <si>
    <t>diesel vehicle</t>
  </si>
  <si>
    <t>plugin hybrid vehicle</t>
  </si>
  <si>
    <t>Notes</t>
  </si>
  <si>
    <t>BNVP BAU New Vehicle Price</t>
  </si>
  <si>
    <t>Sources:</t>
  </si>
  <si>
    <t>(defined as having zero for all years in the variable MPNVbT) are assigned a</t>
  </si>
  <si>
    <t>price of zero in this variable.</t>
  </si>
  <si>
    <t>Average Price</t>
  </si>
  <si>
    <t>Gasoline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</si>
  <si>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</si>
  <si>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</si>
  <si>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</si>
  <si>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</si>
  <si>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</si>
  <si>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</si>
  <si>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</si>
  <si>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</si>
  <si>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</si>
  <si>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</si>
  <si>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</si>
  <si>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</si>
  <si>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</si>
  <si>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</si>
  <si>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Price</t>
  </si>
  <si>
    <t>Daniel Michaels, The Wall Street Journal</t>
  </si>
  <si>
    <t>The Secret Price of a Jet Airliner</t>
  </si>
  <si>
    <t>http://www.wsj.com/articles/SB10001424052702303649504577494862829051078</t>
  </si>
  <si>
    <t>Ship prices vary greatly by ship type and size.  Based on variable AVLo, our average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</si>
  <si>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</si>
  <si>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</si>
  <si>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</si>
  <si>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</si>
  <si>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</si>
  <si>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</si>
  <si>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</si>
  <si>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</si>
  <si>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</si>
  <si>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</si>
  <si>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</si>
  <si>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</si>
  <si>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</si>
  <si>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</si>
  <si>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</si>
  <si>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</si>
  <si>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</si>
  <si>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</si>
  <si>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</si>
  <si>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</si>
  <si>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</si>
  <si>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</si>
  <si>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</si>
  <si>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</si>
  <si>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</si>
  <si>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</si>
  <si>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</si>
  <si>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</si>
  <si>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</si>
  <si>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</si>
  <si>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</si>
  <si>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</si>
  <si>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</si>
  <si>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</si>
  <si>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</si>
  <si>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</si>
  <si>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</si>
  <si>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</si>
  <si>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</si>
  <si>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</si>
  <si>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</si>
  <si>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</si>
  <si>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</si>
  <si>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Diesel</t>
  </si>
  <si>
    <t>Ruppees per dollar</t>
  </si>
  <si>
    <t>2012 USD</t>
  </si>
  <si>
    <t>NDTV</t>
  </si>
  <si>
    <t>passenger HDV (bus) prices, India</t>
  </si>
  <si>
    <t>Hybrid Elec</t>
  </si>
  <si>
    <t>Honda Accord</t>
  </si>
  <si>
    <t>lakhs</t>
  </si>
  <si>
    <t>Toyota Camry</t>
  </si>
  <si>
    <t>Battery Elec</t>
  </si>
  <si>
    <t>Mahindra e2oPlus</t>
  </si>
  <si>
    <t>Mahindra e-Verito</t>
  </si>
  <si>
    <t>low</t>
  </si>
  <si>
    <t>high</t>
  </si>
  <si>
    <t>Maruti Suzuki Swift</t>
  </si>
  <si>
    <t>Renault Kwid</t>
  </si>
  <si>
    <t>Tata Tiago</t>
  </si>
  <si>
    <t>Hyundai i20</t>
  </si>
  <si>
    <t>Mahindra KUV100 NXT</t>
  </si>
  <si>
    <t>Marui Suzuki Baleno</t>
  </si>
  <si>
    <t>Natural Gas</t>
  </si>
  <si>
    <t>Marui Suzuki Alto 800</t>
  </si>
  <si>
    <t>Marui Suzuki Ertiga</t>
  </si>
  <si>
    <t>Maruti Suzuki Wagon R</t>
  </si>
  <si>
    <t>Maruti Suzuki Alto K10</t>
  </si>
  <si>
    <t>Mariti Suzuki Celerio</t>
  </si>
  <si>
    <t>Toyota Prius</t>
  </si>
  <si>
    <t>Lexus NX</t>
  </si>
  <si>
    <t>Volvo XC90</t>
  </si>
  <si>
    <t>Passenger LDVs</t>
  </si>
  <si>
    <t>New Cars</t>
  </si>
  <si>
    <t>https://auto.ndtv.com/new-cars</t>
  </si>
  <si>
    <t>Seach for cars by fuel type, sort by popularity, exclude pickups and vans, avoid duplicate brands where possible</t>
  </si>
  <si>
    <t>Ruppees per Crore</t>
  </si>
  <si>
    <t>Ruppees per Lakh</t>
  </si>
  <si>
    <t>Electric</t>
  </si>
  <si>
    <t>Palatino Angel</t>
  </si>
  <si>
    <t>Lohia Oma Star Li</t>
  </si>
  <si>
    <t>Indus Yo Electron</t>
  </si>
  <si>
    <t>Avon E Mate</t>
  </si>
  <si>
    <t>Okinawa Ridge</t>
  </si>
  <si>
    <t>Bajaj Pulsar 220 F</t>
  </si>
  <si>
    <t>TVS Apache RTR 160</t>
  </si>
  <si>
    <t>Honda Activa 5G</t>
  </si>
  <si>
    <t>Hero Glamour</t>
  </si>
  <si>
    <t>passenger motorbikes, India</t>
  </si>
  <si>
    <t>ZigWheels</t>
  </si>
  <si>
    <t>https://www.zigwheels.com/newbikes</t>
  </si>
  <si>
    <t>New Bikes in India</t>
  </si>
  <si>
    <t>Seach for bikes by fuel type, sort by popularity, avoid duplicate brands where possible</t>
  </si>
  <si>
    <t>Bajaj RE Maxima</t>
  </si>
  <si>
    <t>Fuel Type</t>
  </si>
  <si>
    <t>Unit</t>
  </si>
  <si>
    <t>Bajaj RE Optima CNG Auto Rickshaw</t>
  </si>
  <si>
    <t>CNG</t>
  </si>
  <si>
    <t>Atul Gemini Petrol Auto Rickshaw</t>
  </si>
  <si>
    <t>Atul Gemini CNG Auto Rickshaw</t>
  </si>
  <si>
    <t>LPG</t>
  </si>
  <si>
    <t>Lohia Auto Humsafar Diesel Auto Rickshaw</t>
  </si>
  <si>
    <t>HERO Raahii Electric Rickshaw</t>
  </si>
  <si>
    <t>Electricity</t>
  </si>
  <si>
    <t>Piaggio Ape City Smart CNG, LPG, or Petrol</t>
  </si>
  <si>
    <t>CNG, LPG</t>
  </si>
  <si>
    <t>Piaggio Ape City Smart Diesel</t>
  </si>
  <si>
    <t>3-wheel motorbikes (classified as freight motorbikes in EPS), India</t>
  </si>
  <si>
    <t>Commercial Vehicle Info</t>
  </si>
  <si>
    <t>Auto Rickshw Price List in India with Specs Features Images</t>
  </si>
  <si>
    <t>https://commercialvehicleinfo.com/auto-rickshaw-prices-in-india-with-specs-features-images/</t>
  </si>
  <si>
    <t>Mahindra Alfa DX</t>
  </si>
  <si>
    <t>Mahindra eAlfa Mini Electric Rickshaw</t>
  </si>
  <si>
    <t>Mahindra Launches e-Alfa Mini Electric Rickshaw; Priced At ₹ 1.12 Lakh</t>
  </si>
  <si>
    <t>https://auto.ndtv.com/news/mahindra-launches-e-alfa-mini-electric-rickshaw-priced-at-rs-1-12-lakh-1747907</t>
  </si>
  <si>
    <t>Mahindra Imperio</t>
  </si>
  <si>
    <t>Hindustan Motors Winner 1.5 XD</t>
  </si>
  <si>
    <t>Mahindra Maxximo Plus</t>
  </si>
  <si>
    <t>LDV Cargo Trucks</t>
  </si>
  <si>
    <t>HDV Cargo Trucks</t>
  </si>
  <si>
    <t>Mahindra Truxo 25 202</t>
  </si>
  <si>
    <t>SML Isuzu Samarat ZT54SM TC</t>
  </si>
  <si>
    <t>Eicher 10.80</t>
  </si>
  <si>
    <t>Freight LDVs, Freight HDVS, India</t>
  </si>
  <si>
    <t>MotorBazee</t>
  </si>
  <si>
    <t>New Truck Search</t>
  </si>
  <si>
    <t>http://www.motorbazee.com/new+truck+search</t>
  </si>
  <si>
    <t>Tata Ace</t>
  </si>
  <si>
    <t>Tata SFC 407 Ex</t>
  </si>
  <si>
    <t>LDVs, HDVs, motorbikes</t>
  </si>
  <si>
    <t>We use data for new vehicles from Indian vehicle selling websites, sorted by popularity,</t>
  </si>
  <si>
    <t>opting for a variety of brands.</t>
  </si>
  <si>
    <t>Currency Conversion</t>
  </si>
  <si>
    <t>We convert to 2012 USD, the currency input unit for the model.</t>
  </si>
  <si>
    <t>We convert back to Indian currency in the model's output area.</t>
  </si>
  <si>
    <t>In the India model, all three-wheeled vehicles are classified as freight motorbikes.</t>
  </si>
  <si>
    <t>passenger ships</t>
  </si>
  <si>
    <t>India Inflation Rates</t>
  </si>
  <si>
    <t>Year</t>
  </si>
  <si>
    <t>Rate</t>
  </si>
  <si>
    <t>Value Indexed to 2012</t>
  </si>
  <si>
    <t>Price ($/vehicle)</t>
  </si>
  <si>
    <t>LPG vehicle</t>
  </si>
  <si>
    <t>hydrogen vehicle</t>
  </si>
  <si>
    <t>Ford EcoSport</t>
  </si>
  <si>
    <t>2019 lakhs</t>
  </si>
  <si>
    <t>Auto LPG</t>
  </si>
  <si>
    <t>Hyundai EON</t>
  </si>
  <si>
    <t>List of LPG vehicles in India</t>
  </si>
  <si>
    <t>-</t>
  </si>
  <si>
    <t>http://www.iac.org.in/oe_models.php</t>
  </si>
  <si>
    <t>OE Models</t>
  </si>
  <si>
    <t>List of Brands offering LPG variants</t>
  </si>
  <si>
    <t>Last recorded prices of LPG vehicles in India</t>
  </si>
  <si>
    <t>Carwale</t>
  </si>
  <si>
    <t>2015-19</t>
  </si>
  <si>
    <t xml:space="preserve">Search results for LPG car models listed in IAC website </t>
  </si>
  <si>
    <t>Indian Auto LPG Coalition (IAC)</t>
  </si>
  <si>
    <t>https://www.carwale.com/hyundai-cars/santro-xing-2008-2015/glslpg/</t>
  </si>
  <si>
    <t>Hyundai models</t>
  </si>
  <si>
    <t>https://www.carwale.com/hyundai-cars/eon-2011-2019/erapluslpg/</t>
  </si>
  <si>
    <t>Hyndai Grand i10</t>
  </si>
  <si>
    <t>https://www.carwale.com/hyundai-cars/grand-i10-2013-2017/magna10kappavtvtlpg20142016/</t>
  </si>
  <si>
    <t>Link</t>
  </si>
  <si>
    <t>Last recorded</t>
  </si>
  <si>
    <t>LPG LDV variants by leading manufacturers are out of production since past few years,</t>
  </si>
  <si>
    <t xml:space="preserve">so we don't account for them in the BAU trajectory. But we list the most recent </t>
  </si>
  <si>
    <t xml:space="preserve">sources available, for reference in future updates of the model. </t>
  </si>
  <si>
    <t>Search by fuel type</t>
  </si>
  <si>
    <t>Mahindra Bolero Pick-up</t>
  </si>
  <si>
    <t>Tata LPT 407 EX2</t>
  </si>
  <si>
    <t>Low</t>
  </si>
  <si>
    <t>High</t>
  </si>
  <si>
    <t>Popular Buses in India</t>
  </si>
  <si>
    <t xml:space="preserve">Eicher 10.75 H Starline School Bus </t>
  </si>
  <si>
    <t>Volvo 8400 City Bus</t>
  </si>
  <si>
    <t>Eicher 10.75 H Starline Staff Bus</t>
  </si>
  <si>
    <t xml:space="preserve">Electric Bus </t>
  </si>
  <si>
    <t>Range of manufacturers</t>
  </si>
  <si>
    <t>Source: BMTC</t>
  </si>
  <si>
    <t>2019 crore</t>
  </si>
  <si>
    <t>crore</t>
  </si>
  <si>
    <t>Car Dekho</t>
  </si>
  <si>
    <t>https://buses.cardekho.com/popular-buses.html</t>
  </si>
  <si>
    <t>BMTC working on plan to buy 300 electric buses</t>
  </si>
  <si>
    <t>https://economictimes.indiatimes.com/industry/transportation/roadways/bmtc-working-on-plan-to-buy-300-electric-buses/articleshow/69672312.cms?from=mdr</t>
  </si>
  <si>
    <t>Economic Times/quoting BMTC</t>
  </si>
  <si>
    <t>Popular Diesel Buses in India</t>
  </si>
  <si>
    <t>CNG Buses</t>
  </si>
  <si>
    <t>Tata CNG (DTC)</t>
  </si>
  <si>
    <t>Source: NGV Global News</t>
  </si>
  <si>
    <t>https://www.ngvglobal.com/blog/cng-buses-piloted-for-interstate-routes-in-india-1222</t>
  </si>
  <si>
    <t>CNG Buses Piloted for Interstate Routes in India</t>
  </si>
  <si>
    <t>NGV Global News/quoting DTC</t>
  </si>
  <si>
    <t>2018 crore</t>
  </si>
  <si>
    <t>Ashok Leyland 1612 iL</t>
  </si>
  <si>
    <t xml:space="preserve">Ashok Leyland 2516 </t>
  </si>
  <si>
    <t>Rs.</t>
  </si>
  <si>
    <t>2019 Rs.</t>
  </si>
  <si>
    <t>Royal Enfield Classic 350</t>
  </si>
  <si>
    <t>Atul Gemini LPG Auto Rickshaw</t>
  </si>
  <si>
    <t>Average</t>
  </si>
  <si>
    <t>2016 lakhs</t>
  </si>
  <si>
    <t>Passenger Ships (passenger ferries) - India</t>
  </si>
  <si>
    <t>Regular Ferry 
(Diesel)</t>
  </si>
  <si>
    <t>Freight Ships</t>
  </si>
  <si>
    <t>Passenger Ships - India</t>
  </si>
  <si>
    <t>https://yourstory.com/2016/01/navalt-solar-boats</t>
  </si>
  <si>
    <t>Your Story</t>
  </si>
  <si>
    <t>Meet the entrepreneur who has built India's first solar ferry, in the backwaters of Kochi</t>
  </si>
  <si>
    <t>Passenger Aircrafts</t>
  </si>
  <si>
    <t>Freight Aircrafts</t>
  </si>
  <si>
    <t>(See "scaling-factors.xlsx" for source info)</t>
  </si>
  <si>
    <t>Rail - Freight and Passenger</t>
  </si>
  <si>
    <t>NITI Aayog</t>
  </si>
  <si>
    <t>India Energy Security Scenarios v2</t>
  </si>
  <si>
    <t>http://iess2047.gov.in/pathways/22202222222222220222222222012222202222222211202220222022222/primary_energy_chart</t>
  </si>
  <si>
    <t>Average capital costs of each vehicle type</t>
  </si>
  <si>
    <t>Passenger Rail</t>
  </si>
  <si>
    <t>Mode</t>
  </si>
  <si>
    <t>Sub-mode</t>
  </si>
  <si>
    <t>Technology</t>
  </si>
  <si>
    <t>2011-12</t>
  </si>
  <si>
    <t>RAIL</t>
  </si>
  <si>
    <t>DIESEL</t>
  </si>
  <si>
    <t>ELECTRIC</t>
  </si>
  <si>
    <t>Average capital costs of each vehicle type (INR)</t>
  </si>
  <si>
    <t>Tab XIIb - Table 5.1</t>
  </si>
  <si>
    <t>AIR</t>
  </si>
  <si>
    <t>Source: IESS v2</t>
  </si>
  <si>
    <t>Tab XIIa (Table 7.1), XIIb (Table 5.1)</t>
  </si>
  <si>
    <t>2012 INR</t>
  </si>
  <si>
    <t xml:space="preserve">We use values from a comparative capex estimate of a solar vs. diesel ferry </t>
  </si>
  <si>
    <t>passenger and freight rail</t>
  </si>
  <si>
    <t>We use values from base year 2012 estimate of IESS v2 India model</t>
  </si>
  <si>
    <t>passenger aircrafts</t>
  </si>
  <si>
    <t>Passenger aircraft market prices are substantially lower than list prices</t>
  </si>
  <si>
    <t>freight ships</t>
  </si>
  <si>
    <t>we use the estimate from US EPS 2.0. See "Ships" tab for more info</t>
  </si>
  <si>
    <t xml:space="preserve">2016 lakhs </t>
  </si>
  <si>
    <t>Freight Rail</t>
  </si>
  <si>
    <t>We assume no change in pricing over time for all vehicle types.</t>
  </si>
  <si>
    <t>Force Traveller 3050</t>
  </si>
  <si>
    <t>of manufacturers. Hence we use the market price from a 2012 estimate.</t>
  </si>
  <si>
    <t>from the passenger HDVs category.</t>
  </si>
  <si>
    <t>freight aircrafts</t>
  </si>
  <si>
    <t>For estimating electric aircraft prices, we apply the ratios</t>
  </si>
  <si>
    <t>We use values from base year 2012 estimate of IESS v2 India model.</t>
  </si>
  <si>
    <t>Any vehicle types / cargo type / technology combinations that don't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</si>
</sst>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"/>
    <numFmt numFmtId="166" formatCode="0.0"/>
    <numFmt numFmtId="167" formatCode="0.000"/>
    <numFmt numFmtId="172" formatCode="#,##0.0_);\(#,##0.0\);&quot;-&quot;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16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172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5" fontId="0" fillId="0" borderId="0" xfId="8" applyNumberFormat="1" applyFont="1"/>
    <xf numFmtId="0" fontId="1" fillId="2" borderId="0" xfId="0" applyFont="1" applyFill="1" applyAlignment="1">
      <alignment horizontal="right"/>
    </xf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166" fontId="0" fillId="0" borderId="0" xfId="0" applyNumberFormat="1"/>
    <xf numFmtId="1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167" fontId="0" fillId="0" borderId="0" xfId="0" applyNumberFormat="1"/>
    <xf numFmtId="9" fontId="0" fillId="0" borderId="0" xfId="0" applyNumberFormat="1"/>
    <xf numFmtId="0" fontId="7" fillId="0" borderId="0" xfId="9" applyFill="1"/>
    <xf numFmtId="2" fontId="0" fillId="0" borderId="0" xfId="0" applyNumberFormat="1"/>
    <xf numFmtId="0" fontId="7" fillId="0" borderId="0" xfId="9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9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Fill="1"/>
    <xf numFmtId="0" fontId="9" fillId="5" borderId="0" xfId="0" applyFont="1" applyFill="1" applyBorder="1"/>
    <xf numFmtId="0" fontId="0" fillId="5" borderId="0" xfId="0" applyFill="1" applyBorder="1"/>
    <xf numFmtId="0" fontId="10" fillId="5" borderId="5" xfId="0" applyFont="1" applyFill="1" applyBorder="1" applyAlignment="1">
      <alignment vertical="center"/>
    </xf>
    <xf numFmtId="0" fontId="10" fillId="5" borderId="5" xfId="0" applyNumberFormat="1" applyFont="1" applyFill="1" applyBorder="1" applyAlignment="1">
      <alignment horizontal="right" vertical="center"/>
    </xf>
    <xf numFmtId="0" fontId="0" fillId="5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9" fontId="0" fillId="5" borderId="0" xfId="0" applyNumberFormat="1" applyFill="1" applyBorder="1" applyAlignment="1">
      <alignment vertical="center"/>
    </xf>
    <xf numFmtId="0" fontId="0" fillId="5" borderId="0" xfId="0" applyFill="1" applyAlignment="1">
      <alignment horizontal="left" indent="1"/>
    </xf>
    <xf numFmtId="0" fontId="0" fillId="5" borderId="0" xfId="0" applyFill="1"/>
    <xf numFmtId="0" fontId="0" fillId="5" borderId="6" xfId="0" applyFill="1" applyBorder="1" applyAlignment="1">
      <alignment horizontal="left" indent="1"/>
    </xf>
    <xf numFmtId="0" fontId="0" fillId="5" borderId="6" xfId="0" applyFill="1" applyBorder="1"/>
    <xf numFmtId="0" fontId="0" fillId="5" borderId="7" xfId="0" applyFill="1" applyBorder="1" applyAlignment="1">
      <alignment horizontal="left" indent="1"/>
    </xf>
    <xf numFmtId="0" fontId="0" fillId="5" borderId="7" xfId="0" applyFill="1" applyBorder="1"/>
    <xf numFmtId="0" fontId="10" fillId="5" borderId="8" xfId="0" applyNumberFormat="1" applyFont="1" applyFill="1" applyBorder="1" applyAlignment="1">
      <alignment horizontal="right" vertical="center"/>
    </xf>
    <xf numFmtId="0" fontId="11" fillId="4" borderId="0" xfId="10" applyNumberFormat="1" applyFont="1" applyFill="1"/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ofwhich" xfId="10" xr:uid="{41551F78-13D6-49E4-A78D-2AA1AEA9FAAA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eps-2.0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3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>
        <row r="1">
          <cell r="C1">
            <v>2017</v>
          </cell>
          <cell r="D1">
            <v>2018</v>
          </cell>
          <cell r="E1">
            <v>2019</v>
          </cell>
          <cell r="F1">
            <v>2020</v>
          </cell>
          <cell r="G1">
            <v>2021</v>
          </cell>
          <cell r="H1">
            <v>2022</v>
          </cell>
          <cell r="I1">
            <v>2023</v>
          </cell>
          <cell r="J1">
            <v>2024</v>
          </cell>
          <cell r="K1">
            <v>2025</v>
          </cell>
          <cell r="L1">
            <v>2026</v>
          </cell>
          <cell r="M1">
            <v>2027</v>
          </cell>
          <cell r="N1">
            <v>2028</v>
          </cell>
          <cell r="O1">
            <v>2029</v>
          </cell>
          <cell r="P1">
            <v>2030</v>
          </cell>
          <cell r="Q1">
            <v>2031</v>
          </cell>
          <cell r="R1">
            <v>2032</v>
          </cell>
          <cell r="S1">
            <v>2033</v>
          </cell>
          <cell r="T1">
            <v>2034</v>
          </cell>
          <cell r="U1">
            <v>2035</v>
          </cell>
          <cell r="V1">
            <v>2036</v>
          </cell>
          <cell r="W1">
            <v>2037</v>
          </cell>
          <cell r="X1">
            <v>2038</v>
          </cell>
          <cell r="Y1">
            <v>2039</v>
          </cell>
          <cell r="Z1">
            <v>2040</v>
          </cell>
          <cell r="AA1">
            <v>2041</v>
          </cell>
          <cell r="AB1">
            <v>2042</v>
          </cell>
          <cell r="AC1">
            <v>2043</v>
          </cell>
          <cell r="AD1">
            <v>2044</v>
          </cell>
          <cell r="AE1">
            <v>2045</v>
          </cell>
          <cell r="AF1">
            <v>2046</v>
          </cell>
          <cell r="AG1">
            <v>2047</v>
          </cell>
          <cell r="AH1">
            <v>2048</v>
          </cell>
          <cell r="AI1">
            <v>2049</v>
          </cell>
          <cell r="AJ1">
            <v>2050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igwheels.com/newbikes" TargetMode="External"/><Relationship Id="rId2" Type="http://schemas.openxmlformats.org/officeDocument/2006/relationships/hyperlink" Target="http://www.motorbazee.com/new+truck+search" TargetMode="External"/><Relationship Id="rId1" Type="http://schemas.openxmlformats.org/officeDocument/2006/relationships/hyperlink" Target="https://auto.ndtv.com/new-car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mmercialvehicleinfo.com/auto-rickshaw-prices-in-india-with-specs-features-images/" TargetMode="External"/><Relationship Id="rId4" Type="http://schemas.openxmlformats.org/officeDocument/2006/relationships/hyperlink" Target="http://www.wsj.com/articles/SB1000142405270230364950457749486282905107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rwale.com/hyundai-cars/eon-2011-2019/erapluslp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tabSelected="1" topLeftCell="A37" workbookViewId="0">
      <selection activeCell="A23" sqref="A23"/>
    </sheetView>
  </sheetViews>
  <sheetFormatPr defaultRowHeight="15" x14ac:dyDescent="0.25"/>
  <cols>
    <col min="2" max="2" width="56.28515625" customWidth="1"/>
    <col min="5" max="5" width="64.140625" customWidth="1"/>
  </cols>
  <sheetData>
    <row r="1" spans="1:5" x14ac:dyDescent="0.25">
      <c r="A1" s="1" t="s">
        <v>6</v>
      </c>
    </row>
    <row r="3" spans="1:5" x14ac:dyDescent="0.25">
      <c r="A3" s="1" t="s">
        <v>7</v>
      </c>
      <c r="B3" s="2" t="s">
        <v>103</v>
      </c>
      <c r="E3" s="2" t="s">
        <v>179</v>
      </c>
    </row>
    <row r="4" spans="1:5" x14ac:dyDescent="0.25">
      <c r="B4" s="5" t="s">
        <v>77</v>
      </c>
      <c r="E4" s="5" t="s">
        <v>188</v>
      </c>
    </row>
    <row r="5" spans="1:5" x14ac:dyDescent="0.25">
      <c r="B5" s="7">
        <v>2018</v>
      </c>
      <c r="E5" s="7" t="s">
        <v>180</v>
      </c>
    </row>
    <row r="6" spans="1:5" x14ac:dyDescent="0.25">
      <c r="B6" s="5" t="s">
        <v>104</v>
      </c>
      <c r="E6" s="5" t="s">
        <v>182</v>
      </c>
    </row>
    <row r="7" spans="1:5" x14ac:dyDescent="0.25">
      <c r="B7" s="25" t="s">
        <v>105</v>
      </c>
      <c r="E7" s="25" t="s">
        <v>181</v>
      </c>
    </row>
    <row r="8" spans="1:5" x14ac:dyDescent="0.25">
      <c r="B8" s="5" t="s">
        <v>106</v>
      </c>
      <c r="E8" s="5" t="s">
        <v>183</v>
      </c>
    </row>
    <row r="9" spans="1:5" x14ac:dyDescent="0.25">
      <c r="B9" s="5"/>
    </row>
    <row r="10" spans="1:5" x14ac:dyDescent="0.25">
      <c r="B10" s="13" t="s">
        <v>78</v>
      </c>
      <c r="E10" s="2" t="s">
        <v>184</v>
      </c>
    </row>
    <row r="11" spans="1:5" x14ac:dyDescent="0.25">
      <c r="B11" s="20" t="s">
        <v>74</v>
      </c>
      <c r="E11" s="5" t="s">
        <v>185</v>
      </c>
    </row>
    <row r="12" spans="1:5" x14ac:dyDescent="0.25">
      <c r="B12" s="12" t="s">
        <v>213</v>
      </c>
      <c r="E12" s="7" t="s">
        <v>186</v>
      </c>
    </row>
    <row r="13" spans="1:5" x14ac:dyDescent="0.25">
      <c r="B13" s="14">
        <v>2019</v>
      </c>
      <c r="E13" s="5" t="s">
        <v>190</v>
      </c>
    </row>
    <row r="14" spans="1:5" x14ac:dyDescent="0.25">
      <c r="B14" s="18" t="s">
        <v>204</v>
      </c>
      <c r="E14" s="25" t="s">
        <v>189</v>
      </c>
    </row>
    <row r="15" spans="1:5" x14ac:dyDescent="0.25">
      <c r="B15" s="27" t="s">
        <v>214</v>
      </c>
      <c r="E15" s="5" t="s">
        <v>187</v>
      </c>
    </row>
    <row r="16" spans="1:5" x14ac:dyDescent="0.25">
      <c r="B16" s="12"/>
      <c r="E16" s="5"/>
    </row>
    <row r="17" spans="2:5" x14ac:dyDescent="0.25">
      <c r="B17" s="31" t="s">
        <v>109</v>
      </c>
      <c r="E17" s="5"/>
    </row>
    <row r="18" spans="2:5" x14ac:dyDescent="0.25">
      <c r="B18" s="14" t="s">
        <v>217</v>
      </c>
      <c r="E18" s="5"/>
    </row>
    <row r="19" spans="2:5" x14ac:dyDescent="0.25">
      <c r="B19" s="19">
        <v>2019</v>
      </c>
      <c r="E19" s="5"/>
    </row>
    <row r="20" spans="2:5" x14ac:dyDescent="0.25">
      <c r="B20" s="14" t="s">
        <v>215</v>
      </c>
      <c r="E20" s="5"/>
    </row>
    <row r="21" spans="2:5" x14ac:dyDescent="0.25">
      <c r="B21" s="27" t="s">
        <v>216</v>
      </c>
    </row>
    <row r="22" spans="2:5" x14ac:dyDescent="0.25">
      <c r="B22" s="27"/>
    </row>
    <row r="23" spans="2:5" x14ac:dyDescent="0.25">
      <c r="B23" s="31" t="s">
        <v>128</v>
      </c>
    </row>
    <row r="24" spans="2:5" x14ac:dyDescent="0.25">
      <c r="B24" s="14" t="s">
        <v>224</v>
      </c>
    </row>
    <row r="25" spans="2:5" x14ac:dyDescent="0.25">
      <c r="B25" s="19">
        <v>2018</v>
      </c>
    </row>
    <row r="26" spans="2:5" x14ac:dyDescent="0.25">
      <c r="B26" s="14" t="s">
        <v>223</v>
      </c>
    </row>
    <row r="27" spans="2:5" x14ac:dyDescent="0.25">
      <c r="B27" s="27" t="s">
        <v>222</v>
      </c>
    </row>
    <row r="28" spans="2:5" x14ac:dyDescent="0.25">
      <c r="B28" s="27"/>
    </row>
    <row r="29" spans="2:5" x14ac:dyDescent="0.25">
      <c r="B29" s="2" t="s">
        <v>154</v>
      </c>
    </row>
    <row r="30" spans="2:5" x14ac:dyDescent="0.25">
      <c r="B30" t="s">
        <v>155</v>
      </c>
    </row>
    <row r="31" spans="2:5" x14ac:dyDescent="0.25">
      <c r="B31" s="19">
        <v>2018</v>
      </c>
    </row>
    <row r="32" spans="2:5" x14ac:dyDescent="0.25">
      <c r="B32" t="s">
        <v>156</v>
      </c>
    </row>
    <row r="33" spans="2:5" x14ac:dyDescent="0.25">
      <c r="B33" s="11" t="s">
        <v>157</v>
      </c>
    </row>
    <row r="34" spans="2:5" x14ac:dyDescent="0.25">
      <c r="B34" s="12" t="s">
        <v>199</v>
      </c>
    </row>
    <row r="35" spans="2:5" x14ac:dyDescent="0.25">
      <c r="B35" s="12"/>
    </row>
    <row r="36" spans="2:5" x14ac:dyDescent="0.25">
      <c r="B36" s="13" t="s">
        <v>241</v>
      </c>
      <c r="E36" s="13" t="s">
        <v>242</v>
      </c>
    </row>
    <row r="37" spans="2:5" x14ac:dyDescent="0.25">
      <c r="B37" s="12" t="s">
        <v>27</v>
      </c>
      <c r="E37" s="12" t="s">
        <v>245</v>
      </c>
    </row>
    <row r="38" spans="2:5" x14ac:dyDescent="0.25">
      <c r="B38" s="14">
        <v>2012</v>
      </c>
      <c r="E38" s="14">
        <v>2015</v>
      </c>
    </row>
    <row r="39" spans="2:5" x14ac:dyDescent="0.25">
      <c r="B39" s="12" t="s">
        <v>28</v>
      </c>
      <c r="E39" s="12" t="s">
        <v>246</v>
      </c>
    </row>
    <row r="40" spans="2:5" ht="30" x14ac:dyDescent="0.25">
      <c r="B40" s="30" t="s">
        <v>29</v>
      </c>
      <c r="E40" s="12" t="s">
        <v>247</v>
      </c>
    </row>
    <row r="41" spans="2:5" x14ac:dyDescent="0.25">
      <c r="B41" s="12"/>
      <c r="E41" s="12" t="s">
        <v>258</v>
      </c>
    </row>
    <row r="42" spans="2:5" x14ac:dyDescent="0.25">
      <c r="B42" s="13" t="s">
        <v>244</v>
      </c>
    </row>
    <row r="43" spans="2:5" x14ac:dyDescent="0.25">
      <c r="B43" s="12" t="s">
        <v>245</v>
      </c>
    </row>
    <row r="44" spans="2:5" x14ac:dyDescent="0.25">
      <c r="B44" s="14">
        <v>2015</v>
      </c>
    </row>
    <row r="45" spans="2:5" x14ac:dyDescent="0.25">
      <c r="B45" s="12" t="s">
        <v>246</v>
      </c>
    </row>
    <row r="46" spans="2:5" x14ac:dyDescent="0.25">
      <c r="B46" s="12" t="s">
        <v>247</v>
      </c>
    </row>
    <row r="47" spans="2:5" x14ac:dyDescent="0.25">
      <c r="B47" s="12" t="s">
        <v>261</v>
      </c>
    </row>
    <row r="48" spans="2:5" x14ac:dyDescent="0.25">
      <c r="B48" s="12"/>
    </row>
    <row r="49" spans="2:5" x14ac:dyDescent="0.25">
      <c r="B49" s="2" t="s">
        <v>236</v>
      </c>
      <c r="E49" s="13" t="s">
        <v>237</v>
      </c>
    </row>
    <row r="50" spans="2:5" x14ac:dyDescent="0.25">
      <c r="B50" s="6" t="s">
        <v>70</v>
      </c>
      <c r="E50" s="12" t="s">
        <v>239</v>
      </c>
    </row>
    <row r="51" spans="2:5" x14ac:dyDescent="0.25">
      <c r="E51" s="14">
        <v>2016</v>
      </c>
    </row>
    <row r="52" spans="2:5" ht="30" x14ac:dyDescent="0.25">
      <c r="B52" s="13" t="s">
        <v>119</v>
      </c>
      <c r="E52" s="12" t="s">
        <v>240</v>
      </c>
    </row>
    <row r="53" spans="2:5" x14ac:dyDescent="0.25">
      <c r="B53" s="12" t="s">
        <v>120</v>
      </c>
      <c r="E53" s="30" t="s">
        <v>238</v>
      </c>
    </row>
    <row r="54" spans="2:5" x14ac:dyDescent="0.25">
      <c r="B54" s="14">
        <v>2018</v>
      </c>
      <c r="E54" s="5"/>
    </row>
    <row r="55" spans="2:5" x14ac:dyDescent="0.25">
      <c r="B55" s="12" t="s">
        <v>122</v>
      </c>
    </row>
    <row r="56" spans="2:5" x14ac:dyDescent="0.25">
      <c r="B56" s="30" t="s">
        <v>121</v>
      </c>
    </row>
    <row r="57" spans="2:5" x14ac:dyDescent="0.25">
      <c r="B57" s="5" t="s">
        <v>123</v>
      </c>
    </row>
    <row r="58" spans="2:5" x14ac:dyDescent="0.25">
      <c r="B58" s="5"/>
    </row>
    <row r="59" spans="2:5" x14ac:dyDescent="0.25">
      <c r="B59" s="2" t="s">
        <v>138</v>
      </c>
      <c r="E59" s="20"/>
    </row>
    <row r="60" spans="2:5" x14ac:dyDescent="0.25">
      <c r="B60" s="5" t="s">
        <v>139</v>
      </c>
      <c r="E60" s="32"/>
    </row>
    <row r="61" spans="2:5" x14ac:dyDescent="0.25">
      <c r="B61" s="7">
        <v>2018</v>
      </c>
    </row>
    <row r="62" spans="2:5" x14ac:dyDescent="0.25">
      <c r="B62" s="5" t="s">
        <v>140</v>
      </c>
    </row>
    <row r="63" spans="2:5" x14ac:dyDescent="0.25">
      <c r="B63" s="25" t="s">
        <v>141</v>
      </c>
    </row>
    <row r="64" spans="2:5" x14ac:dyDescent="0.25">
      <c r="B64" s="5"/>
    </row>
    <row r="65" spans="1:2" x14ac:dyDescent="0.25">
      <c r="B65" s="5" t="s">
        <v>77</v>
      </c>
    </row>
    <row r="66" spans="1:2" x14ac:dyDescent="0.25">
      <c r="B66" s="7">
        <v>2017</v>
      </c>
    </row>
    <row r="67" spans="1:2" x14ac:dyDescent="0.25">
      <c r="B67" s="5" t="s">
        <v>144</v>
      </c>
    </row>
    <row r="68" spans="1:2" x14ac:dyDescent="0.25">
      <c r="B68" s="5" t="s">
        <v>145</v>
      </c>
    </row>
    <row r="69" spans="1:2" x14ac:dyDescent="0.25">
      <c r="B69" s="5"/>
    </row>
    <row r="70" spans="1:2" x14ac:dyDescent="0.25">
      <c r="A70" s="1" t="s">
        <v>5</v>
      </c>
    </row>
    <row r="71" spans="1:2" x14ac:dyDescent="0.25">
      <c r="A71" t="s">
        <v>279</v>
      </c>
    </row>
    <row r="72" spans="1:2" x14ac:dyDescent="0.25">
      <c r="A72" t="s">
        <v>8</v>
      </c>
    </row>
    <row r="73" spans="1:2" x14ac:dyDescent="0.25">
      <c r="A73" t="s">
        <v>9</v>
      </c>
    </row>
    <row r="75" spans="1:2" x14ac:dyDescent="0.25">
      <c r="A75" t="s">
        <v>166</v>
      </c>
    </row>
    <row r="76" spans="1:2" x14ac:dyDescent="0.25">
      <c r="A76" t="s">
        <v>272</v>
      </c>
    </row>
    <row r="78" spans="1:2" x14ac:dyDescent="0.25">
      <c r="A78" s="1" t="s">
        <v>160</v>
      </c>
    </row>
    <row r="79" spans="1:2" x14ac:dyDescent="0.25">
      <c r="A79" t="s">
        <v>161</v>
      </c>
    </row>
    <row r="80" spans="1:2" x14ac:dyDescent="0.25">
      <c r="A80" t="s">
        <v>162</v>
      </c>
    </row>
    <row r="81" spans="1:1" x14ac:dyDescent="0.25">
      <c r="A81" t="s">
        <v>196</v>
      </c>
    </row>
    <row r="82" spans="1:1" x14ac:dyDescent="0.25">
      <c r="A82" t="s">
        <v>197</v>
      </c>
    </row>
    <row r="83" spans="1:1" x14ac:dyDescent="0.25">
      <c r="A83" t="s">
        <v>198</v>
      </c>
    </row>
    <row r="85" spans="1:1" x14ac:dyDescent="0.25">
      <c r="A85" s="1" t="s">
        <v>264</v>
      </c>
    </row>
    <row r="86" spans="1:1" x14ac:dyDescent="0.25">
      <c r="A86" t="s">
        <v>265</v>
      </c>
    </row>
    <row r="88" spans="1:1" x14ac:dyDescent="0.25">
      <c r="A88" s="1" t="s">
        <v>266</v>
      </c>
    </row>
    <row r="89" spans="1:1" x14ac:dyDescent="0.25">
      <c r="A89" t="s">
        <v>267</v>
      </c>
    </row>
    <row r="90" spans="1:1" x14ac:dyDescent="0.25">
      <c r="A90" t="s">
        <v>274</v>
      </c>
    </row>
    <row r="91" spans="1:1" x14ac:dyDescent="0.25">
      <c r="A91" s="1" t="s">
        <v>276</v>
      </c>
    </row>
    <row r="92" spans="1:1" x14ac:dyDescent="0.25">
      <c r="A92" t="s">
        <v>278</v>
      </c>
    </row>
    <row r="93" spans="1:1" x14ac:dyDescent="0.25">
      <c r="A93" t="s">
        <v>277</v>
      </c>
    </row>
    <row r="94" spans="1:1" x14ac:dyDescent="0.25">
      <c r="A94" t="s">
        <v>275</v>
      </c>
    </row>
    <row r="96" spans="1:1" x14ac:dyDescent="0.25">
      <c r="A96" s="1" t="s">
        <v>167</v>
      </c>
    </row>
    <row r="97" spans="1:2" x14ac:dyDescent="0.25">
      <c r="A97" t="s">
        <v>263</v>
      </c>
    </row>
    <row r="99" spans="1:2" x14ac:dyDescent="0.25">
      <c r="A99" s="1" t="s">
        <v>268</v>
      </c>
    </row>
    <row r="100" spans="1:2" x14ac:dyDescent="0.25">
      <c r="A100" t="s">
        <v>269</v>
      </c>
    </row>
    <row r="102" spans="1:2" x14ac:dyDescent="0.25">
      <c r="A102" s="2" t="s">
        <v>163</v>
      </c>
      <c r="B102" s="15"/>
    </row>
    <row r="103" spans="1:2" x14ac:dyDescent="0.25">
      <c r="A103" t="s">
        <v>164</v>
      </c>
    </row>
    <row r="104" spans="1:2" x14ac:dyDescent="0.25">
      <c r="A104" t="s">
        <v>165</v>
      </c>
    </row>
    <row r="105" spans="1:2" x14ac:dyDescent="0.25">
      <c r="A105" s="6" t="s">
        <v>243</v>
      </c>
    </row>
    <row r="106" spans="1:2" x14ac:dyDescent="0.25">
      <c r="A106" s="1" t="s">
        <v>75</v>
      </c>
    </row>
    <row r="107" spans="1:2" x14ac:dyDescent="0.25">
      <c r="A107">
        <v>54.77</v>
      </c>
      <c r="B107" s="19">
        <v>2012</v>
      </c>
    </row>
    <row r="109" spans="1:2" x14ac:dyDescent="0.25">
      <c r="A109" s="1" t="s">
        <v>107</v>
      </c>
    </row>
    <row r="110" spans="1:2" x14ac:dyDescent="0.25">
      <c r="A110">
        <v>10000000</v>
      </c>
    </row>
    <row r="112" spans="1:2" x14ac:dyDescent="0.25">
      <c r="A112" s="1" t="s">
        <v>108</v>
      </c>
    </row>
    <row r="113" spans="1:3" x14ac:dyDescent="0.25">
      <c r="A113">
        <v>100000</v>
      </c>
    </row>
    <row r="115" spans="1:3" x14ac:dyDescent="0.25">
      <c r="A115" s="1" t="s">
        <v>168</v>
      </c>
      <c r="C115" s="11"/>
    </row>
    <row r="116" spans="1:3" x14ac:dyDescent="0.25">
      <c r="A116" s="21" t="s">
        <v>169</v>
      </c>
      <c r="B116" s="21" t="s">
        <v>170</v>
      </c>
      <c r="C116" t="s">
        <v>171</v>
      </c>
    </row>
    <row r="117" spans="1:3" x14ac:dyDescent="0.25">
      <c r="A117">
        <v>2010</v>
      </c>
      <c r="B117" s="22">
        <v>9.4700000000000006E-2</v>
      </c>
      <c r="C117" s="23">
        <f>C118/(1+B118)</f>
        <v>0.84470208721577789</v>
      </c>
    </row>
    <row r="118" spans="1:3" x14ac:dyDescent="0.25">
      <c r="A118">
        <v>2011</v>
      </c>
      <c r="B118" s="22">
        <v>6.4899999999999999E-2</v>
      </c>
      <c r="C118" s="23">
        <f>C119/(1+B119)</f>
        <v>0.8995232526760818</v>
      </c>
    </row>
    <row r="119" spans="1:3" x14ac:dyDescent="0.25">
      <c r="A119">
        <v>2012</v>
      </c>
      <c r="B119" s="22">
        <v>0.11169999999999999</v>
      </c>
      <c r="C119">
        <v>1</v>
      </c>
    </row>
    <row r="120" spans="1:3" x14ac:dyDescent="0.25">
      <c r="A120">
        <v>2013</v>
      </c>
      <c r="B120" s="22">
        <v>9.1300000000000006E-2</v>
      </c>
      <c r="C120" s="23">
        <f>C119*(1+B120)</f>
        <v>1.0912999999999999</v>
      </c>
    </row>
    <row r="121" spans="1:3" x14ac:dyDescent="0.25">
      <c r="A121">
        <v>2014</v>
      </c>
      <c r="B121" s="22">
        <v>5.8599999999999999E-2</v>
      </c>
      <c r="C121" s="23">
        <f t="shared" ref="C121:C126" si="0">C120*(1+B121)</f>
        <v>1.1552501799999999</v>
      </c>
    </row>
    <row r="122" spans="1:3" x14ac:dyDescent="0.25">
      <c r="A122">
        <v>2015</v>
      </c>
      <c r="B122" s="22">
        <v>6.3200000000000006E-2</v>
      </c>
      <c r="C122" s="23">
        <f t="shared" si="0"/>
        <v>1.2282619913759998</v>
      </c>
    </row>
    <row r="123" spans="1:3" x14ac:dyDescent="0.25">
      <c r="A123">
        <v>2016</v>
      </c>
      <c r="B123" s="22">
        <v>2.23E-2</v>
      </c>
      <c r="C123" s="23">
        <f t="shared" si="0"/>
        <v>1.2556522337836846</v>
      </c>
    </row>
    <row r="124" spans="1:3" x14ac:dyDescent="0.25">
      <c r="A124">
        <v>2017</v>
      </c>
      <c r="B124" s="24">
        <v>0.04</v>
      </c>
      <c r="C124" s="23">
        <f t="shared" si="0"/>
        <v>1.3058783231350322</v>
      </c>
    </row>
    <row r="125" spans="1:3" x14ac:dyDescent="0.25">
      <c r="A125">
        <v>2018</v>
      </c>
      <c r="B125" s="22">
        <v>5.2400000000000002E-2</v>
      </c>
      <c r="C125" s="23">
        <f t="shared" si="0"/>
        <v>1.3743063472673078</v>
      </c>
    </row>
    <row r="126" spans="1:3" x14ac:dyDescent="0.25">
      <c r="A126">
        <v>2019</v>
      </c>
      <c r="B126" s="22">
        <v>7.6200000000000004E-2</v>
      </c>
      <c r="C126" s="23">
        <f t="shared" si="0"/>
        <v>1.4790284909290767</v>
      </c>
    </row>
  </sheetData>
  <hyperlinks>
    <hyperlink ref="B7" r:id="rId1" xr:uid="{F68D7756-1D15-4A90-A140-656E2762E607}"/>
    <hyperlink ref="B33" r:id="rId2" xr:uid="{F8A505AF-3734-4D89-8F77-6AE48D1C2238}"/>
    <hyperlink ref="B56" r:id="rId3" xr:uid="{3E3A4769-F1D9-4032-8F40-30824EDA6B75}"/>
    <hyperlink ref="B40" r:id="rId4" xr:uid="{1D8D5AFA-5DF0-4C38-BC90-98494624ADCC}"/>
    <hyperlink ref="B63" r:id="rId5" xr:uid="{528EDCFD-BC14-49D3-B528-C74577EB06A9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3"/>
  <sheetViews>
    <sheetView topLeftCell="A28" workbookViewId="0">
      <selection activeCell="B47" sqref="B47"/>
    </sheetView>
  </sheetViews>
  <sheetFormatPr defaultRowHeight="15" x14ac:dyDescent="0.25"/>
  <cols>
    <col min="1" max="1" width="15.42578125" customWidth="1"/>
    <col min="2" max="2" width="52.28515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30</v>
      </c>
      <c r="E1" s="2" t="s">
        <v>31</v>
      </c>
    </row>
    <row r="2" spans="1:5" x14ac:dyDescent="0.25">
      <c r="A2" t="s">
        <v>36</v>
      </c>
      <c r="E2" t="s">
        <v>32</v>
      </c>
    </row>
    <row r="3" spans="1:5" x14ac:dyDescent="0.25">
      <c r="A3" t="s">
        <v>68</v>
      </c>
      <c r="E3" t="s">
        <v>33</v>
      </c>
    </row>
    <row r="4" spans="1:5" x14ac:dyDescent="0.25">
      <c r="A4" t="s">
        <v>69</v>
      </c>
      <c r="E4" t="s">
        <v>34</v>
      </c>
    </row>
    <row r="5" spans="1:5" x14ac:dyDescent="0.25">
      <c r="E5" t="s">
        <v>35</v>
      </c>
    </row>
    <row r="6" spans="1:5" x14ac:dyDescent="0.25">
      <c r="A6" t="s">
        <v>37</v>
      </c>
    </row>
    <row r="7" spans="1:5" x14ac:dyDescent="0.25">
      <c r="A7" t="s">
        <v>38</v>
      </c>
    </row>
    <row r="8" spans="1:5" x14ac:dyDescent="0.25">
      <c r="A8" t="s">
        <v>39</v>
      </c>
    </row>
    <row r="9" spans="1:5" x14ac:dyDescent="0.25">
      <c r="A9" t="s">
        <v>41</v>
      </c>
    </row>
    <row r="10" spans="1:5" x14ac:dyDescent="0.25">
      <c r="A10" t="s">
        <v>42</v>
      </c>
    </row>
    <row r="11" spans="1:5" x14ac:dyDescent="0.25">
      <c r="A11" t="s">
        <v>43</v>
      </c>
    </row>
    <row r="13" spans="1:5" x14ac:dyDescent="0.25">
      <c r="A13" t="s">
        <v>44</v>
      </c>
      <c r="E13" s="2" t="s">
        <v>63</v>
      </c>
    </row>
    <row r="14" spans="1:5" x14ac:dyDescent="0.25">
      <c r="A14" t="s">
        <v>45</v>
      </c>
      <c r="E14" t="s">
        <v>40</v>
      </c>
    </row>
    <row r="15" spans="1:5" x14ac:dyDescent="0.25">
      <c r="A15" t="s">
        <v>46</v>
      </c>
    </row>
    <row r="16" spans="1:5" x14ac:dyDescent="0.25">
      <c r="E16" s="2" t="s">
        <v>64</v>
      </c>
    </row>
    <row r="17" spans="1:5" x14ac:dyDescent="0.25">
      <c r="A17" t="s">
        <v>52</v>
      </c>
      <c r="E17" t="s">
        <v>65</v>
      </c>
    </row>
    <row r="18" spans="1:5" x14ac:dyDescent="0.25">
      <c r="A18" t="s">
        <v>47</v>
      </c>
    </row>
    <row r="19" spans="1:5" x14ac:dyDescent="0.25">
      <c r="A19" t="s">
        <v>53</v>
      </c>
      <c r="E19" s="2" t="s">
        <v>66</v>
      </c>
    </row>
    <row r="20" spans="1:5" x14ac:dyDescent="0.25">
      <c r="A20" t="s">
        <v>55</v>
      </c>
      <c r="E20" t="s">
        <v>67</v>
      </c>
    </row>
    <row r="21" spans="1:5" x14ac:dyDescent="0.25">
      <c r="A21" t="s">
        <v>72</v>
      </c>
    </row>
    <row r="22" spans="1:5" x14ac:dyDescent="0.25">
      <c r="A22" t="s">
        <v>56</v>
      </c>
    </row>
    <row r="23" spans="1:5" x14ac:dyDescent="0.25">
      <c r="A23" t="s">
        <v>57</v>
      </c>
    </row>
    <row r="25" spans="1:5" ht="30" x14ac:dyDescent="0.25">
      <c r="B25" s="13" t="s">
        <v>48</v>
      </c>
      <c r="C25" s="3" t="s">
        <v>50</v>
      </c>
      <c r="D25" s="3" t="s">
        <v>26</v>
      </c>
      <c r="E25" s="3" t="s">
        <v>60</v>
      </c>
    </row>
    <row r="26" spans="1:5" x14ac:dyDescent="0.25">
      <c r="B26" t="s">
        <v>49</v>
      </c>
      <c r="C26">
        <v>500</v>
      </c>
      <c r="D26">
        <v>5900000</v>
      </c>
      <c r="E26">
        <v>1984</v>
      </c>
    </row>
    <row r="27" spans="1:5" x14ac:dyDescent="0.25">
      <c r="B27" t="s">
        <v>51</v>
      </c>
      <c r="C27">
        <v>500</v>
      </c>
      <c r="D27">
        <v>7050000</v>
      </c>
      <c r="E27">
        <v>1984</v>
      </c>
    </row>
    <row r="28" spans="1:5" x14ac:dyDescent="0.25">
      <c r="B28" t="s">
        <v>54</v>
      </c>
      <c r="C28">
        <v>500</v>
      </c>
      <c r="D28">
        <v>7050000</v>
      </c>
      <c r="E28">
        <v>1983</v>
      </c>
    </row>
    <row r="29" spans="1:5" x14ac:dyDescent="0.25">
      <c r="B29" t="s">
        <v>61</v>
      </c>
      <c r="C29">
        <v>1030</v>
      </c>
      <c r="D29">
        <v>6000000</v>
      </c>
      <c r="E29">
        <v>1999</v>
      </c>
    </row>
    <row r="30" spans="1:5" x14ac:dyDescent="0.25">
      <c r="B30" t="s">
        <v>58</v>
      </c>
      <c r="C30">
        <v>1800</v>
      </c>
      <c r="D30">
        <v>6000000</v>
      </c>
      <c r="E30">
        <v>2009</v>
      </c>
    </row>
    <row r="31" spans="1:5" x14ac:dyDescent="0.25">
      <c r="B31" t="s">
        <v>59</v>
      </c>
      <c r="C31">
        <v>2800</v>
      </c>
      <c r="D31">
        <v>22000000</v>
      </c>
      <c r="E31">
        <v>2014</v>
      </c>
    </row>
    <row r="33" spans="1:5" x14ac:dyDescent="0.25">
      <c r="A33" t="s">
        <v>62</v>
      </c>
    </row>
    <row r="34" spans="1:5" x14ac:dyDescent="0.25">
      <c r="A34" t="s">
        <v>73</v>
      </c>
    </row>
    <row r="35" spans="1:5" x14ac:dyDescent="0.25">
      <c r="A35" s="10">
        <v>10000000</v>
      </c>
    </row>
    <row r="37" spans="1:5" x14ac:dyDescent="0.25">
      <c r="A37" t="s">
        <v>71</v>
      </c>
    </row>
    <row r="42" spans="1:5" x14ac:dyDescent="0.25">
      <c r="A42" s="2" t="s">
        <v>234</v>
      </c>
      <c r="B42" s="15"/>
      <c r="E42" s="20"/>
    </row>
    <row r="43" spans="1:5" x14ac:dyDescent="0.25">
      <c r="E43" s="5"/>
    </row>
    <row r="44" spans="1:5" ht="30" x14ac:dyDescent="0.25">
      <c r="A44" s="31" t="s">
        <v>235</v>
      </c>
      <c r="B44" s="28" t="s">
        <v>86</v>
      </c>
      <c r="C44" s="28" t="s">
        <v>87</v>
      </c>
      <c r="E44" s="5"/>
    </row>
    <row r="45" spans="1:5" x14ac:dyDescent="0.25">
      <c r="B45" s="29">
        <v>60</v>
      </c>
      <c r="C45" s="29">
        <v>200</v>
      </c>
      <c r="D45" t="s">
        <v>270</v>
      </c>
      <c r="E45" s="20"/>
    </row>
    <row r="46" spans="1:5" x14ac:dyDescent="0.25">
      <c r="A46" t="s">
        <v>232</v>
      </c>
      <c r="B46" s="29">
        <f>AVERAGE(B45:C45)</f>
        <v>130</v>
      </c>
      <c r="C46" t="s">
        <v>233</v>
      </c>
      <c r="E46" s="5"/>
    </row>
    <row r="47" spans="1:5" x14ac:dyDescent="0.25">
      <c r="B47" s="26">
        <f>B46/About!$C$123*About!A$113/About!A$107</f>
        <v>189030.21913307568</v>
      </c>
      <c r="C47" t="s">
        <v>76</v>
      </c>
      <c r="E47" s="5"/>
    </row>
    <row r="48" spans="1:5" x14ac:dyDescent="0.25">
      <c r="E48" s="5"/>
    </row>
    <row r="49" spans="1:5" x14ac:dyDescent="0.25">
      <c r="A49" s="5"/>
      <c r="E49" s="5"/>
    </row>
    <row r="50" spans="1:5" x14ac:dyDescent="0.25">
      <c r="E50" s="5"/>
    </row>
    <row r="51" spans="1:5" x14ac:dyDescent="0.25">
      <c r="E51" s="5"/>
    </row>
    <row r="52" spans="1:5" x14ac:dyDescent="0.25">
      <c r="E52" s="5"/>
    </row>
    <row r="53" spans="1:5" x14ac:dyDescent="0.25">
      <c r="E53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4F2-E5DD-4893-B838-65C575147816}">
  <dimension ref="A1:E17"/>
  <sheetViews>
    <sheetView workbookViewId="0">
      <selection activeCell="D15" sqref="D15"/>
    </sheetView>
  </sheetViews>
  <sheetFormatPr defaultRowHeight="15" x14ac:dyDescent="0.25"/>
  <cols>
    <col min="2" max="2" width="10.42578125" customWidth="1"/>
    <col min="3" max="3" width="11" customWidth="1"/>
    <col min="4" max="4" width="25" customWidth="1"/>
  </cols>
  <sheetData>
    <row r="1" spans="1:5" x14ac:dyDescent="0.25">
      <c r="A1" s="2" t="s">
        <v>249</v>
      </c>
      <c r="B1" s="15"/>
    </row>
    <row r="2" spans="1:5" x14ac:dyDescent="0.25">
      <c r="A2" s="47">
        <v>7.1</v>
      </c>
      <c r="B2" s="33" t="s">
        <v>257</v>
      </c>
      <c r="C2" s="34"/>
      <c r="D2" s="34"/>
    </row>
    <row r="3" spans="1:5" x14ac:dyDescent="0.25">
      <c r="A3" s="35" t="s">
        <v>250</v>
      </c>
      <c r="B3" s="35" t="s">
        <v>251</v>
      </c>
      <c r="C3" s="35" t="s">
        <v>252</v>
      </c>
      <c r="D3" s="36" t="s">
        <v>253</v>
      </c>
    </row>
    <row r="4" spans="1:5" x14ac:dyDescent="0.25">
      <c r="A4" s="37" t="s">
        <v>254</v>
      </c>
      <c r="B4" s="38" t="s">
        <v>254</v>
      </c>
      <c r="C4" s="39" t="s">
        <v>255</v>
      </c>
      <c r="D4">
        <v>508400000</v>
      </c>
      <c r="E4" t="s">
        <v>262</v>
      </c>
    </row>
    <row r="5" spans="1:5" x14ac:dyDescent="0.25">
      <c r="A5" s="37"/>
      <c r="B5" s="38"/>
      <c r="C5" s="39" t="s">
        <v>256</v>
      </c>
      <c r="D5">
        <v>538400000</v>
      </c>
      <c r="E5" t="s">
        <v>262</v>
      </c>
    </row>
    <row r="6" spans="1:5" x14ac:dyDescent="0.25">
      <c r="C6" s="39" t="s">
        <v>255</v>
      </c>
      <c r="D6" s="26">
        <f>D4/About!$A$107</f>
        <v>9282453.8981194086</v>
      </c>
      <c r="E6" t="s">
        <v>76</v>
      </c>
    </row>
    <row r="7" spans="1:5" x14ac:dyDescent="0.25">
      <c r="C7" s="39" t="s">
        <v>256</v>
      </c>
      <c r="D7" s="26">
        <f>D5/About!$A$107</f>
        <v>9830199.0140587911</v>
      </c>
      <c r="E7" t="s">
        <v>76</v>
      </c>
    </row>
    <row r="9" spans="1:5" x14ac:dyDescent="0.25">
      <c r="A9" s="2" t="s">
        <v>271</v>
      </c>
      <c r="B9" s="15"/>
    </row>
    <row r="10" spans="1:5" x14ac:dyDescent="0.25">
      <c r="A10" s="47">
        <v>5.0999999999999996</v>
      </c>
      <c r="B10" s="33" t="s">
        <v>248</v>
      </c>
      <c r="C10" s="34"/>
      <c r="D10" s="34"/>
    </row>
    <row r="11" spans="1:5" x14ac:dyDescent="0.25">
      <c r="A11" s="42" t="s">
        <v>250</v>
      </c>
      <c r="B11" s="43" t="s">
        <v>251</v>
      </c>
      <c r="C11" s="43" t="s">
        <v>252</v>
      </c>
      <c r="D11" s="36" t="s">
        <v>253</v>
      </c>
    </row>
    <row r="12" spans="1:5" x14ac:dyDescent="0.25">
      <c r="A12" s="40" t="s">
        <v>254</v>
      </c>
      <c r="B12" s="41"/>
      <c r="C12" s="41" t="s">
        <v>255</v>
      </c>
      <c r="D12">
        <v>285000000</v>
      </c>
      <c r="E12" t="s">
        <v>262</v>
      </c>
    </row>
    <row r="13" spans="1:5" x14ac:dyDescent="0.25">
      <c r="A13" s="40"/>
      <c r="B13" s="41"/>
      <c r="C13" s="41" t="s">
        <v>256</v>
      </c>
      <c r="D13">
        <v>312000000</v>
      </c>
      <c r="E13" t="s">
        <v>262</v>
      </c>
    </row>
    <row r="14" spans="1:5" x14ac:dyDescent="0.25">
      <c r="C14" s="41" t="s">
        <v>255</v>
      </c>
      <c r="D14" s="26">
        <f>D12/About!$A$107</f>
        <v>5203578.6014241371</v>
      </c>
      <c r="E14" t="s">
        <v>76</v>
      </c>
    </row>
    <row r="15" spans="1:5" x14ac:dyDescent="0.25">
      <c r="C15" s="41" t="s">
        <v>256</v>
      </c>
      <c r="D15" s="26">
        <f>D13/About!$A$107</f>
        <v>5696549.2057695817</v>
      </c>
      <c r="E15" t="s">
        <v>76</v>
      </c>
    </row>
    <row r="17" spans="1:1" x14ac:dyDescent="0.25">
      <c r="A17" s="6" t="s">
        <v>260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B2" sqref="B2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'India Psgr LDVs'!B46</f>
        <v>12097.810982293322</v>
      </c>
      <c r="C2" s="4">
        <f>$B2</f>
        <v>12097.810982293322</v>
      </c>
      <c r="D2" s="4">
        <f t="shared" ref="D2:AI6" si="0">$B2</f>
        <v>12097.810982293322</v>
      </c>
      <c r="E2" s="4">
        <f t="shared" si="0"/>
        <v>12097.810982293322</v>
      </c>
      <c r="F2" s="4">
        <f t="shared" si="0"/>
        <v>12097.810982293322</v>
      </c>
      <c r="G2" s="4">
        <f t="shared" si="0"/>
        <v>12097.810982293322</v>
      </c>
      <c r="H2" s="4">
        <f t="shared" si="0"/>
        <v>12097.810982293322</v>
      </c>
      <c r="I2" s="4">
        <f t="shared" si="0"/>
        <v>12097.810982293322</v>
      </c>
      <c r="J2" s="4">
        <f t="shared" si="0"/>
        <v>12097.810982293322</v>
      </c>
      <c r="K2" s="4">
        <f t="shared" si="0"/>
        <v>12097.810982293322</v>
      </c>
      <c r="L2" s="4">
        <f t="shared" si="0"/>
        <v>12097.810982293322</v>
      </c>
      <c r="M2" s="4">
        <f t="shared" si="0"/>
        <v>12097.810982293322</v>
      </c>
      <c r="N2" s="4">
        <f t="shared" si="0"/>
        <v>12097.810982293322</v>
      </c>
      <c r="O2" s="4">
        <f t="shared" si="0"/>
        <v>12097.810982293322</v>
      </c>
      <c r="P2" s="4">
        <f t="shared" si="0"/>
        <v>12097.810982293322</v>
      </c>
      <c r="Q2" s="4">
        <f t="shared" si="0"/>
        <v>12097.810982293322</v>
      </c>
      <c r="R2" s="4">
        <f t="shared" si="0"/>
        <v>12097.810982293322</v>
      </c>
      <c r="S2" s="4">
        <f t="shared" si="0"/>
        <v>12097.810982293322</v>
      </c>
      <c r="T2" s="4">
        <f t="shared" si="0"/>
        <v>12097.810982293322</v>
      </c>
      <c r="U2" s="4">
        <f t="shared" si="0"/>
        <v>12097.810982293322</v>
      </c>
      <c r="V2" s="4">
        <f t="shared" si="0"/>
        <v>12097.810982293322</v>
      </c>
      <c r="W2" s="4">
        <f t="shared" si="0"/>
        <v>12097.810982293322</v>
      </c>
      <c r="X2" s="4">
        <f t="shared" si="0"/>
        <v>12097.810982293322</v>
      </c>
      <c r="Y2" s="4">
        <f t="shared" si="0"/>
        <v>12097.810982293322</v>
      </c>
      <c r="Z2" s="4">
        <f t="shared" si="0"/>
        <v>12097.810982293322</v>
      </c>
      <c r="AA2" s="4">
        <f t="shared" si="0"/>
        <v>12097.810982293322</v>
      </c>
      <c r="AB2" s="4">
        <f t="shared" si="0"/>
        <v>12097.810982293322</v>
      </c>
      <c r="AC2" s="4">
        <f t="shared" si="0"/>
        <v>12097.810982293322</v>
      </c>
      <c r="AD2" s="4">
        <f t="shared" si="0"/>
        <v>12097.810982293322</v>
      </c>
      <c r="AE2" s="4">
        <f t="shared" si="0"/>
        <v>12097.810982293322</v>
      </c>
      <c r="AF2" s="4">
        <f t="shared" si="0"/>
        <v>12097.810982293322</v>
      </c>
      <c r="AG2" s="4">
        <f t="shared" si="0"/>
        <v>12097.810982293322</v>
      </c>
      <c r="AH2" s="4">
        <f t="shared" si="0"/>
        <v>12097.810982293322</v>
      </c>
      <c r="AI2" s="4">
        <f t="shared" si="0"/>
        <v>12097.810982293322</v>
      </c>
    </row>
    <row r="3" spans="1:35" x14ac:dyDescent="0.25">
      <c r="A3" t="s">
        <v>1</v>
      </c>
      <c r="B3" s="4">
        <f>'India Psgr LDVs'!B47</f>
        <v>7677.1720917226739</v>
      </c>
      <c r="C3" s="4">
        <f t="shared" ref="C3:R6" si="1">$B3</f>
        <v>7677.1720917226739</v>
      </c>
      <c r="D3" s="4">
        <f t="shared" si="1"/>
        <v>7677.1720917226739</v>
      </c>
      <c r="E3" s="4">
        <f t="shared" si="1"/>
        <v>7677.1720917226739</v>
      </c>
      <c r="F3" s="4">
        <f t="shared" si="1"/>
        <v>7677.1720917226739</v>
      </c>
      <c r="G3" s="4">
        <f t="shared" si="1"/>
        <v>7677.1720917226739</v>
      </c>
      <c r="H3" s="4">
        <f t="shared" si="1"/>
        <v>7677.1720917226739</v>
      </c>
      <c r="I3" s="4">
        <f t="shared" si="1"/>
        <v>7677.1720917226739</v>
      </c>
      <c r="J3" s="4">
        <f t="shared" si="1"/>
        <v>7677.1720917226739</v>
      </c>
      <c r="K3" s="4">
        <f t="shared" si="1"/>
        <v>7677.1720917226739</v>
      </c>
      <c r="L3" s="4">
        <f t="shared" si="1"/>
        <v>7677.1720917226739</v>
      </c>
      <c r="M3" s="4">
        <f t="shared" si="1"/>
        <v>7677.1720917226739</v>
      </c>
      <c r="N3" s="4">
        <f t="shared" si="1"/>
        <v>7677.1720917226739</v>
      </c>
      <c r="O3" s="4">
        <f t="shared" si="1"/>
        <v>7677.1720917226739</v>
      </c>
      <c r="P3" s="4">
        <f t="shared" si="1"/>
        <v>7677.1720917226739</v>
      </c>
      <c r="Q3" s="4">
        <f t="shared" si="1"/>
        <v>7677.1720917226739</v>
      </c>
      <c r="R3" s="4">
        <f t="shared" si="1"/>
        <v>7677.1720917226739</v>
      </c>
      <c r="S3" s="4">
        <f t="shared" si="0"/>
        <v>7677.1720917226739</v>
      </c>
      <c r="T3" s="4">
        <f t="shared" si="0"/>
        <v>7677.1720917226739</v>
      </c>
      <c r="U3" s="4">
        <f t="shared" si="0"/>
        <v>7677.1720917226739</v>
      </c>
      <c r="V3" s="4">
        <f t="shared" si="0"/>
        <v>7677.1720917226739</v>
      </c>
      <c r="W3" s="4">
        <f t="shared" si="0"/>
        <v>7677.1720917226739</v>
      </c>
      <c r="X3" s="4">
        <f t="shared" si="0"/>
        <v>7677.1720917226739</v>
      </c>
      <c r="Y3" s="4">
        <f t="shared" si="0"/>
        <v>7677.1720917226739</v>
      </c>
      <c r="Z3" s="4">
        <f t="shared" si="0"/>
        <v>7677.1720917226739</v>
      </c>
      <c r="AA3" s="4">
        <f t="shared" si="0"/>
        <v>7677.1720917226739</v>
      </c>
      <c r="AB3" s="4">
        <f t="shared" si="0"/>
        <v>7677.1720917226739</v>
      </c>
      <c r="AC3" s="4">
        <f t="shared" si="0"/>
        <v>7677.1720917226739</v>
      </c>
      <c r="AD3" s="4">
        <f t="shared" si="0"/>
        <v>7677.1720917226739</v>
      </c>
      <c r="AE3" s="4">
        <f t="shared" si="0"/>
        <v>7677.1720917226739</v>
      </c>
      <c r="AF3" s="4">
        <f t="shared" si="0"/>
        <v>7677.1720917226739</v>
      </c>
      <c r="AG3" s="4">
        <f t="shared" si="0"/>
        <v>7677.1720917226739</v>
      </c>
      <c r="AH3" s="4">
        <f t="shared" si="0"/>
        <v>7677.1720917226739</v>
      </c>
      <c r="AI3" s="4">
        <f t="shared" si="0"/>
        <v>7677.1720917226739</v>
      </c>
    </row>
    <row r="4" spans="1:35" x14ac:dyDescent="0.25">
      <c r="A4" t="s">
        <v>2</v>
      </c>
      <c r="B4" s="4">
        <f>'India Psgr LDVs'!B48</f>
        <v>8414.1509852358431</v>
      </c>
      <c r="C4" s="4">
        <f t="shared" si="1"/>
        <v>8414.1509852358431</v>
      </c>
      <c r="D4" s="4">
        <f t="shared" si="0"/>
        <v>8414.1509852358431</v>
      </c>
      <c r="E4" s="4">
        <f t="shared" si="0"/>
        <v>8414.1509852358431</v>
      </c>
      <c r="F4" s="4">
        <f t="shared" si="0"/>
        <v>8414.1509852358431</v>
      </c>
      <c r="G4" s="4">
        <f t="shared" si="0"/>
        <v>8414.1509852358431</v>
      </c>
      <c r="H4" s="4">
        <f t="shared" si="0"/>
        <v>8414.1509852358431</v>
      </c>
      <c r="I4" s="4">
        <f t="shared" si="0"/>
        <v>8414.1509852358431</v>
      </c>
      <c r="J4" s="4">
        <f t="shared" si="0"/>
        <v>8414.1509852358431</v>
      </c>
      <c r="K4" s="4">
        <f t="shared" si="0"/>
        <v>8414.1509852358431</v>
      </c>
      <c r="L4" s="4">
        <f t="shared" si="0"/>
        <v>8414.1509852358431</v>
      </c>
      <c r="M4" s="4">
        <f t="shared" si="0"/>
        <v>8414.1509852358431</v>
      </c>
      <c r="N4" s="4">
        <f t="shared" si="0"/>
        <v>8414.1509852358431</v>
      </c>
      <c r="O4" s="4">
        <f t="shared" si="0"/>
        <v>8414.1509852358431</v>
      </c>
      <c r="P4" s="4">
        <f t="shared" si="0"/>
        <v>8414.1509852358431</v>
      </c>
      <c r="Q4" s="4">
        <f t="shared" si="0"/>
        <v>8414.1509852358431</v>
      </c>
      <c r="R4" s="4">
        <f t="shared" si="0"/>
        <v>8414.1509852358431</v>
      </c>
      <c r="S4" s="4">
        <f t="shared" si="0"/>
        <v>8414.1509852358431</v>
      </c>
      <c r="T4" s="4">
        <f t="shared" si="0"/>
        <v>8414.1509852358431</v>
      </c>
      <c r="U4" s="4">
        <f t="shared" si="0"/>
        <v>8414.1509852358431</v>
      </c>
      <c r="V4" s="4">
        <f t="shared" si="0"/>
        <v>8414.1509852358431</v>
      </c>
      <c r="W4" s="4">
        <f t="shared" si="0"/>
        <v>8414.1509852358431</v>
      </c>
      <c r="X4" s="4">
        <f t="shared" si="0"/>
        <v>8414.1509852358431</v>
      </c>
      <c r="Y4" s="4">
        <f t="shared" si="0"/>
        <v>8414.1509852358431</v>
      </c>
      <c r="Z4" s="4">
        <f t="shared" si="0"/>
        <v>8414.1509852358431</v>
      </c>
      <c r="AA4" s="4">
        <f t="shared" si="0"/>
        <v>8414.1509852358431</v>
      </c>
      <c r="AB4" s="4">
        <f t="shared" si="0"/>
        <v>8414.1509852358431</v>
      </c>
      <c r="AC4" s="4">
        <f t="shared" si="0"/>
        <v>8414.1509852358431</v>
      </c>
      <c r="AD4" s="4">
        <f t="shared" si="0"/>
        <v>8414.1509852358431</v>
      </c>
      <c r="AE4" s="4">
        <f t="shared" si="0"/>
        <v>8414.1509852358431</v>
      </c>
      <c r="AF4" s="4">
        <f t="shared" si="0"/>
        <v>8414.1509852358431</v>
      </c>
      <c r="AG4" s="4">
        <f t="shared" si="0"/>
        <v>8414.1509852358431</v>
      </c>
      <c r="AH4" s="4">
        <f t="shared" si="0"/>
        <v>8414.1509852358431</v>
      </c>
      <c r="AI4" s="4">
        <f t="shared" si="0"/>
        <v>8414.1509852358431</v>
      </c>
    </row>
    <row r="5" spans="1:35" x14ac:dyDescent="0.25">
      <c r="A5" t="s">
        <v>3</v>
      </c>
      <c r="B5" s="4">
        <f>'India Psgr LDVs'!B49</f>
        <v>11170.723630486968</v>
      </c>
      <c r="C5" s="4">
        <f t="shared" si="1"/>
        <v>11170.723630486968</v>
      </c>
      <c r="D5" s="4">
        <f t="shared" si="0"/>
        <v>11170.723630486968</v>
      </c>
      <c r="E5" s="4">
        <f t="shared" si="0"/>
        <v>11170.723630486968</v>
      </c>
      <c r="F5" s="4">
        <f t="shared" si="0"/>
        <v>11170.723630486968</v>
      </c>
      <c r="G5" s="4">
        <f t="shared" si="0"/>
        <v>11170.723630486968</v>
      </c>
      <c r="H5" s="4">
        <f t="shared" si="0"/>
        <v>11170.723630486968</v>
      </c>
      <c r="I5" s="4">
        <f t="shared" si="0"/>
        <v>11170.723630486968</v>
      </c>
      <c r="J5" s="4">
        <f t="shared" si="0"/>
        <v>11170.723630486968</v>
      </c>
      <c r="K5" s="4">
        <f t="shared" si="0"/>
        <v>11170.723630486968</v>
      </c>
      <c r="L5" s="4">
        <f t="shared" si="0"/>
        <v>11170.723630486968</v>
      </c>
      <c r="M5" s="4">
        <f t="shared" si="0"/>
        <v>11170.723630486968</v>
      </c>
      <c r="N5" s="4">
        <f t="shared" si="0"/>
        <v>11170.723630486968</v>
      </c>
      <c r="O5" s="4">
        <f t="shared" si="0"/>
        <v>11170.723630486968</v>
      </c>
      <c r="P5" s="4">
        <f t="shared" si="0"/>
        <v>11170.723630486968</v>
      </c>
      <c r="Q5" s="4">
        <f t="shared" si="0"/>
        <v>11170.723630486968</v>
      </c>
      <c r="R5" s="4">
        <f t="shared" si="0"/>
        <v>11170.723630486968</v>
      </c>
      <c r="S5" s="4">
        <f t="shared" si="0"/>
        <v>11170.723630486968</v>
      </c>
      <c r="T5" s="4">
        <f t="shared" si="0"/>
        <v>11170.723630486968</v>
      </c>
      <c r="U5" s="4">
        <f t="shared" si="0"/>
        <v>11170.723630486968</v>
      </c>
      <c r="V5" s="4">
        <f t="shared" si="0"/>
        <v>11170.723630486968</v>
      </c>
      <c r="W5" s="4">
        <f t="shared" si="0"/>
        <v>11170.723630486968</v>
      </c>
      <c r="X5" s="4">
        <f t="shared" si="0"/>
        <v>11170.723630486968</v>
      </c>
      <c r="Y5" s="4">
        <f t="shared" si="0"/>
        <v>11170.723630486968</v>
      </c>
      <c r="Z5" s="4">
        <f t="shared" si="0"/>
        <v>11170.723630486968</v>
      </c>
      <c r="AA5" s="4">
        <f t="shared" si="0"/>
        <v>11170.723630486968</v>
      </c>
      <c r="AB5" s="4">
        <f t="shared" si="0"/>
        <v>11170.723630486968</v>
      </c>
      <c r="AC5" s="4">
        <f t="shared" si="0"/>
        <v>11170.723630486968</v>
      </c>
      <c r="AD5" s="4">
        <f t="shared" si="0"/>
        <v>11170.723630486968</v>
      </c>
      <c r="AE5" s="4">
        <f t="shared" si="0"/>
        <v>11170.723630486968</v>
      </c>
      <c r="AF5" s="4">
        <f t="shared" si="0"/>
        <v>11170.723630486968</v>
      </c>
      <c r="AG5" s="4">
        <f t="shared" si="0"/>
        <v>11170.723630486968</v>
      </c>
      <c r="AH5" s="4">
        <f t="shared" si="0"/>
        <v>11170.723630486968</v>
      </c>
      <c r="AI5" s="4">
        <f t="shared" si="0"/>
        <v>11170.723630486968</v>
      </c>
    </row>
    <row r="6" spans="1:35" x14ac:dyDescent="0.25">
      <c r="A6" t="s">
        <v>4</v>
      </c>
      <c r="B6" s="4">
        <f>'India Psgr LDVs'!B50</f>
        <v>85108.100260433552</v>
      </c>
      <c r="C6" s="4">
        <f t="shared" si="1"/>
        <v>85108.100260433552</v>
      </c>
      <c r="D6" s="4">
        <f t="shared" si="0"/>
        <v>85108.100260433552</v>
      </c>
      <c r="E6" s="4">
        <f t="shared" si="0"/>
        <v>85108.100260433552</v>
      </c>
      <c r="F6" s="4">
        <f t="shared" si="0"/>
        <v>85108.100260433552</v>
      </c>
      <c r="G6" s="4">
        <f t="shared" si="0"/>
        <v>85108.100260433552</v>
      </c>
      <c r="H6" s="4">
        <f t="shared" si="0"/>
        <v>85108.100260433552</v>
      </c>
      <c r="I6" s="4">
        <f t="shared" si="0"/>
        <v>85108.100260433552</v>
      </c>
      <c r="J6" s="4">
        <f t="shared" si="0"/>
        <v>85108.100260433552</v>
      </c>
      <c r="K6" s="4">
        <f t="shared" si="0"/>
        <v>85108.100260433552</v>
      </c>
      <c r="L6" s="4">
        <f t="shared" si="0"/>
        <v>85108.100260433552</v>
      </c>
      <c r="M6" s="4">
        <f t="shared" si="0"/>
        <v>85108.100260433552</v>
      </c>
      <c r="N6" s="4">
        <f t="shared" si="0"/>
        <v>85108.100260433552</v>
      </c>
      <c r="O6" s="4">
        <f t="shared" si="0"/>
        <v>85108.100260433552</v>
      </c>
      <c r="P6" s="4">
        <f t="shared" si="0"/>
        <v>85108.100260433552</v>
      </c>
      <c r="Q6" s="4">
        <f t="shared" si="0"/>
        <v>85108.100260433552</v>
      </c>
      <c r="R6" s="4">
        <f t="shared" si="0"/>
        <v>85108.100260433552</v>
      </c>
      <c r="S6" s="4">
        <f t="shared" si="0"/>
        <v>85108.100260433552</v>
      </c>
      <c r="T6" s="4">
        <f t="shared" si="0"/>
        <v>85108.100260433552</v>
      </c>
      <c r="U6" s="4">
        <f t="shared" si="0"/>
        <v>85108.100260433552</v>
      </c>
      <c r="V6" s="4">
        <f t="shared" si="0"/>
        <v>85108.100260433552</v>
      </c>
      <c r="W6" s="4">
        <f t="shared" si="0"/>
        <v>85108.100260433552</v>
      </c>
      <c r="X6" s="4">
        <f t="shared" si="0"/>
        <v>85108.100260433552</v>
      </c>
      <c r="Y6" s="4">
        <f t="shared" si="0"/>
        <v>85108.100260433552</v>
      </c>
      <c r="Z6" s="4">
        <f t="shared" si="0"/>
        <v>85108.100260433552</v>
      </c>
      <c r="AA6" s="4">
        <f t="shared" si="0"/>
        <v>85108.100260433552</v>
      </c>
      <c r="AB6" s="4">
        <f t="shared" si="0"/>
        <v>85108.100260433552</v>
      </c>
      <c r="AC6" s="4">
        <f t="shared" si="0"/>
        <v>85108.100260433552</v>
      </c>
      <c r="AD6" s="4">
        <f t="shared" si="0"/>
        <v>85108.100260433552</v>
      </c>
      <c r="AE6" s="4">
        <f t="shared" si="0"/>
        <v>85108.100260433552</v>
      </c>
      <c r="AF6" s="4">
        <f t="shared" si="0"/>
        <v>85108.100260433552</v>
      </c>
      <c r="AG6" s="4">
        <f t="shared" si="0"/>
        <v>85108.100260433552</v>
      </c>
      <c r="AH6" s="4">
        <f t="shared" si="0"/>
        <v>85108.100260433552</v>
      </c>
      <c r="AI6" s="4">
        <f t="shared" si="0"/>
        <v>85108.100260433552</v>
      </c>
    </row>
    <row r="7" spans="1:35" x14ac:dyDescent="0.25">
      <c r="A7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>
      <selection activeCell="A11" sqref="A11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17">
        <f>'India Frgt LDVs'!B21</f>
        <v>0</v>
      </c>
      <c r="C2" s="17">
        <f>$B2</f>
        <v>0</v>
      </c>
      <c r="D2" s="17">
        <f t="shared" ref="D2:AI6" si="0">$B2</f>
        <v>0</v>
      </c>
      <c r="E2" s="17">
        <f t="shared" si="0"/>
        <v>0</v>
      </c>
      <c r="F2" s="17">
        <f t="shared" si="0"/>
        <v>0</v>
      </c>
      <c r="G2" s="17">
        <f t="shared" si="0"/>
        <v>0</v>
      </c>
      <c r="H2" s="17">
        <f t="shared" si="0"/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</row>
    <row r="3" spans="1:35" x14ac:dyDescent="0.25">
      <c r="A3" t="s">
        <v>1</v>
      </c>
      <c r="B3" s="17">
        <f>'India Frgt LDVs'!B22</f>
        <v>8851.1535452084827</v>
      </c>
      <c r="C3" s="17">
        <f t="shared" ref="C3:R6" si="1">$B3</f>
        <v>8851.1535452084827</v>
      </c>
      <c r="D3" s="17">
        <f t="shared" si="1"/>
        <v>8851.1535452084827</v>
      </c>
      <c r="E3" s="17">
        <f t="shared" si="1"/>
        <v>8851.1535452084827</v>
      </c>
      <c r="F3" s="17">
        <f t="shared" si="1"/>
        <v>8851.1535452084827</v>
      </c>
      <c r="G3" s="17">
        <f t="shared" si="1"/>
        <v>8851.1535452084827</v>
      </c>
      <c r="H3" s="17">
        <f t="shared" si="1"/>
        <v>8851.1535452084827</v>
      </c>
      <c r="I3" s="17">
        <f t="shared" si="1"/>
        <v>8851.1535452084827</v>
      </c>
      <c r="J3" s="17">
        <f t="shared" si="1"/>
        <v>8851.1535452084827</v>
      </c>
      <c r="K3" s="17">
        <f t="shared" si="1"/>
        <v>8851.1535452084827</v>
      </c>
      <c r="L3" s="17">
        <f t="shared" si="1"/>
        <v>8851.1535452084827</v>
      </c>
      <c r="M3" s="17">
        <f t="shared" si="1"/>
        <v>8851.1535452084827</v>
      </c>
      <c r="N3" s="17">
        <f t="shared" si="1"/>
        <v>8851.1535452084827</v>
      </c>
      <c r="O3" s="17">
        <f t="shared" si="1"/>
        <v>8851.1535452084827</v>
      </c>
      <c r="P3" s="17">
        <f t="shared" si="1"/>
        <v>8851.1535452084827</v>
      </c>
      <c r="Q3" s="17">
        <f t="shared" si="1"/>
        <v>8851.1535452084827</v>
      </c>
      <c r="R3" s="17">
        <f t="shared" si="1"/>
        <v>8851.1535452084827</v>
      </c>
      <c r="S3" s="17">
        <f t="shared" si="0"/>
        <v>8851.1535452084827</v>
      </c>
      <c r="T3" s="17">
        <f t="shared" si="0"/>
        <v>8851.1535452084827</v>
      </c>
      <c r="U3" s="17">
        <f t="shared" si="0"/>
        <v>8851.1535452084827</v>
      </c>
      <c r="V3" s="17">
        <f t="shared" si="0"/>
        <v>8851.1535452084827</v>
      </c>
      <c r="W3" s="17">
        <f t="shared" si="0"/>
        <v>8851.1535452084827</v>
      </c>
      <c r="X3" s="17">
        <f t="shared" si="0"/>
        <v>8851.1535452084827</v>
      </c>
      <c r="Y3" s="17">
        <f t="shared" si="0"/>
        <v>8851.1535452084827</v>
      </c>
      <c r="Z3" s="17">
        <f t="shared" si="0"/>
        <v>8851.1535452084827</v>
      </c>
      <c r="AA3" s="17">
        <f t="shared" si="0"/>
        <v>8851.1535452084827</v>
      </c>
      <c r="AB3" s="17">
        <f t="shared" si="0"/>
        <v>8851.1535452084827</v>
      </c>
      <c r="AC3" s="17">
        <f t="shared" si="0"/>
        <v>8851.1535452084827</v>
      </c>
      <c r="AD3" s="17">
        <f t="shared" si="0"/>
        <v>8851.1535452084827</v>
      </c>
      <c r="AE3" s="17">
        <f t="shared" si="0"/>
        <v>8851.1535452084827</v>
      </c>
      <c r="AF3" s="17">
        <f t="shared" si="0"/>
        <v>8851.1535452084827</v>
      </c>
      <c r="AG3" s="17">
        <f t="shared" si="0"/>
        <v>8851.1535452084827</v>
      </c>
      <c r="AH3" s="17">
        <f t="shared" si="0"/>
        <v>8851.1535452084827</v>
      </c>
      <c r="AI3" s="17">
        <f t="shared" si="0"/>
        <v>8851.1535452084827</v>
      </c>
    </row>
    <row r="4" spans="1:35" x14ac:dyDescent="0.25">
      <c r="A4" t="s">
        <v>2</v>
      </c>
      <c r="B4" s="17">
        <f>'India Frgt LDVs'!B23</f>
        <v>0</v>
      </c>
      <c r="C4" s="17">
        <f t="shared" si="1"/>
        <v>0</v>
      </c>
      <c r="D4" s="17">
        <f t="shared" si="0"/>
        <v>0</v>
      </c>
      <c r="E4" s="17">
        <f t="shared" si="0"/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 t="shared" si="0"/>
        <v>0</v>
      </c>
      <c r="Z4" s="17">
        <f t="shared" si="0"/>
        <v>0</v>
      </c>
      <c r="AA4" s="17">
        <f t="shared" si="0"/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  <c r="AF4" s="17">
        <f t="shared" si="0"/>
        <v>0</v>
      </c>
      <c r="AG4" s="17">
        <f t="shared" si="0"/>
        <v>0</v>
      </c>
      <c r="AH4" s="17">
        <f t="shared" si="0"/>
        <v>0</v>
      </c>
      <c r="AI4" s="17">
        <f t="shared" si="0"/>
        <v>0</v>
      </c>
    </row>
    <row r="5" spans="1:35" x14ac:dyDescent="0.25">
      <c r="A5" t="s">
        <v>3</v>
      </c>
      <c r="B5" s="17">
        <f>'India Frgt LDVs'!B24</f>
        <v>6889.8885249923069</v>
      </c>
      <c r="C5" s="17">
        <f t="shared" si="1"/>
        <v>6889.8885249923069</v>
      </c>
      <c r="D5" s="17">
        <f t="shared" si="0"/>
        <v>6889.8885249923069</v>
      </c>
      <c r="E5" s="17">
        <f t="shared" si="0"/>
        <v>6889.8885249923069</v>
      </c>
      <c r="F5" s="17">
        <f t="shared" si="0"/>
        <v>6889.8885249923069</v>
      </c>
      <c r="G5" s="17">
        <f t="shared" si="0"/>
        <v>6889.8885249923069</v>
      </c>
      <c r="H5" s="17">
        <f t="shared" si="0"/>
        <v>6889.8885249923069</v>
      </c>
      <c r="I5" s="17">
        <f t="shared" si="0"/>
        <v>6889.8885249923069</v>
      </c>
      <c r="J5" s="17">
        <f t="shared" si="0"/>
        <v>6889.8885249923069</v>
      </c>
      <c r="K5" s="17">
        <f t="shared" si="0"/>
        <v>6889.8885249923069</v>
      </c>
      <c r="L5" s="17">
        <f t="shared" si="0"/>
        <v>6889.8885249923069</v>
      </c>
      <c r="M5" s="17">
        <f t="shared" si="0"/>
        <v>6889.8885249923069</v>
      </c>
      <c r="N5" s="17">
        <f t="shared" si="0"/>
        <v>6889.8885249923069</v>
      </c>
      <c r="O5" s="17">
        <f t="shared" si="0"/>
        <v>6889.8885249923069</v>
      </c>
      <c r="P5" s="17">
        <f t="shared" si="0"/>
        <v>6889.8885249923069</v>
      </c>
      <c r="Q5" s="17">
        <f t="shared" si="0"/>
        <v>6889.8885249923069</v>
      </c>
      <c r="R5" s="17">
        <f t="shared" si="0"/>
        <v>6889.8885249923069</v>
      </c>
      <c r="S5" s="17">
        <f t="shared" si="0"/>
        <v>6889.8885249923069</v>
      </c>
      <c r="T5" s="17">
        <f t="shared" si="0"/>
        <v>6889.8885249923069</v>
      </c>
      <c r="U5" s="17">
        <f t="shared" si="0"/>
        <v>6889.8885249923069</v>
      </c>
      <c r="V5" s="17">
        <f t="shared" si="0"/>
        <v>6889.8885249923069</v>
      </c>
      <c r="W5" s="17">
        <f t="shared" si="0"/>
        <v>6889.8885249923069</v>
      </c>
      <c r="X5" s="17">
        <f t="shared" si="0"/>
        <v>6889.8885249923069</v>
      </c>
      <c r="Y5" s="17">
        <f t="shared" si="0"/>
        <v>6889.8885249923069</v>
      </c>
      <c r="Z5" s="17">
        <f t="shared" si="0"/>
        <v>6889.8885249923069</v>
      </c>
      <c r="AA5" s="17">
        <f t="shared" si="0"/>
        <v>6889.8885249923069</v>
      </c>
      <c r="AB5" s="17">
        <f t="shared" si="0"/>
        <v>6889.8885249923069</v>
      </c>
      <c r="AC5" s="17">
        <f t="shared" si="0"/>
        <v>6889.8885249923069</v>
      </c>
      <c r="AD5" s="17">
        <f t="shared" si="0"/>
        <v>6889.8885249923069</v>
      </c>
      <c r="AE5" s="17">
        <f t="shared" si="0"/>
        <v>6889.8885249923069</v>
      </c>
      <c r="AF5" s="17">
        <f t="shared" si="0"/>
        <v>6889.8885249923069</v>
      </c>
      <c r="AG5" s="17">
        <f t="shared" si="0"/>
        <v>6889.8885249923069</v>
      </c>
      <c r="AH5" s="17">
        <f t="shared" si="0"/>
        <v>6889.8885249923069</v>
      </c>
      <c r="AI5" s="17">
        <f t="shared" si="0"/>
        <v>6889.8885249923069</v>
      </c>
    </row>
    <row r="6" spans="1:35" x14ac:dyDescent="0.25">
      <c r="A6" t="s">
        <v>4</v>
      </c>
      <c r="B6" s="17">
        <f>'India Frgt LDVs'!B25</f>
        <v>0</v>
      </c>
      <c r="C6" s="17">
        <f t="shared" si="1"/>
        <v>0</v>
      </c>
      <c r="D6" s="17">
        <f t="shared" si="0"/>
        <v>0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0</v>
      </c>
      <c r="O6" s="17">
        <f t="shared" si="0"/>
        <v>0</v>
      </c>
      <c r="P6" s="17">
        <f t="shared" si="0"/>
        <v>0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7">
        <f t="shared" si="0"/>
        <v>0</v>
      </c>
      <c r="V6" s="17">
        <f t="shared" si="0"/>
        <v>0</v>
      </c>
      <c r="W6" s="17">
        <f t="shared" si="0"/>
        <v>0</v>
      </c>
      <c r="X6" s="17">
        <f t="shared" si="0"/>
        <v>0</v>
      </c>
      <c r="Y6" s="17">
        <f t="shared" si="0"/>
        <v>0</v>
      </c>
      <c r="Z6" s="17">
        <f t="shared" si="0"/>
        <v>0</v>
      </c>
      <c r="AA6" s="17">
        <f t="shared" si="0"/>
        <v>0</v>
      </c>
      <c r="AB6" s="17">
        <f t="shared" si="0"/>
        <v>0</v>
      </c>
      <c r="AC6" s="17">
        <f t="shared" si="0"/>
        <v>0</v>
      </c>
      <c r="AD6" s="17">
        <f t="shared" si="0"/>
        <v>0</v>
      </c>
      <c r="AE6" s="17">
        <f t="shared" si="0"/>
        <v>0</v>
      </c>
      <c r="AF6" s="17">
        <f t="shared" si="0"/>
        <v>0</v>
      </c>
      <c r="AG6" s="17">
        <f t="shared" si="0"/>
        <v>0</v>
      </c>
      <c r="AH6" s="17">
        <f t="shared" si="0"/>
        <v>0</v>
      </c>
      <c r="AI6" s="17">
        <f t="shared" si="0"/>
        <v>0</v>
      </c>
    </row>
    <row r="7" spans="1:35" x14ac:dyDescent="0.2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'India Psgr HDVs'!B22</f>
        <v>370341.15251918341</v>
      </c>
      <c r="C2" s="4">
        <f t="shared" ref="C2:R5" si="0">$B2</f>
        <v>370341.15251918341</v>
      </c>
      <c r="D2" s="4">
        <f t="shared" si="0"/>
        <v>370341.15251918341</v>
      </c>
      <c r="E2" s="4">
        <f t="shared" si="0"/>
        <v>370341.15251918341</v>
      </c>
      <c r="F2" s="4">
        <f t="shared" si="0"/>
        <v>370341.15251918341</v>
      </c>
      <c r="G2" s="4">
        <f t="shared" si="0"/>
        <v>370341.15251918341</v>
      </c>
      <c r="H2" s="4">
        <f t="shared" si="0"/>
        <v>370341.15251918341</v>
      </c>
      <c r="I2" s="4">
        <f t="shared" si="0"/>
        <v>370341.15251918341</v>
      </c>
      <c r="J2" s="4">
        <f t="shared" si="0"/>
        <v>370341.15251918341</v>
      </c>
      <c r="K2" s="4">
        <f t="shared" si="0"/>
        <v>370341.15251918341</v>
      </c>
      <c r="L2" s="4">
        <f t="shared" si="0"/>
        <v>370341.15251918341</v>
      </c>
      <c r="M2" s="4">
        <f t="shared" si="0"/>
        <v>370341.15251918341</v>
      </c>
      <c r="N2" s="4">
        <f t="shared" si="0"/>
        <v>370341.15251918341</v>
      </c>
      <c r="O2" s="4">
        <f t="shared" si="0"/>
        <v>370341.15251918341</v>
      </c>
      <c r="P2" s="4">
        <f t="shared" si="0"/>
        <v>370341.15251918341</v>
      </c>
      <c r="Q2" s="4">
        <f t="shared" si="0"/>
        <v>370341.15251918341</v>
      </c>
      <c r="R2" s="4">
        <f t="shared" si="0"/>
        <v>370341.15251918341</v>
      </c>
      <c r="S2" s="4">
        <f t="shared" ref="D2:AI6" si="1">$B2</f>
        <v>370341.15251918341</v>
      </c>
      <c r="T2" s="4">
        <f t="shared" si="1"/>
        <v>370341.15251918341</v>
      </c>
      <c r="U2" s="4">
        <f t="shared" si="1"/>
        <v>370341.15251918341</v>
      </c>
      <c r="V2" s="4">
        <f t="shared" si="1"/>
        <v>370341.15251918341</v>
      </c>
      <c r="W2" s="4">
        <f t="shared" si="1"/>
        <v>370341.15251918341</v>
      </c>
      <c r="X2" s="4">
        <f t="shared" si="1"/>
        <v>370341.15251918341</v>
      </c>
      <c r="Y2" s="4">
        <f t="shared" si="1"/>
        <v>370341.15251918341</v>
      </c>
      <c r="Z2" s="4">
        <f t="shared" si="1"/>
        <v>370341.15251918341</v>
      </c>
      <c r="AA2" s="4">
        <f t="shared" si="1"/>
        <v>370341.15251918341</v>
      </c>
      <c r="AB2" s="4">
        <f t="shared" si="1"/>
        <v>370341.15251918341</v>
      </c>
      <c r="AC2" s="4">
        <f t="shared" si="1"/>
        <v>370341.15251918341</v>
      </c>
      <c r="AD2" s="4">
        <f t="shared" si="1"/>
        <v>370341.15251918341</v>
      </c>
      <c r="AE2" s="4">
        <f t="shared" si="1"/>
        <v>370341.15251918341</v>
      </c>
      <c r="AF2" s="4">
        <f t="shared" si="1"/>
        <v>370341.15251918341</v>
      </c>
      <c r="AG2" s="4">
        <f t="shared" si="1"/>
        <v>370341.15251918341</v>
      </c>
      <c r="AH2" s="4">
        <f t="shared" si="1"/>
        <v>370341.15251918341</v>
      </c>
      <c r="AI2" s="4">
        <f t="shared" si="1"/>
        <v>370341.15251918341</v>
      </c>
    </row>
    <row r="3" spans="1:35" x14ac:dyDescent="0.25">
      <c r="A3" t="s">
        <v>1</v>
      </c>
      <c r="B3" s="4">
        <f>'India Psgr HDVs'!B23</f>
        <v>47163.069220368845</v>
      </c>
      <c r="C3" s="4">
        <f t="shared" si="0"/>
        <v>47163.069220368845</v>
      </c>
      <c r="D3" s="4">
        <f t="shared" si="1"/>
        <v>47163.069220368845</v>
      </c>
      <c r="E3" s="4">
        <f t="shared" si="1"/>
        <v>47163.069220368845</v>
      </c>
      <c r="F3" s="4">
        <f t="shared" si="1"/>
        <v>47163.069220368845</v>
      </c>
      <c r="G3" s="4">
        <f t="shared" si="1"/>
        <v>47163.069220368845</v>
      </c>
      <c r="H3" s="4">
        <f t="shared" si="1"/>
        <v>47163.069220368845</v>
      </c>
      <c r="I3" s="4">
        <f t="shared" si="1"/>
        <v>47163.069220368845</v>
      </c>
      <c r="J3" s="4">
        <f t="shared" si="1"/>
        <v>47163.069220368845</v>
      </c>
      <c r="K3" s="4">
        <f t="shared" si="1"/>
        <v>47163.069220368845</v>
      </c>
      <c r="L3" s="4">
        <f t="shared" si="1"/>
        <v>47163.069220368845</v>
      </c>
      <c r="M3" s="4">
        <f t="shared" si="1"/>
        <v>47163.069220368845</v>
      </c>
      <c r="N3" s="4">
        <f t="shared" si="1"/>
        <v>47163.069220368845</v>
      </c>
      <c r="O3" s="4">
        <f t="shared" si="1"/>
        <v>47163.069220368845</v>
      </c>
      <c r="P3" s="4">
        <f t="shared" si="1"/>
        <v>47163.069220368845</v>
      </c>
      <c r="Q3" s="4">
        <f t="shared" si="1"/>
        <v>47163.069220368845</v>
      </c>
      <c r="R3" s="4">
        <f t="shared" si="1"/>
        <v>47163.069220368845</v>
      </c>
      <c r="S3" s="4">
        <f t="shared" si="1"/>
        <v>47163.069220368845</v>
      </c>
      <c r="T3" s="4">
        <f t="shared" si="1"/>
        <v>47163.069220368845</v>
      </c>
      <c r="U3" s="4">
        <f t="shared" si="1"/>
        <v>47163.069220368845</v>
      </c>
      <c r="V3" s="4">
        <f t="shared" si="1"/>
        <v>47163.069220368845</v>
      </c>
      <c r="W3" s="4">
        <f t="shared" si="1"/>
        <v>47163.069220368845</v>
      </c>
      <c r="X3" s="4">
        <f t="shared" si="1"/>
        <v>47163.069220368845</v>
      </c>
      <c r="Y3" s="4">
        <f t="shared" si="1"/>
        <v>47163.069220368845</v>
      </c>
      <c r="Z3" s="4">
        <f t="shared" si="1"/>
        <v>47163.069220368845</v>
      </c>
      <c r="AA3" s="4">
        <f t="shared" si="1"/>
        <v>47163.069220368845</v>
      </c>
      <c r="AB3" s="4">
        <f t="shared" si="1"/>
        <v>47163.069220368845</v>
      </c>
      <c r="AC3" s="4">
        <f t="shared" si="1"/>
        <v>47163.069220368845</v>
      </c>
      <c r="AD3" s="4">
        <f t="shared" si="1"/>
        <v>47163.069220368845</v>
      </c>
      <c r="AE3" s="4">
        <f t="shared" si="1"/>
        <v>47163.069220368845</v>
      </c>
      <c r="AF3" s="4">
        <f t="shared" si="1"/>
        <v>47163.069220368845</v>
      </c>
      <c r="AG3" s="4">
        <f t="shared" si="1"/>
        <v>47163.069220368845</v>
      </c>
      <c r="AH3" s="4">
        <f t="shared" si="1"/>
        <v>47163.069220368845</v>
      </c>
      <c r="AI3" s="4">
        <f t="shared" si="1"/>
        <v>47163.069220368845</v>
      </c>
    </row>
    <row r="4" spans="1:35" x14ac:dyDescent="0.25">
      <c r="A4" t="s">
        <v>2</v>
      </c>
      <c r="B4" s="4">
        <v>0</v>
      </c>
      <c r="C4" s="4">
        <f t="shared" si="0"/>
        <v>0</v>
      </c>
      <c r="D4" s="4">
        <f t="shared" si="1"/>
        <v>0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</v>
      </c>
      <c r="X4" s="4">
        <f t="shared" si="1"/>
        <v>0</v>
      </c>
      <c r="Y4" s="4">
        <f t="shared" si="1"/>
        <v>0</v>
      </c>
      <c r="Z4" s="4">
        <f t="shared" si="1"/>
        <v>0</v>
      </c>
      <c r="AA4" s="4">
        <f t="shared" si="1"/>
        <v>0</v>
      </c>
      <c r="AB4" s="4">
        <f t="shared" si="1"/>
        <v>0</v>
      </c>
      <c r="AC4" s="4">
        <f t="shared" si="1"/>
        <v>0</v>
      </c>
      <c r="AD4" s="4">
        <f t="shared" si="1"/>
        <v>0</v>
      </c>
      <c r="AE4" s="4">
        <f t="shared" si="1"/>
        <v>0</v>
      </c>
      <c r="AF4" s="4">
        <f t="shared" si="1"/>
        <v>0</v>
      </c>
      <c r="AG4" s="4">
        <f t="shared" si="1"/>
        <v>0</v>
      </c>
      <c r="AH4" s="4">
        <f t="shared" si="1"/>
        <v>0</v>
      </c>
      <c r="AI4" s="4">
        <f t="shared" si="1"/>
        <v>0</v>
      </c>
    </row>
    <row r="5" spans="1:35" x14ac:dyDescent="0.25">
      <c r="A5" t="s">
        <v>3</v>
      </c>
      <c r="B5" s="17">
        <f>'India Psgr HDVs'!B21</f>
        <v>35793.47239097907</v>
      </c>
      <c r="C5" s="4">
        <f t="shared" si="0"/>
        <v>35793.47239097907</v>
      </c>
      <c r="D5" s="4">
        <f t="shared" si="1"/>
        <v>35793.47239097907</v>
      </c>
      <c r="E5" s="4">
        <f t="shared" si="1"/>
        <v>35793.47239097907</v>
      </c>
      <c r="F5" s="4">
        <f t="shared" si="1"/>
        <v>35793.47239097907</v>
      </c>
      <c r="G5" s="4">
        <f t="shared" si="1"/>
        <v>35793.47239097907</v>
      </c>
      <c r="H5" s="4">
        <f t="shared" si="1"/>
        <v>35793.47239097907</v>
      </c>
      <c r="I5" s="4">
        <f t="shared" si="1"/>
        <v>35793.47239097907</v>
      </c>
      <c r="J5" s="4">
        <f t="shared" si="1"/>
        <v>35793.47239097907</v>
      </c>
      <c r="K5" s="4">
        <f t="shared" si="1"/>
        <v>35793.47239097907</v>
      </c>
      <c r="L5" s="4">
        <f t="shared" si="1"/>
        <v>35793.47239097907</v>
      </c>
      <c r="M5" s="4">
        <f t="shared" si="1"/>
        <v>35793.47239097907</v>
      </c>
      <c r="N5" s="4">
        <f t="shared" si="1"/>
        <v>35793.47239097907</v>
      </c>
      <c r="O5" s="4">
        <f t="shared" si="1"/>
        <v>35793.47239097907</v>
      </c>
      <c r="P5" s="4">
        <f t="shared" si="1"/>
        <v>35793.47239097907</v>
      </c>
      <c r="Q5" s="4">
        <f t="shared" si="1"/>
        <v>35793.47239097907</v>
      </c>
      <c r="R5" s="4">
        <f t="shared" si="1"/>
        <v>35793.47239097907</v>
      </c>
      <c r="S5" s="4">
        <f t="shared" si="1"/>
        <v>35793.47239097907</v>
      </c>
      <c r="T5" s="4">
        <f t="shared" si="1"/>
        <v>35793.47239097907</v>
      </c>
      <c r="U5" s="4">
        <f t="shared" si="1"/>
        <v>35793.47239097907</v>
      </c>
      <c r="V5" s="4">
        <f t="shared" si="1"/>
        <v>35793.47239097907</v>
      </c>
      <c r="W5" s="4">
        <f t="shared" si="1"/>
        <v>35793.47239097907</v>
      </c>
      <c r="X5" s="4">
        <f t="shared" si="1"/>
        <v>35793.47239097907</v>
      </c>
      <c r="Y5" s="4">
        <f t="shared" si="1"/>
        <v>35793.47239097907</v>
      </c>
      <c r="Z5" s="4">
        <f t="shared" si="1"/>
        <v>35793.47239097907</v>
      </c>
      <c r="AA5" s="4">
        <f t="shared" si="1"/>
        <v>35793.47239097907</v>
      </c>
      <c r="AB5" s="4">
        <f t="shared" si="1"/>
        <v>35793.47239097907</v>
      </c>
      <c r="AC5" s="4">
        <f t="shared" si="1"/>
        <v>35793.47239097907</v>
      </c>
      <c r="AD5" s="4">
        <f t="shared" si="1"/>
        <v>35793.47239097907</v>
      </c>
      <c r="AE5" s="4">
        <f t="shared" si="1"/>
        <v>35793.47239097907</v>
      </c>
      <c r="AF5" s="4">
        <f t="shared" si="1"/>
        <v>35793.47239097907</v>
      </c>
      <c r="AG5" s="4">
        <f t="shared" si="1"/>
        <v>35793.47239097907</v>
      </c>
      <c r="AH5" s="4">
        <f t="shared" si="1"/>
        <v>35793.47239097907</v>
      </c>
      <c r="AI5" s="4">
        <f t="shared" si="1"/>
        <v>35793.47239097907</v>
      </c>
    </row>
    <row r="6" spans="1:35" x14ac:dyDescent="0.25">
      <c r="A6" t="s">
        <v>4</v>
      </c>
      <c r="B6" s="4">
        <v>0</v>
      </c>
      <c r="C6" s="4">
        <f>$B6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4">
        <f t="shared" si="1"/>
        <v>0</v>
      </c>
      <c r="AC6" s="4">
        <f t="shared" si="1"/>
        <v>0</v>
      </c>
      <c r="AD6" s="4">
        <f t="shared" si="1"/>
        <v>0</v>
      </c>
      <c r="AE6" s="4">
        <f t="shared" si="1"/>
        <v>0</v>
      </c>
      <c r="AF6" s="4">
        <f t="shared" si="1"/>
        <v>0</v>
      </c>
      <c r="AG6" s="4">
        <f t="shared" si="1"/>
        <v>0</v>
      </c>
      <c r="AH6" s="4">
        <f t="shared" si="1"/>
        <v>0</v>
      </c>
      <c r="AI6" s="4">
        <f t="shared" si="1"/>
        <v>0</v>
      </c>
    </row>
    <row r="7" spans="1:35" x14ac:dyDescent="0.2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>
      <selection activeCell="B10" sqref="B10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'India Frgt HDVs'!B17</f>
        <v>0</v>
      </c>
      <c r="C2" s="4">
        <f>$B2</f>
        <v>0</v>
      </c>
      <c r="D2" s="4">
        <f t="shared" ref="D2:AI6" si="0">$B2</f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  <c r="AG2" s="4">
        <f t="shared" si="0"/>
        <v>0</v>
      </c>
      <c r="AH2" s="4">
        <f t="shared" si="0"/>
        <v>0</v>
      </c>
      <c r="AI2" s="4">
        <f t="shared" si="0"/>
        <v>0</v>
      </c>
    </row>
    <row r="3" spans="1:35" x14ac:dyDescent="0.25">
      <c r="A3" t="s">
        <v>1</v>
      </c>
      <c r="B3" s="4">
        <f>'India Frgt HDVs'!B18</f>
        <v>0</v>
      </c>
      <c r="C3" s="4">
        <f t="shared" ref="C3:R6" si="1">$B3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</row>
    <row r="4" spans="1:35" x14ac:dyDescent="0.25">
      <c r="A4" t="s">
        <v>2</v>
      </c>
      <c r="B4" s="4">
        <f>'India Frgt HDVs'!B19</f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</row>
    <row r="5" spans="1:35" x14ac:dyDescent="0.25">
      <c r="A5" t="s">
        <v>3</v>
      </c>
      <c r="B5" s="4">
        <f>'India Frgt HDVs'!B20</f>
        <v>18344.231754783552</v>
      </c>
      <c r="C5" s="4">
        <f t="shared" si="1"/>
        <v>18344.231754783552</v>
      </c>
      <c r="D5" s="4">
        <f t="shared" si="0"/>
        <v>18344.231754783552</v>
      </c>
      <c r="E5" s="4">
        <f t="shared" si="0"/>
        <v>18344.231754783552</v>
      </c>
      <c r="F5" s="4">
        <f t="shared" si="0"/>
        <v>18344.231754783552</v>
      </c>
      <c r="G5" s="4">
        <f t="shared" si="0"/>
        <v>18344.231754783552</v>
      </c>
      <c r="H5" s="4">
        <f t="shared" si="0"/>
        <v>18344.231754783552</v>
      </c>
      <c r="I5" s="4">
        <f t="shared" si="0"/>
        <v>18344.231754783552</v>
      </c>
      <c r="J5" s="4">
        <f t="shared" si="0"/>
        <v>18344.231754783552</v>
      </c>
      <c r="K5" s="4">
        <f t="shared" si="0"/>
        <v>18344.231754783552</v>
      </c>
      <c r="L5" s="4">
        <f t="shared" si="0"/>
        <v>18344.231754783552</v>
      </c>
      <c r="M5" s="4">
        <f t="shared" si="0"/>
        <v>18344.231754783552</v>
      </c>
      <c r="N5" s="4">
        <f t="shared" si="0"/>
        <v>18344.231754783552</v>
      </c>
      <c r="O5" s="4">
        <f t="shared" si="0"/>
        <v>18344.231754783552</v>
      </c>
      <c r="P5" s="4">
        <f t="shared" si="0"/>
        <v>18344.231754783552</v>
      </c>
      <c r="Q5" s="4">
        <f t="shared" si="0"/>
        <v>18344.231754783552</v>
      </c>
      <c r="R5" s="4">
        <f t="shared" si="0"/>
        <v>18344.231754783552</v>
      </c>
      <c r="S5" s="4">
        <f t="shared" si="0"/>
        <v>18344.231754783552</v>
      </c>
      <c r="T5" s="4">
        <f t="shared" si="0"/>
        <v>18344.231754783552</v>
      </c>
      <c r="U5" s="4">
        <f t="shared" si="0"/>
        <v>18344.231754783552</v>
      </c>
      <c r="V5" s="4">
        <f t="shared" si="0"/>
        <v>18344.231754783552</v>
      </c>
      <c r="W5" s="4">
        <f t="shared" si="0"/>
        <v>18344.231754783552</v>
      </c>
      <c r="X5" s="4">
        <f t="shared" si="0"/>
        <v>18344.231754783552</v>
      </c>
      <c r="Y5" s="4">
        <f t="shared" si="0"/>
        <v>18344.231754783552</v>
      </c>
      <c r="Z5" s="4">
        <f t="shared" si="0"/>
        <v>18344.231754783552</v>
      </c>
      <c r="AA5" s="4">
        <f t="shared" si="0"/>
        <v>18344.231754783552</v>
      </c>
      <c r="AB5" s="4">
        <f t="shared" si="0"/>
        <v>18344.231754783552</v>
      </c>
      <c r="AC5" s="4">
        <f t="shared" si="0"/>
        <v>18344.231754783552</v>
      </c>
      <c r="AD5" s="4">
        <f t="shared" si="0"/>
        <v>18344.231754783552</v>
      </c>
      <c r="AE5" s="4">
        <f t="shared" si="0"/>
        <v>18344.231754783552</v>
      </c>
      <c r="AF5" s="4">
        <f t="shared" si="0"/>
        <v>18344.231754783552</v>
      </c>
      <c r="AG5" s="4">
        <f t="shared" si="0"/>
        <v>18344.231754783552</v>
      </c>
      <c r="AH5" s="4">
        <f t="shared" si="0"/>
        <v>18344.231754783552</v>
      </c>
      <c r="AI5" s="4">
        <f t="shared" si="0"/>
        <v>18344.231754783552</v>
      </c>
    </row>
    <row r="6" spans="1:35" x14ac:dyDescent="0.25">
      <c r="A6" t="s">
        <v>4</v>
      </c>
      <c r="B6" s="4">
        <f>'India Frgt HDVs'!B21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2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25">
      <c r="A1" s="1" t="s">
        <v>172</v>
      </c>
      <c r="B1">
        <f>'[1]AEO 53'!C1</f>
        <v>2017</v>
      </c>
      <c r="C1">
        <f>'[1]AEO 53'!D1</f>
        <v>2018</v>
      </c>
      <c r="D1">
        <f>'[1]AEO 53'!E1</f>
        <v>2019</v>
      </c>
      <c r="E1">
        <f>'[1]AEO 53'!F1</f>
        <v>2020</v>
      </c>
      <c r="F1">
        <f>'[1]AEO 53'!G1</f>
        <v>2021</v>
      </c>
      <c r="G1">
        <f>'[1]AEO 53'!H1</f>
        <v>2022</v>
      </c>
      <c r="H1">
        <f>'[1]AEO 53'!I1</f>
        <v>2023</v>
      </c>
      <c r="I1">
        <f>'[1]AEO 53'!J1</f>
        <v>2024</v>
      </c>
      <c r="J1">
        <f>'[1]AEO 53'!K1</f>
        <v>2025</v>
      </c>
      <c r="K1">
        <f>'[1]AEO 53'!L1</f>
        <v>2026</v>
      </c>
      <c r="L1">
        <f>'[1]AEO 53'!M1</f>
        <v>2027</v>
      </c>
      <c r="M1">
        <f>'[1]AEO 53'!N1</f>
        <v>2028</v>
      </c>
      <c r="N1">
        <f>'[1]AEO 53'!O1</f>
        <v>2029</v>
      </c>
      <c r="O1">
        <f>'[1]AEO 53'!P1</f>
        <v>2030</v>
      </c>
      <c r="P1">
        <f>'[1]AEO 53'!Q1</f>
        <v>2031</v>
      </c>
      <c r="Q1">
        <f>'[1]AEO 53'!R1</f>
        <v>2032</v>
      </c>
      <c r="R1">
        <f>'[1]AEO 53'!S1</f>
        <v>2033</v>
      </c>
      <c r="S1">
        <f>'[1]AEO 53'!T1</f>
        <v>2034</v>
      </c>
      <c r="T1">
        <f>'[1]AEO 53'!U1</f>
        <v>2035</v>
      </c>
      <c r="U1">
        <f>'[1]AEO 53'!V1</f>
        <v>2036</v>
      </c>
      <c r="V1">
        <f>'[1]AEO 53'!W1</f>
        <v>2037</v>
      </c>
      <c r="W1">
        <f>'[1]AEO 53'!X1</f>
        <v>2038</v>
      </c>
      <c r="X1">
        <f>'[1]AEO 53'!Y1</f>
        <v>2039</v>
      </c>
      <c r="Y1">
        <f>'[1]AEO 53'!Z1</f>
        <v>2040</v>
      </c>
      <c r="Z1">
        <f>'[1]AEO 53'!AA1</f>
        <v>2041</v>
      </c>
      <c r="AA1">
        <f>'[1]AEO 53'!AB1</f>
        <v>2042</v>
      </c>
      <c r="AB1">
        <f>'[1]AEO 53'!AC1</f>
        <v>2043</v>
      </c>
      <c r="AC1">
        <f>'[1]AEO 53'!AD1</f>
        <v>2044</v>
      </c>
      <c r="AD1">
        <f>'[1]AEO 53'!AE1</f>
        <v>2045</v>
      </c>
      <c r="AE1">
        <f>'[1]AEO 53'!AF1</f>
        <v>2046</v>
      </c>
      <c r="AF1">
        <f>'[1]AEO 53'!AG1</f>
        <v>2047</v>
      </c>
      <c r="AG1">
        <f>'[1]AEO 53'!AH1</f>
        <v>2048</v>
      </c>
      <c r="AH1">
        <f>'[1]AEO 53'!AI1</f>
        <v>2049</v>
      </c>
      <c r="AI1">
        <f>'[1]AEO 53'!AJ1</f>
        <v>2050</v>
      </c>
    </row>
    <row r="2" spans="1:35" x14ac:dyDescent="0.25">
      <c r="A2" t="s">
        <v>0</v>
      </c>
      <c r="B2" s="4">
        <f>B$5*('BNVP-HDVs-psgr'!B$2/'BNVP-HDVs-psgr'!B$5)</f>
        <v>670805311.2605623</v>
      </c>
      <c r="C2" s="4">
        <f>B2</f>
        <v>670805311.2605623</v>
      </c>
      <c r="D2" s="4">
        <f t="shared" ref="D2:AI2" si="0">C2</f>
        <v>670805311.2605623</v>
      </c>
      <c r="E2" s="4">
        <f t="shared" si="0"/>
        <v>670805311.2605623</v>
      </c>
      <c r="F2" s="4">
        <f t="shared" si="0"/>
        <v>670805311.2605623</v>
      </c>
      <c r="G2" s="4">
        <f t="shared" si="0"/>
        <v>670805311.2605623</v>
      </c>
      <c r="H2" s="4">
        <f t="shared" si="0"/>
        <v>670805311.2605623</v>
      </c>
      <c r="I2" s="4">
        <f t="shared" si="0"/>
        <v>670805311.2605623</v>
      </c>
      <c r="J2" s="4">
        <f t="shared" si="0"/>
        <v>670805311.2605623</v>
      </c>
      <c r="K2" s="4">
        <f t="shared" si="0"/>
        <v>670805311.2605623</v>
      </c>
      <c r="L2" s="4">
        <f t="shared" si="0"/>
        <v>670805311.2605623</v>
      </c>
      <c r="M2" s="4">
        <f t="shared" si="0"/>
        <v>670805311.2605623</v>
      </c>
      <c r="N2" s="4">
        <f t="shared" si="0"/>
        <v>670805311.2605623</v>
      </c>
      <c r="O2" s="4">
        <f t="shared" si="0"/>
        <v>670805311.2605623</v>
      </c>
      <c r="P2" s="4">
        <f t="shared" si="0"/>
        <v>670805311.2605623</v>
      </c>
      <c r="Q2" s="4">
        <f t="shared" si="0"/>
        <v>670805311.2605623</v>
      </c>
      <c r="R2" s="4">
        <f t="shared" si="0"/>
        <v>670805311.2605623</v>
      </c>
      <c r="S2" s="4">
        <f t="shared" si="0"/>
        <v>670805311.2605623</v>
      </c>
      <c r="T2" s="4">
        <f t="shared" si="0"/>
        <v>670805311.2605623</v>
      </c>
      <c r="U2" s="4">
        <f t="shared" si="0"/>
        <v>670805311.2605623</v>
      </c>
      <c r="V2" s="4">
        <f t="shared" si="0"/>
        <v>670805311.2605623</v>
      </c>
      <c r="W2" s="4">
        <f t="shared" si="0"/>
        <v>670805311.2605623</v>
      </c>
      <c r="X2" s="4">
        <f t="shared" si="0"/>
        <v>670805311.2605623</v>
      </c>
      <c r="Y2" s="4">
        <f t="shared" si="0"/>
        <v>670805311.2605623</v>
      </c>
      <c r="Z2" s="4">
        <f t="shared" si="0"/>
        <v>670805311.2605623</v>
      </c>
      <c r="AA2" s="4">
        <f t="shared" si="0"/>
        <v>670805311.2605623</v>
      </c>
      <c r="AB2" s="4">
        <f t="shared" si="0"/>
        <v>670805311.2605623</v>
      </c>
      <c r="AC2" s="4">
        <f t="shared" si="0"/>
        <v>670805311.2605623</v>
      </c>
      <c r="AD2" s="4">
        <f t="shared" si="0"/>
        <v>670805311.2605623</v>
      </c>
      <c r="AE2" s="4">
        <f t="shared" si="0"/>
        <v>670805311.2605623</v>
      </c>
      <c r="AF2" s="4">
        <f t="shared" si="0"/>
        <v>670805311.2605623</v>
      </c>
      <c r="AG2" s="4">
        <f t="shared" si="0"/>
        <v>670805311.2605623</v>
      </c>
      <c r="AH2" s="4">
        <f t="shared" si="0"/>
        <v>670805311.2605623</v>
      </c>
      <c r="AI2" s="4">
        <f t="shared" si="0"/>
        <v>670805311.2605623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 s="4">
        <f>AVERAGE('Passenger Aircraft'!C5:C10)</f>
        <v>64833333.333333336</v>
      </c>
      <c r="C5">
        <f>B5</f>
        <v>64833333.333333336</v>
      </c>
      <c r="D5">
        <f t="shared" ref="D5:AI5" si="1">C5</f>
        <v>64833333.333333336</v>
      </c>
      <c r="E5">
        <f t="shared" si="1"/>
        <v>64833333.333333336</v>
      </c>
      <c r="F5">
        <f t="shared" si="1"/>
        <v>64833333.333333336</v>
      </c>
      <c r="G5">
        <f t="shared" si="1"/>
        <v>64833333.333333336</v>
      </c>
      <c r="H5">
        <f t="shared" si="1"/>
        <v>64833333.333333336</v>
      </c>
      <c r="I5">
        <f t="shared" si="1"/>
        <v>64833333.333333336</v>
      </c>
      <c r="J5">
        <f t="shared" si="1"/>
        <v>64833333.333333336</v>
      </c>
      <c r="K5">
        <f t="shared" si="1"/>
        <v>64833333.333333336</v>
      </c>
      <c r="L5">
        <f t="shared" si="1"/>
        <v>64833333.333333336</v>
      </c>
      <c r="M5">
        <f t="shared" si="1"/>
        <v>64833333.333333336</v>
      </c>
      <c r="N5">
        <f t="shared" si="1"/>
        <v>64833333.333333336</v>
      </c>
      <c r="O5">
        <f t="shared" si="1"/>
        <v>64833333.333333336</v>
      </c>
      <c r="P5">
        <f t="shared" si="1"/>
        <v>64833333.333333336</v>
      </c>
      <c r="Q5">
        <f t="shared" si="1"/>
        <v>64833333.333333336</v>
      </c>
      <c r="R5">
        <f t="shared" si="1"/>
        <v>64833333.333333336</v>
      </c>
      <c r="S5">
        <f t="shared" si="1"/>
        <v>64833333.333333336</v>
      </c>
      <c r="T5">
        <f t="shared" si="1"/>
        <v>64833333.333333336</v>
      </c>
      <c r="U5">
        <f t="shared" si="1"/>
        <v>64833333.333333336</v>
      </c>
      <c r="V5">
        <f t="shared" si="1"/>
        <v>64833333.333333336</v>
      </c>
      <c r="W5">
        <f t="shared" si="1"/>
        <v>64833333.333333336</v>
      </c>
      <c r="X5">
        <f t="shared" si="1"/>
        <v>64833333.333333336</v>
      </c>
      <c r="Y5">
        <f t="shared" si="1"/>
        <v>64833333.333333336</v>
      </c>
      <c r="Z5">
        <f t="shared" si="1"/>
        <v>64833333.333333336</v>
      </c>
      <c r="AA5">
        <f t="shared" si="1"/>
        <v>64833333.333333336</v>
      </c>
      <c r="AB5">
        <f t="shared" si="1"/>
        <v>64833333.333333336</v>
      </c>
      <c r="AC5">
        <f t="shared" si="1"/>
        <v>64833333.333333336</v>
      </c>
      <c r="AD5">
        <f t="shared" si="1"/>
        <v>64833333.333333336</v>
      </c>
      <c r="AE5">
        <f t="shared" si="1"/>
        <v>64833333.333333336</v>
      </c>
      <c r="AF5">
        <f t="shared" si="1"/>
        <v>64833333.333333336</v>
      </c>
      <c r="AG5">
        <f t="shared" si="1"/>
        <v>64833333.333333336</v>
      </c>
      <c r="AH5">
        <f t="shared" si="1"/>
        <v>64833333.333333336</v>
      </c>
      <c r="AI5">
        <f t="shared" si="1"/>
        <v>64833333.333333336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 s="5">
        <v>0</v>
      </c>
      <c r="C7">
        <f>$B7</f>
        <v>0</v>
      </c>
      <c r="D7">
        <f t="shared" ref="D7:AI8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25">
      <c r="A8" s="5" t="s">
        <v>174</v>
      </c>
      <c r="B8" s="5">
        <v>0</v>
      </c>
      <c r="C8">
        <f>$B8</f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B$5*('BNVP-HDVs-psgr'!B$2/'BNVP-HDVs-psgr'!B$5)</f>
        <v>903463016.72015822</v>
      </c>
      <c r="C2" s="4">
        <f>B2</f>
        <v>903463016.72015822</v>
      </c>
      <c r="D2" s="4">
        <f t="shared" ref="D2:AI2" si="0">C2</f>
        <v>903463016.72015822</v>
      </c>
      <c r="E2" s="4">
        <f t="shared" si="0"/>
        <v>903463016.72015822</v>
      </c>
      <c r="F2" s="4">
        <f t="shared" si="0"/>
        <v>903463016.72015822</v>
      </c>
      <c r="G2" s="4">
        <f t="shared" si="0"/>
        <v>903463016.72015822</v>
      </c>
      <c r="H2" s="4">
        <f t="shared" si="0"/>
        <v>903463016.72015822</v>
      </c>
      <c r="I2" s="4">
        <f t="shared" si="0"/>
        <v>903463016.72015822</v>
      </c>
      <c r="J2" s="4">
        <f t="shared" si="0"/>
        <v>903463016.72015822</v>
      </c>
      <c r="K2" s="4">
        <f t="shared" si="0"/>
        <v>903463016.72015822</v>
      </c>
      <c r="L2" s="4">
        <f t="shared" si="0"/>
        <v>903463016.72015822</v>
      </c>
      <c r="M2" s="4">
        <f t="shared" si="0"/>
        <v>903463016.72015822</v>
      </c>
      <c r="N2" s="4">
        <f t="shared" si="0"/>
        <v>903463016.72015822</v>
      </c>
      <c r="O2" s="4">
        <f t="shared" si="0"/>
        <v>903463016.72015822</v>
      </c>
      <c r="P2" s="4">
        <f t="shared" si="0"/>
        <v>903463016.72015822</v>
      </c>
      <c r="Q2" s="4">
        <f t="shared" si="0"/>
        <v>903463016.72015822</v>
      </c>
      <c r="R2" s="4">
        <f t="shared" si="0"/>
        <v>903463016.72015822</v>
      </c>
      <c r="S2" s="4">
        <f t="shared" si="0"/>
        <v>903463016.72015822</v>
      </c>
      <c r="T2" s="4">
        <f t="shared" si="0"/>
        <v>903463016.72015822</v>
      </c>
      <c r="U2" s="4">
        <f t="shared" si="0"/>
        <v>903463016.72015822</v>
      </c>
      <c r="V2" s="4">
        <f t="shared" si="0"/>
        <v>903463016.72015822</v>
      </c>
      <c r="W2" s="4">
        <f t="shared" si="0"/>
        <v>903463016.72015822</v>
      </c>
      <c r="X2" s="4">
        <f t="shared" si="0"/>
        <v>903463016.72015822</v>
      </c>
      <c r="Y2" s="4">
        <f t="shared" si="0"/>
        <v>903463016.72015822</v>
      </c>
      <c r="Z2" s="4">
        <f t="shared" si="0"/>
        <v>903463016.72015822</v>
      </c>
      <c r="AA2" s="4">
        <f t="shared" si="0"/>
        <v>903463016.72015822</v>
      </c>
      <c r="AB2" s="4">
        <f t="shared" si="0"/>
        <v>903463016.72015822</v>
      </c>
      <c r="AC2" s="4">
        <f t="shared" si="0"/>
        <v>903463016.72015822</v>
      </c>
      <c r="AD2" s="4">
        <f t="shared" si="0"/>
        <v>903463016.72015822</v>
      </c>
      <c r="AE2" s="4">
        <f t="shared" si="0"/>
        <v>903463016.72015822</v>
      </c>
      <c r="AF2" s="4">
        <f t="shared" si="0"/>
        <v>903463016.72015822</v>
      </c>
      <c r="AG2" s="4">
        <f t="shared" si="0"/>
        <v>903463016.72015822</v>
      </c>
      <c r="AH2" s="4">
        <f t="shared" si="0"/>
        <v>903463016.72015822</v>
      </c>
      <c r="AI2" s="4">
        <f t="shared" si="0"/>
        <v>903463016.72015822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 s="4">
        <f>'Freight Aircraft'!D4</f>
        <v>87319700.566003278</v>
      </c>
      <c r="C5">
        <f>B5</f>
        <v>87319700.566003278</v>
      </c>
      <c r="D5">
        <f t="shared" ref="D5:AI5" si="1">C5</f>
        <v>87319700.566003278</v>
      </c>
      <c r="E5">
        <f t="shared" si="1"/>
        <v>87319700.566003278</v>
      </c>
      <c r="F5">
        <f t="shared" si="1"/>
        <v>87319700.566003278</v>
      </c>
      <c r="G5">
        <f t="shared" si="1"/>
        <v>87319700.566003278</v>
      </c>
      <c r="H5">
        <f t="shared" si="1"/>
        <v>87319700.566003278</v>
      </c>
      <c r="I5">
        <f t="shared" si="1"/>
        <v>87319700.566003278</v>
      </c>
      <c r="J5">
        <f t="shared" si="1"/>
        <v>87319700.566003278</v>
      </c>
      <c r="K5">
        <f t="shared" si="1"/>
        <v>87319700.566003278</v>
      </c>
      <c r="L5">
        <f t="shared" si="1"/>
        <v>87319700.566003278</v>
      </c>
      <c r="M5">
        <f t="shared" si="1"/>
        <v>87319700.566003278</v>
      </c>
      <c r="N5">
        <f t="shared" si="1"/>
        <v>87319700.566003278</v>
      </c>
      <c r="O5">
        <f t="shared" si="1"/>
        <v>87319700.566003278</v>
      </c>
      <c r="P5">
        <f t="shared" si="1"/>
        <v>87319700.566003278</v>
      </c>
      <c r="Q5">
        <f t="shared" si="1"/>
        <v>87319700.566003278</v>
      </c>
      <c r="R5">
        <f t="shared" si="1"/>
        <v>87319700.566003278</v>
      </c>
      <c r="S5">
        <f t="shared" si="1"/>
        <v>87319700.566003278</v>
      </c>
      <c r="T5">
        <f t="shared" si="1"/>
        <v>87319700.566003278</v>
      </c>
      <c r="U5">
        <f t="shared" si="1"/>
        <v>87319700.566003278</v>
      </c>
      <c r="V5">
        <f t="shared" si="1"/>
        <v>87319700.566003278</v>
      </c>
      <c r="W5">
        <f t="shared" si="1"/>
        <v>87319700.566003278</v>
      </c>
      <c r="X5">
        <f t="shared" si="1"/>
        <v>87319700.566003278</v>
      </c>
      <c r="Y5">
        <f t="shared" si="1"/>
        <v>87319700.566003278</v>
      </c>
      <c r="Z5">
        <f t="shared" si="1"/>
        <v>87319700.566003278</v>
      </c>
      <c r="AA5">
        <f t="shared" si="1"/>
        <v>87319700.566003278</v>
      </c>
      <c r="AB5">
        <f t="shared" si="1"/>
        <v>87319700.566003278</v>
      </c>
      <c r="AC5">
        <f t="shared" si="1"/>
        <v>87319700.566003278</v>
      </c>
      <c r="AD5">
        <f t="shared" si="1"/>
        <v>87319700.566003278</v>
      </c>
      <c r="AE5">
        <f t="shared" si="1"/>
        <v>87319700.566003278</v>
      </c>
      <c r="AF5">
        <f t="shared" si="1"/>
        <v>87319700.566003278</v>
      </c>
      <c r="AG5">
        <f t="shared" si="1"/>
        <v>87319700.566003278</v>
      </c>
      <c r="AH5">
        <f t="shared" si="1"/>
        <v>87319700.566003278</v>
      </c>
      <c r="AI5">
        <f t="shared" si="1"/>
        <v>87319700.566003278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 s="5">
        <v>0</v>
      </c>
      <c r="C7">
        <f>$B7</f>
        <v>0</v>
      </c>
      <c r="D7">
        <f t="shared" ref="D7:AI8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25">
      <c r="A8" s="5" t="s">
        <v>174</v>
      </c>
      <c r="B8" s="5">
        <v>0</v>
      </c>
      <c r="C8">
        <f>$B8</f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customWidth="1"/>
    <col min="2" max="2" width="10.5703125" bestFit="1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Rail!D7</f>
        <v>9830199.0140587911</v>
      </c>
      <c r="C2" s="4">
        <f>B2</f>
        <v>9830199.0140587911</v>
      </c>
      <c r="D2" s="4">
        <f t="shared" ref="D2:AI2" si="0">C2</f>
        <v>9830199.0140587911</v>
      </c>
      <c r="E2" s="4">
        <f t="shared" si="0"/>
        <v>9830199.0140587911</v>
      </c>
      <c r="F2" s="4">
        <f t="shared" si="0"/>
        <v>9830199.0140587911</v>
      </c>
      <c r="G2" s="4">
        <f t="shared" si="0"/>
        <v>9830199.0140587911</v>
      </c>
      <c r="H2" s="4">
        <f t="shared" si="0"/>
        <v>9830199.0140587911</v>
      </c>
      <c r="I2" s="4">
        <f t="shared" si="0"/>
        <v>9830199.0140587911</v>
      </c>
      <c r="J2" s="4">
        <f t="shared" si="0"/>
        <v>9830199.0140587911</v>
      </c>
      <c r="K2" s="4">
        <f t="shared" si="0"/>
        <v>9830199.0140587911</v>
      </c>
      <c r="L2" s="4">
        <f t="shared" si="0"/>
        <v>9830199.0140587911</v>
      </c>
      <c r="M2" s="4">
        <f t="shared" si="0"/>
        <v>9830199.0140587911</v>
      </c>
      <c r="N2" s="4">
        <f t="shared" si="0"/>
        <v>9830199.0140587911</v>
      </c>
      <c r="O2" s="4">
        <f t="shared" si="0"/>
        <v>9830199.0140587911</v>
      </c>
      <c r="P2" s="4">
        <f t="shared" si="0"/>
        <v>9830199.0140587911</v>
      </c>
      <c r="Q2" s="4">
        <f t="shared" si="0"/>
        <v>9830199.0140587911</v>
      </c>
      <c r="R2" s="4">
        <f t="shared" si="0"/>
        <v>9830199.0140587911</v>
      </c>
      <c r="S2" s="4">
        <f t="shared" si="0"/>
        <v>9830199.0140587911</v>
      </c>
      <c r="T2" s="4">
        <f t="shared" si="0"/>
        <v>9830199.0140587911</v>
      </c>
      <c r="U2" s="4">
        <f t="shared" si="0"/>
        <v>9830199.0140587911</v>
      </c>
      <c r="V2" s="4">
        <f t="shared" si="0"/>
        <v>9830199.0140587911</v>
      </c>
      <c r="W2" s="4">
        <f t="shared" si="0"/>
        <v>9830199.0140587911</v>
      </c>
      <c r="X2" s="4">
        <f t="shared" si="0"/>
        <v>9830199.0140587911</v>
      </c>
      <c r="Y2" s="4">
        <f t="shared" si="0"/>
        <v>9830199.0140587911</v>
      </c>
      <c r="Z2" s="4">
        <f t="shared" si="0"/>
        <v>9830199.0140587911</v>
      </c>
      <c r="AA2" s="4">
        <f t="shared" si="0"/>
        <v>9830199.0140587911</v>
      </c>
      <c r="AB2" s="4">
        <f t="shared" si="0"/>
        <v>9830199.0140587911</v>
      </c>
      <c r="AC2" s="4">
        <f t="shared" si="0"/>
        <v>9830199.0140587911</v>
      </c>
      <c r="AD2" s="4">
        <f t="shared" si="0"/>
        <v>9830199.0140587911</v>
      </c>
      <c r="AE2" s="4">
        <f t="shared" si="0"/>
        <v>9830199.0140587911</v>
      </c>
      <c r="AF2" s="4">
        <f t="shared" si="0"/>
        <v>9830199.0140587911</v>
      </c>
      <c r="AG2" s="4">
        <f t="shared" si="0"/>
        <v>9830199.0140587911</v>
      </c>
      <c r="AH2" s="4">
        <f t="shared" si="0"/>
        <v>9830199.0140587911</v>
      </c>
      <c r="AI2" s="4">
        <f t="shared" si="0"/>
        <v>9830199.0140587911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 s="4">
        <f>Rail!D6</f>
        <v>9282453.8981194086</v>
      </c>
      <c r="C5" s="4">
        <f>B5</f>
        <v>9282453.8981194086</v>
      </c>
      <c r="D5" s="4">
        <f t="shared" ref="D5:AI5" si="1">C5</f>
        <v>9282453.8981194086</v>
      </c>
      <c r="E5" s="4">
        <f t="shared" si="1"/>
        <v>9282453.8981194086</v>
      </c>
      <c r="F5" s="4">
        <f t="shared" si="1"/>
        <v>9282453.8981194086</v>
      </c>
      <c r="G5" s="4">
        <f t="shared" si="1"/>
        <v>9282453.8981194086</v>
      </c>
      <c r="H5" s="4">
        <f t="shared" si="1"/>
        <v>9282453.8981194086</v>
      </c>
      <c r="I5" s="4">
        <f t="shared" si="1"/>
        <v>9282453.8981194086</v>
      </c>
      <c r="J5" s="4">
        <f t="shared" si="1"/>
        <v>9282453.8981194086</v>
      </c>
      <c r="K5" s="4">
        <f t="shared" si="1"/>
        <v>9282453.8981194086</v>
      </c>
      <c r="L5" s="4">
        <f t="shared" si="1"/>
        <v>9282453.8981194086</v>
      </c>
      <c r="M5" s="4">
        <f t="shared" si="1"/>
        <v>9282453.8981194086</v>
      </c>
      <c r="N5" s="4">
        <f t="shared" si="1"/>
        <v>9282453.8981194086</v>
      </c>
      <c r="O5" s="4">
        <f t="shared" si="1"/>
        <v>9282453.8981194086</v>
      </c>
      <c r="P5" s="4">
        <f t="shared" si="1"/>
        <v>9282453.8981194086</v>
      </c>
      <c r="Q5" s="4">
        <f t="shared" si="1"/>
        <v>9282453.8981194086</v>
      </c>
      <c r="R5" s="4">
        <f t="shared" si="1"/>
        <v>9282453.8981194086</v>
      </c>
      <c r="S5" s="4">
        <f t="shared" si="1"/>
        <v>9282453.8981194086</v>
      </c>
      <c r="T5" s="4">
        <f t="shared" si="1"/>
        <v>9282453.8981194086</v>
      </c>
      <c r="U5" s="4">
        <f t="shared" si="1"/>
        <v>9282453.8981194086</v>
      </c>
      <c r="V5" s="4">
        <f t="shared" si="1"/>
        <v>9282453.8981194086</v>
      </c>
      <c r="W5" s="4">
        <f t="shared" si="1"/>
        <v>9282453.8981194086</v>
      </c>
      <c r="X5" s="4">
        <f t="shared" si="1"/>
        <v>9282453.8981194086</v>
      </c>
      <c r="Y5" s="4">
        <f t="shared" si="1"/>
        <v>9282453.8981194086</v>
      </c>
      <c r="Z5" s="4">
        <f t="shared" si="1"/>
        <v>9282453.8981194086</v>
      </c>
      <c r="AA5" s="4">
        <f t="shared" si="1"/>
        <v>9282453.8981194086</v>
      </c>
      <c r="AB5" s="4">
        <f t="shared" si="1"/>
        <v>9282453.8981194086</v>
      </c>
      <c r="AC5" s="4">
        <f t="shared" si="1"/>
        <v>9282453.8981194086</v>
      </c>
      <c r="AD5" s="4">
        <f t="shared" si="1"/>
        <v>9282453.8981194086</v>
      </c>
      <c r="AE5" s="4">
        <f t="shared" si="1"/>
        <v>9282453.8981194086</v>
      </c>
      <c r="AF5" s="4">
        <f t="shared" si="1"/>
        <v>9282453.8981194086</v>
      </c>
      <c r="AG5" s="4">
        <f t="shared" si="1"/>
        <v>9282453.8981194086</v>
      </c>
      <c r="AH5" s="4">
        <f t="shared" si="1"/>
        <v>9282453.8981194086</v>
      </c>
      <c r="AI5" s="4">
        <f t="shared" si="1"/>
        <v>9282453.8981194086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 s="5">
        <v>0</v>
      </c>
      <c r="C7">
        <f>$B7</f>
        <v>0</v>
      </c>
      <c r="D7">
        <f t="shared" ref="D7:AI8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25">
      <c r="A8" s="5" t="s">
        <v>174</v>
      </c>
      <c r="B8" s="5">
        <v>0</v>
      </c>
      <c r="C8">
        <f>$B8</f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customWidth="1"/>
    <col min="2" max="2" width="10.5703125" bestFit="1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Rail!D15</f>
        <v>5696549.2057695817</v>
      </c>
      <c r="C2" s="4">
        <f>B2</f>
        <v>5696549.2057695817</v>
      </c>
      <c r="D2" s="4">
        <f t="shared" ref="D2:AI2" si="0">C2</f>
        <v>5696549.2057695817</v>
      </c>
      <c r="E2" s="4">
        <f t="shared" si="0"/>
        <v>5696549.2057695817</v>
      </c>
      <c r="F2" s="4">
        <f t="shared" si="0"/>
        <v>5696549.2057695817</v>
      </c>
      <c r="G2" s="4">
        <f t="shared" si="0"/>
        <v>5696549.2057695817</v>
      </c>
      <c r="H2" s="4">
        <f t="shared" si="0"/>
        <v>5696549.2057695817</v>
      </c>
      <c r="I2" s="4">
        <f t="shared" si="0"/>
        <v>5696549.2057695817</v>
      </c>
      <c r="J2" s="4">
        <f t="shared" si="0"/>
        <v>5696549.2057695817</v>
      </c>
      <c r="K2" s="4">
        <f t="shared" si="0"/>
        <v>5696549.2057695817</v>
      </c>
      <c r="L2" s="4">
        <f t="shared" si="0"/>
        <v>5696549.2057695817</v>
      </c>
      <c r="M2" s="4">
        <f t="shared" si="0"/>
        <v>5696549.2057695817</v>
      </c>
      <c r="N2" s="4">
        <f t="shared" si="0"/>
        <v>5696549.2057695817</v>
      </c>
      <c r="O2" s="4">
        <f t="shared" si="0"/>
        <v>5696549.2057695817</v>
      </c>
      <c r="P2" s="4">
        <f t="shared" si="0"/>
        <v>5696549.2057695817</v>
      </c>
      <c r="Q2" s="4">
        <f t="shared" si="0"/>
        <v>5696549.2057695817</v>
      </c>
      <c r="R2" s="4">
        <f t="shared" si="0"/>
        <v>5696549.2057695817</v>
      </c>
      <c r="S2" s="4">
        <f t="shared" si="0"/>
        <v>5696549.2057695817</v>
      </c>
      <c r="T2" s="4">
        <f t="shared" si="0"/>
        <v>5696549.2057695817</v>
      </c>
      <c r="U2" s="4">
        <f t="shared" si="0"/>
        <v>5696549.2057695817</v>
      </c>
      <c r="V2" s="4">
        <f t="shared" si="0"/>
        <v>5696549.2057695817</v>
      </c>
      <c r="W2" s="4">
        <f t="shared" si="0"/>
        <v>5696549.2057695817</v>
      </c>
      <c r="X2" s="4">
        <f t="shared" si="0"/>
        <v>5696549.2057695817</v>
      </c>
      <c r="Y2" s="4">
        <f t="shared" si="0"/>
        <v>5696549.2057695817</v>
      </c>
      <c r="Z2" s="4">
        <f t="shared" si="0"/>
        <v>5696549.2057695817</v>
      </c>
      <c r="AA2" s="4">
        <f t="shared" si="0"/>
        <v>5696549.2057695817</v>
      </c>
      <c r="AB2" s="4">
        <f t="shared" si="0"/>
        <v>5696549.2057695817</v>
      </c>
      <c r="AC2" s="4">
        <f t="shared" si="0"/>
        <v>5696549.2057695817</v>
      </c>
      <c r="AD2" s="4">
        <f t="shared" si="0"/>
        <v>5696549.2057695817</v>
      </c>
      <c r="AE2" s="4">
        <f t="shared" si="0"/>
        <v>5696549.2057695817</v>
      </c>
      <c r="AF2" s="4">
        <f t="shared" si="0"/>
        <v>5696549.2057695817</v>
      </c>
      <c r="AG2" s="4">
        <f t="shared" si="0"/>
        <v>5696549.2057695817</v>
      </c>
      <c r="AH2" s="4">
        <f t="shared" si="0"/>
        <v>5696549.2057695817</v>
      </c>
      <c r="AI2" s="4">
        <f t="shared" si="0"/>
        <v>5696549.2057695817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 s="4">
        <f>Rail!D14</f>
        <v>5203578.6014241371</v>
      </c>
      <c r="C5" s="4">
        <f>B5</f>
        <v>5203578.6014241371</v>
      </c>
      <c r="D5" s="4">
        <f t="shared" ref="D5:AI5" si="1">C5</f>
        <v>5203578.6014241371</v>
      </c>
      <c r="E5" s="4">
        <f t="shared" si="1"/>
        <v>5203578.6014241371</v>
      </c>
      <c r="F5" s="4">
        <f t="shared" si="1"/>
        <v>5203578.6014241371</v>
      </c>
      <c r="G5" s="4">
        <f t="shared" si="1"/>
        <v>5203578.6014241371</v>
      </c>
      <c r="H5" s="4">
        <f t="shared" si="1"/>
        <v>5203578.6014241371</v>
      </c>
      <c r="I5" s="4">
        <f t="shared" si="1"/>
        <v>5203578.6014241371</v>
      </c>
      <c r="J5" s="4">
        <f t="shared" si="1"/>
        <v>5203578.6014241371</v>
      </c>
      <c r="K5" s="4">
        <f t="shared" si="1"/>
        <v>5203578.6014241371</v>
      </c>
      <c r="L5" s="4">
        <f t="shared" si="1"/>
        <v>5203578.6014241371</v>
      </c>
      <c r="M5" s="4">
        <f t="shared" si="1"/>
        <v>5203578.6014241371</v>
      </c>
      <c r="N5" s="4">
        <f t="shared" si="1"/>
        <v>5203578.6014241371</v>
      </c>
      <c r="O5" s="4">
        <f t="shared" si="1"/>
        <v>5203578.6014241371</v>
      </c>
      <c r="P5" s="4">
        <f t="shared" si="1"/>
        <v>5203578.6014241371</v>
      </c>
      <c r="Q5" s="4">
        <f t="shared" si="1"/>
        <v>5203578.6014241371</v>
      </c>
      <c r="R5" s="4">
        <f t="shared" si="1"/>
        <v>5203578.6014241371</v>
      </c>
      <c r="S5" s="4">
        <f t="shared" si="1"/>
        <v>5203578.6014241371</v>
      </c>
      <c r="T5" s="4">
        <f t="shared" si="1"/>
        <v>5203578.6014241371</v>
      </c>
      <c r="U5" s="4">
        <f t="shared" si="1"/>
        <v>5203578.6014241371</v>
      </c>
      <c r="V5" s="4">
        <f t="shared" si="1"/>
        <v>5203578.6014241371</v>
      </c>
      <c r="W5" s="4">
        <f t="shared" si="1"/>
        <v>5203578.6014241371</v>
      </c>
      <c r="X5" s="4">
        <f t="shared" si="1"/>
        <v>5203578.6014241371</v>
      </c>
      <c r="Y5" s="4">
        <f t="shared" si="1"/>
        <v>5203578.6014241371</v>
      </c>
      <c r="Z5" s="4">
        <f t="shared" si="1"/>
        <v>5203578.6014241371</v>
      </c>
      <c r="AA5" s="4">
        <f t="shared" si="1"/>
        <v>5203578.6014241371</v>
      </c>
      <c r="AB5" s="4">
        <f t="shared" si="1"/>
        <v>5203578.6014241371</v>
      </c>
      <c r="AC5" s="4">
        <f t="shared" si="1"/>
        <v>5203578.6014241371</v>
      </c>
      <c r="AD5" s="4">
        <f t="shared" si="1"/>
        <v>5203578.6014241371</v>
      </c>
      <c r="AE5" s="4">
        <f t="shared" si="1"/>
        <v>5203578.6014241371</v>
      </c>
      <c r="AF5" s="4">
        <f t="shared" si="1"/>
        <v>5203578.6014241371</v>
      </c>
      <c r="AG5" s="4">
        <f t="shared" si="1"/>
        <v>5203578.6014241371</v>
      </c>
      <c r="AH5" s="4">
        <f t="shared" si="1"/>
        <v>5203578.6014241371</v>
      </c>
      <c r="AI5" s="4">
        <f t="shared" si="1"/>
        <v>5203578.6014241371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 s="5">
        <v>0</v>
      </c>
      <c r="C7">
        <f>$B7</f>
        <v>0</v>
      </c>
      <c r="D7">
        <f t="shared" ref="D7:AI8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25">
      <c r="A8" s="5" t="s">
        <v>174</v>
      </c>
      <c r="B8" s="5">
        <v>0</v>
      </c>
      <c r="C8">
        <f>$B8</f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E50"/>
  <sheetViews>
    <sheetView workbookViewId="0">
      <selection activeCell="B48" sqref="B48"/>
    </sheetView>
  </sheetViews>
  <sheetFormatPr defaultRowHeight="15" x14ac:dyDescent="0.25"/>
  <cols>
    <col min="1" max="1" width="25" customWidth="1"/>
    <col min="3" max="3" width="11.140625" customWidth="1"/>
  </cols>
  <sheetData>
    <row r="1" spans="1:4" x14ac:dyDescent="0.25">
      <c r="A1" s="1" t="s">
        <v>79</v>
      </c>
      <c r="B1" s="21" t="s">
        <v>86</v>
      </c>
      <c r="C1" s="21" t="s">
        <v>87</v>
      </c>
    </row>
    <row r="2" spans="1:4" x14ac:dyDescent="0.25">
      <c r="A2" t="s">
        <v>80</v>
      </c>
      <c r="B2" s="21">
        <v>50.53</v>
      </c>
      <c r="C2" s="21">
        <v>50.53</v>
      </c>
      <c r="D2" t="s">
        <v>81</v>
      </c>
    </row>
    <row r="3" spans="1:4" x14ac:dyDescent="0.25">
      <c r="A3" t="s">
        <v>100</v>
      </c>
      <c r="B3" s="21">
        <v>51.54</v>
      </c>
      <c r="C3" s="21">
        <v>51.54</v>
      </c>
      <c r="D3" t="s">
        <v>81</v>
      </c>
    </row>
    <row r="4" spans="1:4" x14ac:dyDescent="0.25">
      <c r="A4" t="s">
        <v>82</v>
      </c>
      <c r="B4" s="21">
        <v>44.49</v>
      </c>
      <c r="C4" s="21">
        <v>44.49</v>
      </c>
      <c r="D4" t="s">
        <v>81</v>
      </c>
    </row>
    <row r="5" spans="1:4" x14ac:dyDescent="0.25">
      <c r="A5" t="s">
        <v>101</v>
      </c>
      <c r="B5" s="21">
        <v>64.88</v>
      </c>
      <c r="C5" s="21">
        <v>67.72</v>
      </c>
      <c r="D5" t="s">
        <v>81</v>
      </c>
    </row>
    <row r="6" spans="1:4" x14ac:dyDescent="0.25">
      <c r="A6" t="s">
        <v>102</v>
      </c>
      <c r="B6" s="21">
        <v>95.71</v>
      </c>
      <c r="C6" s="21">
        <v>168</v>
      </c>
      <c r="D6" t="s">
        <v>81</v>
      </c>
    </row>
    <row r="7" spans="1:4" x14ac:dyDescent="0.25">
      <c r="B7" s="21"/>
      <c r="C7" s="21"/>
    </row>
    <row r="8" spans="1:4" x14ac:dyDescent="0.25">
      <c r="A8" s="1" t="s">
        <v>11</v>
      </c>
      <c r="B8" s="21" t="s">
        <v>86</v>
      </c>
      <c r="C8" s="21" t="s">
        <v>87</v>
      </c>
    </row>
    <row r="9" spans="1:4" x14ac:dyDescent="0.25">
      <c r="A9" t="s">
        <v>88</v>
      </c>
      <c r="B9" s="21">
        <v>5.72</v>
      </c>
      <c r="C9" s="21">
        <v>10.11</v>
      </c>
      <c r="D9" t="s">
        <v>81</v>
      </c>
    </row>
    <row r="10" spans="1:4" x14ac:dyDescent="0.25">
      <c r="A10" t="s">
        <v>89</v>
      </c>
      <c r="B10" s="21">
        <v>3.15</v>
      </c>
      <c r="C10" s="21">
        <v>5.44</v>
      </c>
      <c r="D10" t="s">
        <v>81</v>
      </c>
    </row>
    <row r="11" spans="1:4" x14ac:dyDescent="0.25">
      <c r="A11" t="s">
        <v>91</v>
      </c>
      <c r="B11" s="21">
        <v>6.12</v>
      </c>
      <c r="C11" s="21">
        <v>10.65</v>
      </c>
      <c r="D11" t="s">
        <v>81</v>
      </c>
    </row>
    <row r="12" spans="1:4" x14ac:dyDescent="0.25">
      <c r="A12" t="s">
        <v>90</v>
      </c>
      <c r="B12" s="21">
        <v>4.91</v>
      </c>
      <c r="C12" s="21">
        <v>7.52</v>
      </c>
      <c r="D12" t="s">
        <v>81</v>
      </c>
    </row>
    <row r="13" spans="1:4" x14ac:dyDescent="0.25">
      <c r="A13" t="s">
        <v>92</v>
      </c>
      <c r="B13" s="21">
        <v>5.44</v>
      </c>
      <c r="C13" s="21">
        <v>9.1</v>
      </c>
      <c r="D13" t="s">
        <v>81</v>
      </c>
    </row>
    <row r="14" spans="1:4" x14ac:dyDescent="0.25">
      <c r="B14" s="21"/>
      <c r="C14" s="21"/>
    </row>
    <row r="15" spans="1:4" x14ac:dyDescent="0.25">
      <c r="A15" s="1" t="s">
        <v>74</v>
      </c>
      <c r="B15" s="21"/>
      <c r="C15" s="21"/>
    </row>
    <row r="16" spans="1:4" x14ac:dyDescent="0.25">
      <c r="A16" t="s">
        <v>88</v>
      </c>
      <c r="B16" s="21">
        <v>8</v>
      </c>
      <c r="C16" s="21">
        <v>10.11</v>
      </c>
      <c r="D16" t="s">
        <v>81</v>
      </c>
    </row>
    <row r="17" spans="1:4" x14ac:dyDescent="0.25">
      <c r="A17" t="s">
        <v>93</v>
      </c>
      <c r="B17" s="21">
        <v>7.67</v>
      </c>
      <c r="C17" s="21">
        <v>9.93</v>
      </c>
      <c r="D17" t="s">
        <v>81</v>
      </c>
    </row>
    <row r="18" spans="1:4" x14ac:dyDescent="0.25">
      <c r="A18" t="s">
        <v>91</v>
      </c>
      <c r="B18" s="21">
        <v>7.89</v>
      </c>
      <c r="C18" s="21">
        <v>10.65</v>
      </c>
      <c r="D18" t="s">
        <v>81</v>
      </c>
    </row>
    <row r="19" spans="1:4" x14ac:dyDescent="0.25">
      <c r="A19" t="s">
        <v>90</v>
      </c>
      <c r="B19" s="21">
        <v>5.84</v>
      </c>
      <c r="C19" s="21">
        <v>7.52</v>
      </c>
      <c r="D19" t="s">
        <v>81</v>
      </c>
    </row>
    <row r="20" spans="1:4" x14ac:dyDescent="0.25">
      <c r="A20" t="s">
        <v>175</v>
      </c>
      <c r="B20" s="21">
        <v>8.94</v>
      </c>
      <c r="C20" s="21">
        <v>13.94</v>
      </c>
      <c r="D20" t="s">
        <v>81</v>
      </c>
    </row>
    <row r="21" spans="1:4" x14ac:dyDescent="0.25">
      <c r="B21" s="21"/>
      <c r="C21" s="21"/>
    </row>
    <row r="22" spans="1:4" x14ac:dyDescent="0.25">
      <c r="A22" s="1" t="s">
        <v>83</v>
      </c>
      <c r="B22" s="21" t="s">
        <v>86</v>
      </c>
      <c r="C22" s="21" t="s">
        <v>87</v>
      </c>
    </row>
    <row r="23" spans="1:4" x14ac:dyDescent="0.25">
      <c r="A23" t="s">
        <v>84</v>
      </c>
      <c r="B23" s="21">
        <v>8.51</v>
      </c>
      <c r="C23" s="21">
        <v>9.36</v>
      </c>
      <c r="D23" t="s">
        <v>81</v>
      </c>
    </row>
    <row r="24" spans="1:4" x14ac:dyDescent="0.25">
      <c r="A24" t="s">
        <v>85</v>
      </c>
      <c r="B24" s="21">
        <v>10.39</v>
      </c>
      <c r="C24" s="21">
        <v>10.94</v>
      </c>
      <c r="D24" t="s">
        <v>81</v>
      </c>
    </row>
    <row r="25" spans="1:4" x14ac:dyDescent="0.25">
      <c r="B25" s="21"/>
      <c r="C25" s="21"/>
    </row>
    <row r="26" spans="1:4" x14ac:dyDescent="0.25">
      <c r="A26" s="1" t="s">
        <v>94</v>
      </c>
      <c r="B26" s="21" t="s">
        <v>86</v>
      </c>
      <c r="C26" s="21" t="s">
        <v>87</v>
      </c>
    </row>
    <row r="27" spans="1:4" x14ac:dyDescent="0.25">
      <c r="A27" t="s">
        <v>95</v>
      </c>
      <c r="B27" s="21">
        <v>4.49</v>
      </c>
      <c r="C27" s="21">
        <v>4.53</v>
      </c>
      <c r="D27" t="s">
        <v>81</v>
      </c>
    </row>
    <row r="28" spans="1:4" x14ac:dyDescent="0.25">
      <c r="A28" t="s">
        <v>96</v>
      </c>
      <c r="B28" s="21">
        <v>10.15</v>
      </c>
      <c r="C28" s="21">
        <v>10.15</v>
      </c>
      <c r="D28" t="s">
        <v>81</v>
      </c>
    </row>
    <row r="29" spans="1:4" x14ac:dyDescent="0.25">
      <c r="A29" t="s">
        <v>97</v>
      </c>
      <c r="B29" s="21">
        <v>5.52</v>
      </c>
      <c r="C29" s="21">
        <v>5.59</v>
      </c>
      <c r="D29" t="s">
        <v>81</v>
      </c>
    </row>
    <row r="30" spans="1:4" x14ac:dyDescent="0.25">
      <c r="A30" t="s">
        <v>98</v>
      </c>
      <c r="B30" s="21">
        <v>4.9800000000000004</v>
      </c>
      <c r="C30" s="21">
        <v>4.9800000000000004</v>
      </c>
      <c r="D30" t="s">
        <v>81</v>
      </c>
    </row>
    <row r="31" spans="1:4" x14ac:dyDescent="0.25">
      <c r="A31" t="s">
        <v>99</v>
      </c>
      <c r="B31" s="21">
        <v>5.86</v>
      </c>
      <c r="C31" s="21">
        <v>5.94</v>
      </c>
      <c r="D31" t="s">
        <v>81</v>
      </c>
    </row>
    <row r="33" spans="1:5" x14ac:dyDescent="0.25">
      <c r="A33" s="1" t="s">
        <v>177</v>
      </c>
      <c r="B33" s="21" t="s">
        <v>86</v>
      </c>
      <c r="D33" s="21" t="s">
        <v>195</v>
      </c>
      <c r="E33" t="s">
        <v>194</v>
      </c>
    </row>
    <row r="34" spans="1:5" x14ac:dyDescent="0.25">
      <c r="A34" t="s">
        <v>178</v>
      </c>
      <c r="B34" s="21">
        <v>3.96</v>
      </c>
      <c r="C34" t="s">
        <v>81</v>
      </c>
      <c r="D34">
        <v>2019</v>
      </c>
      <c r="E34" s="11" t="s">
        <v>191</v>
      </c>
    </row>
    <row r="35" spans="1:5" x14ac:dyDescent="0.25">
      <c r="A35" t="s">
        <v>192</v>
      </c>
      <c r="B35" s="21">
        <v>5.31</v>
      </c>
      <c r="C35" t="s">
        <v>81</v>
      </c>
      <c r="D35">
        <v>2017</v>
      </c>
      <c r="E35" t="s">
        <v>193</v>
      </c>
    </row>
    <row r="36" spans="1:5" x14ac:dyDescent="0.25">
      <c r="B36" s="21">
        <v>4.1500000000000004</v>
      </c>
      <c r="C36" t="s">
        <v>81</v>
      </c>
      <c r="D36">
        <v>2015</v>
      </c>
      <c r="E36" t="s">
        <v>189</v>
      </c>
    </row>
    <row r="38" spans="1:5" x14ac:dyDescent="0.25">
      <c r="A38" s="2" t="s">
        <v>10</v>
      </c>
      <c r="B38" s="15"/>
    </row>
    <row r="39" spans="1:5" x14ac:dyDescent="0.25">
      <c r="A39" t="s">
        <v>0</v>
      </c>
      <c r="B39">
        <f>AVERAGE(B23:C24)</f>
        <v>9.7999999999999989</v>
      </c>
      <c r="C39" t="s">
        <v>176</v>
      </c>
    </row>
    <row r="40" spans="1:5" x14ac:dyDescent="0.25">
      <c r="A40" t="s">
        <v>1</v>
      </c>
      <c r="B40">
        <f>AVERAGE(B27:C31)</f>
        <v>6.2190000000000012</v>
      </c>
      <c r="C40" t="s">
        <v>176</v>
      </c>
    </row>
    <row r="41" spans="1:5" x14ac:dyDescent="0.25">
      <c r="A41" t="s">
        <v>2</v>
      </c>
      <c r="B41">
        <f>AVERAGE(B9:C13)</f>
        <v>6.8159999999999981</v>
      </c>
      <c r="C41" t="s">
        <v>176</v>
      </c>
    </row>
    <row r="42" spans="1:5" x14ac:dyDescent="0.25">
      <c r="A42" t="s">
        <v>3</v>
      </c>
      <c r="B42">
        <f>AVERAGE(B16:C20)</f>
        <v>9.0489999999999995</v>
      </c>
      <c r="C42" t="s">
        <v>176</v>
      </c>
    </row>
    <row r="43" spans="1:5" x14ac:dyDescent="0.25">
      <c r="A43" t="s">
        <v>4</v>
      </c>
      <c r="B43" s="26">
        <f>AVERAGE(B2:C6)</f>
        <v>68.943000000000012</v>
      </c>
      <c r="C43" t="s">
        <v>176</v>
      </c>
    </row>
    <row r="46" spans="1:5" x14ac:dyDescent="0.25">
      <c r="A46" t="s">
        <v>0</v>
      </c>
      <c r="B46" s="4">
        <f>B39/About!$C$126*About!A$113/About!A$107</f>
        <v>12097.810982293322</v>
      </c>
      <c r="C46" t="s">
        <v>76</v>
      </c>
    </row>
    <row r="47" spans="1:5" x14ac:dyDescent="0.25">
      <c r="A47" t="s">
        <v>1</v>
      </c>
      <c r="B47" s="4">
        <f>B40/About!$C$126*About!A$113/About!A$107</f>
        <v>7677.1720917226739</v>
      </c>
      <c r="C47" t="s">
        <v>76</v>
      </c>
    </row>
    <row r="48" spans="1:5" x14ac:dyDescent="0.25">
      <c r="A48" t="s">
        <v>2</v>
      </c>
      <c r="B48" s="4">
        <f>B41/About!$C$126*About!A$113/About!A$107</f>
        <v>8414.1509852358431</v>
      </c>
      <c r="C48" t="s">
        <v>76</v>
      </c>
    </row>
    <row r="49" spans="1:3" x14ac:dyDescent="0.25">
      <c r="A49" t="s">
        <v>3</v>
      </c>
      <c r="B49" s="4">
        <f>B42/About!$C$126*About!A$113/About!A$107</f>
        <v>11170.723630486968</v>
      </c>
      <c r="C49" t="s">
        <v>76</v>
      </c>
    </row>
    <row r="50" spans="1:3" x14ac:dyDescent="0.25">
      <c r="A50" t="s">
        <v>4</v>
      </c>
      <c r="B50" s="4">
        <f>B43/About!$C$126*About!A$113/About!A$107</f>
        <v>85108.100260433552</v>
      </c>
      <c r="C50" t="s">
        <v>76</v>
      </c>
    </row>
  </sheetData>
  <hyperlinks>
    <hyperlink ref="E34" r:id="rId1" xr:uid="{C71F0F36-2653-4F32-B884-56EC81E8EBD2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customWidth="1"/>
    <col min="2" max="2" width="9.5703125" bestFit="1" customWidth="1"/>
  </cols>
  <sheetData>
    <row r="1" spans="1:35" x14ac:dyDescent="0.25">
      <c r="A1" s="1" t="s">
        <v>172</v>
      </c>
      <c r="B1">
        <f>'[1]AEO 53'!C1</f>
        <v>2017</v>
      </c>
      <c r="C1">
        <f>'[1]AEO 53'!D1</f>
        <v>2018</v>
      </c>
      <c r="D1">
        <f>'[1]AEO 53'!E1</f>
        <v>2019</v>
      </c>
      <c r="E1">
        <f>'[1]AEO 53'!F1</f>
        <v>2020</v>
      </c>
      <c r="F1">
        <f>'[1]AEO 53'!G1</f>
        <v>2021</v>
      </c>
      <c r="G1">
        <f>'[1]AEO 53'!H1</f>
        <v>2022</v>
      </c>
      <c r="H1">
        <f>'[1]AEO 53'!I1</f>
        <v>2023</v>
      </c>
      <c r="I1">
        <f>'[1]AEO 53'!J1</f>
        <v>2024</v>
      </c>
      <c r="J1">
        <f>'[1]AEO 53'!K1</f>
        <v>2025</v>
      </c>
      <c r="K1">
        <f>'[1]AEO 53'!L1</f>
        <v>2026</v>
      </c>
      <c r="L1">
        <f>'[1]AEO 53'!M1</f>
        <v>2027</v>
      </c>
      <c r="M1">
        <f>'[1]AEO 53'!N1</f>
        <v>2028</v>
      </c>
      <c r="N1">
        <f>'[1]AEO 53'!O1</f>
        <v>2029</v>
      </c>
      <c r="O1">
        <f>'[1]AEO 53'!P1</f>
        <v>2030</v>
      </c>
      <c r="P1">
        <f>'[1]AEO 53'!Q1</f>
        <v>2031</v>
      </c>
      <c r="Q1">
        <f>'[1]AEO 53'!R1</f>
        <v>2032</v>
      </c>
      <c r="R1">
        <f>'[1]AEO 53'!S1</f>
        <v>2033</v>
      </c>
      <c r="S1">
        <f>'[1]AEO 53'!T1</f>
        <v>2034</v>
      </c>
      <c r="T1">
        <f>'[1]AEO 53'!U1</f>
        <v>2035</v>
      </c>
      <c r="U1">
        <f>'[1]AEO 53'!V1</f>
        <v>2036</v>
      </c>
      <c r="V1">
        <f>'[1]AEO 53'!W1</f>
        <v>2037</v>
      </c>
      <c r="W1">
        <f>'[1]AEO 53'!X1</f>
        <v>2038</v>
      </c>
      <c r="X1">
        <f>'[1]AEO 53'!Y1</f>
        <v>2039</v>
      </c>
      <c r="Y1">
        <f>'[1]AEO 53'!Z1</f>
        <v>2040</v>
      </c>
      <c r="Z1">
        <f>'[1]AEO 53'!AA1</f>
        <v>2041</v>
      </c>
      <c r="AA1">
        <f>'[1]AEO 53'!AB1</f>
        <v>2042</v>
      </c>
      <c r="AB1">
        <f>'[1]AEO 53'!AC1</f>
        <v>2043</v>
      </c>
      <c r="AC1">
        <f>'[1]AEO 53'!AD1</f>
        <v>2044</v>
      </c>
      <c r="AD1">
        <f>'[1]AEO 53'!AE1</f>
        <v>2045</v>
      </c>
      <c r="AE1">
        <f>'[1]AEO 53'!AF1</f>
        <v>2046</v>
      </c>
      <c r="AF1">
        <f>'[1]AEO 53'!AG1</f>
        <v>2047</v>
      </c>
      <c r="AG1">
        <f>'[1]AEO 53'!AH1</f>
        <v>2048</v>
      </c>
      <c r="AH1">
        <f>'[1]AEO 53'!AI1</f>
        <v>2049</v>
      </c>
      <c r="AI1">
        <f>'[1]AEO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 s="4">
        <f>Ships!B47</f>
        <v>189030.21913307568</v>
      </c>
      <c r="C5" s="4">
        <f>B5</f>
        <v>189030.21913307568</v>
      </c>
      <c r="D5" s="4">
        <f t="shared" ref="D5:AI5" si="0">C5</f>
        <v>189030.21913307568</v>
      </c>
      <c r="E5" s="4">
        <f t="shared" si="0"/>
        <v>189030.21913307568</v>
      </c>
      <c r="F5" s="4">
        <f t="shared" si="0"/>
        <v>189030.21913307568</v>
      </c>
      <c r="G5" s="4">
        <f t="shared" si="0"/>
        <v>189030.21913307568</v>
      </c>
      <c r="H5" s="4">
        <f t="shared" si="0"/>
        <v>189030.21913307568</v>
      </c>
      <c r="I5" s="4">
        <f t="shared" si="0"/>
        <v>189030.21913307568</v>
      </c>
      <c r="J5" s="4">
        <f t="shared" si="0"/>
        <v>189030.21913307568</v>
      </c>
      <c r="K5" s="4">
        <f t="shared" si="0"/>
        <v>189030.21913307568</v>
      </c>
      <c r="L5" s="4">
        <f t="shared" si="0"/>
        <v>189030.21913307568</v>
      </c>
      <c r="M5" s="4">
        <f t="shared" si="0"/>
        <v>189030.21913307568</v>
      </c>
      <c r="N5" s="4">
        <f t="shared" si="0"/>
        <v>189030.21913307568</v>
      </c>
      <c r="O5" s="4">
        <f t="shared" si="0"/>
        <v>189030.21913307568</v>
      </c>
      <c r="P5" s="4">
        <f t="shared" si="0"/>
        <v>189030.21913307568</v>
      </c>
      <c r="Q5" s="4">
        <f t="shared" si="0"/>
        <v>189030.21913307568</v>
      </c>
      <c r="R5" s="4">
        <f t="shared" si="0"/>
        <v>189030.21913307568</v>
      </c>
      <c r="S5" s="4">
        <f t="shared" si="0"/>
        <v>189030.21913307568</v>
      </c>
      <c r="T5" s="4">
        <f t="shared" si="0"/>
        <v>189030.21913307568</v>
      </c>
      <c r="U5" s="4">
        <f t="shared" si="0"/>
        <v>189030.21913307568</v>
      </c>
      <c r="V5" s="4">
        <f t="shared" si="0"/>
        <v>189030.21913307568</v>
      </c>
      <c r="W5" s="4">
        <f t="shared" si="0"/>
        <v>189030.21913307568</v>
      </c>
      <c r="X5" s="4">
        <f t="shared" si="0"/>
        <v>189030.21913307568</v>
      </c>
      <c r="Y5" s="4">
        <f t="shared" si="0"/>
        <v>189030.21913307568</v>
      </c>
      <c r="Z5" s="4">
        <f t="shared" si="0"/>
        <v>189030.21913307568</v>
      </c>
      <c r="AA5" s="4">
        <f t="shared" si="0"/>
        <v>189030.21913307568</v>
      </c>
      <c r="AB5" s="4">
        <f t="shared" si="0"/>
        <v>189030.21913307568</v>
      </c>
      <c r="AC5" s="4">
        <f t="shared" si="0"/>
        <v>189030.21913307568</v>
      </c>
      <c r="AD5" s="4">
        <f t="shared" si="0"/>
        <v>189030.21913307568</v>
      </c>
      <c r="AE5" s="4">
        <f t="shared" si="0"/>
        <v>189030.21913307568</v>
      </c>
      <c r="AF5" s="4">
        <f t="shared" si="0"/>
        <v>189030.21913307568</v>
      </c>
      <c r="AG5" s="4">
        <f t="shared" si="0"/>
        <v>189030.21913307568</v>
      </c>
      <c r="AH5" s="4">
        <f t="shared" si="0"/>
        <v>189030.21913307568</v>
      </c>
      <c r="AI5" s="4">
        <f t="shared" si="0"/>
        <v>189030.21913307568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 s="5">
        <v>0</v>
      </c>
      <c r="C7">
        <f>$B7</f>
        <v>0</v>
      </c>
      <c r="D7">
        <f t="shared" ref="D7:AI7" si="1">$B7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</row>
    <row r="8" spans="1:35" x14ac:dyDescent="0.2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8"/>
  <sheetViews>
    <sheetView workbookViewId="0">
      <selection activeCell="B3" sqref="B3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f>Ships!A35</f>
        <v>10000000</v>
      </c>
      <c r="C5">
        <f>B5</f>
        <v>10000000</v>
      </c>
      <c r="D5">
        <f t="shared" ref="D5:AI5" si="0">C5</f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 s="5">
        <v>0</v>
      </c>
      <c r="C7">
        <f>$B7</f>
        <v>0</v>
      </c>
      <c r="D7">
        <f t="shared" ref="D7:AI8" si="1">$B7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</row>
    <row r="8" spans="1:35" x14ac:dyDescent="0.25">
      <c r="A8" s="5" t="s">
        <v>174</v>
      </c>
      <c r="B8" s="5">
        <v>0</v>
      </c>
      <c r="C8">
        <f>$B8</f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8"/>
  <sheetViews>
    <sheetView workbookViewId="0">
      <selection activeCell="B8" sqref="B8:AI8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'India Psgr Mtrbk'!B23</f>
        <v>581.29981769919425</v>
      </c>
      <c r="C2" s="4">
        <f>$B2</f>
        <v>581.29981769919425</v>
      </c>
      <c r="D2" s="4">
        <f>$B2</f>
        <v>581.29981769919425</v>
      </c>
      <c r="E2" s="4">
        <f t="shared" ref="E2:AI2" si="0">$B2</f>
        <v>581.29981769919425</v>
      </c>
      <c r="F2" s="4">
        <f t="shared" si="0"/>
        <v>581.29981769919425</v>
      </c>
      <c r="G2" s="4">
        <f t="shared" si="0"/>
        <v>581.29981769919425</v>
      </c>
      <c r="H2" s="4">
        <f t="shared" si="0"/>
        <v>581.29981769919425</v>
      </c>
      <c r="I2" s="4">
        <f t="shared" si="0"/>
        <v>581.29981769919425</v>
      </c>
      <c r="J2" s="4">
        <f t="shared" si="0"/>
        <v>581.29981769919425</v>
      </c>
      <c r="K2" s="4">
        <f t="shared" si="0"/>
        <v>581.29981769919425</v>
      </c>
      <c r="L2" s="4">
        <f t="shared" si="0"/>
        <v>581.29981769919425</v>
      </c>
      <c r="M2" s="4">
        <f t="shared" si="0"/>
        <v>581.29981769919425</v>
      </c>
      <c r="N2" s="4">
        <f t="shared" si="0"/>
        <v>581.29981769919425</v>
      </c>
      <c r="O2" s="4">
        <f t="shared" si="0"/>
        <v>581.29981769919425</v>
      </c>
      <c r="P2" s="4">
        <f t="shared" si="0"/>
        <v>581.29981769919425</v>
      </c>
      <c r="Q2" s="4">
        <f t="shared" si="0"/>
        <v>581.29981769919425</v>
      </c>
      <c r="R2" s="4">
        <f t="shared" si="0"/>
        <v>581.29981769919425</v>
      </c>
      <c r="S2" s="4">
        <f t="shared" si="0"/>
        <v>581.29981769919425</v>
      </c>
      <c r="T2" s="4">
        <f t="shared" si="0"/>
        <v>581.29981769919425</v>
      </c>
      <c r="U2" s="4">
        <f t="shared" si="0"/>
        <v>581.29981769919425</v>
      </c>
      <c r="V2" s="4">
        <f t="shared" si="0"/>
        <v>581.29981769919425</v>
      </c>
      <c r="W2" s="4">
        <f t="shared" si="0"/>
        <v>581.29981769919425</v>
      </c>
      <c r="X2" s="4">
        <f t="shared" si="0"/>
        <v>581.29981769919425</v>
      </c>
      <c r="Y2" s="4">
        <f t="shared" si="0"/>
        <v>581.29981769919425</v>
      </c>
      <c r="Z2" s="4">
        <f t="shared" si="0"/>
        <v>581.29981769919425</v>
      </c>
      <c r="AA2" s="4">
        <f t="shared" si="0"/>
        <v>581.29981769919425</v>
      </c>
      <c r="AB2" s="4">
        <f t="shared" si="0"/>
        <v>581.29981769919425</v>
      </c>
      <c r="AC2" s="4">
        <f t="shared" si="0"/>
        <v>581.29981769919425</v>
      </c>
      <c r="AD2" s="4">
        <f t="shared" si="0"/>
        <v>581.29981769919425</v>
      </c>
      <c r="AE2" s="4">
        <f t="shared" si="0"/>
        <v>581.29981769919425</v>
      </c>
      <c r="AF2" s="4">
        <f t="shared" si="0"/>
        <v>581.29981769919425</v>
      </c>
      <c r="AG2" s="4">
        <f t="shared" si="0"/>
        <v>581.29981769919425</v>
      </c>
      <c r="AH2" s="4">
        <f t="shared" si="0"/>
        <v>581.29981769919425</v>
      </c>
      <c r="AI2" s="4">
        <f t="shared" si="0"/>
        <v>581.29981769919425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 s="17">
        <f>'India Psgr Mtrbk'!B25</f>
        <v>1175.292461165729</v>
      </c>
      <c r="C4" s="4">
        <f>$B4</f>
        <v>1175.292461165729</v>
      </c>
      <c r="D4" s="4">
        <f>$B4</f>
        <v>1175.292461165729</v>
      </c>
      <c r="E4" s="4">
        <f t="shared" ref="E4:AI4" si="1">$B4</f>
        <v>1175.292461165729</v>
      </c>
      <c r="F4" s="4">
        <f t="shared" si="1"/>
        <v>1175.292461165729</v>
      </c>
      <c r="G4" s="4">
        <f t="shared" si="1"/>
        <v>1175.292461165729</v>
      </c>
      <c r="H4" s="4">
        <f t="shared" si="1"/>
        <v>1175.292461165729</v>
      </c>
      <c r="I4" s="4">
        <f t="shared" si="1"/>
        <v>1175.292461165729</v>
      </c>
      <c r="J4" s="4">
        <f t="shared" si="1"/>
        <v>1175.292461165729</v>
      </c>
      <c r="K4" s="4">
        <f t="shared" si="1"/>
        <v>1175.292461165729</v>
      </c>
      <c r="L4" s="4">
        <f t="shared" si="1"/>
        <v>1175.292461165729</v>
      </c>
      <c r="M4" s="4">
        <f t="shared" si="1"/>
        <v>1175.292461165729</v>
      </c>
      <c r="N4" s="4">
        <f t="shared" si="1"/>
        <v>1175.292461165729</v>
      </c>
      <c r="O4" s="4">
        <f t="shared" si="1"/>
        <v>1175.292461165729</v>
      </c>
      <c r="P4" s="4">
        <f t="shared" si="1"/>
        <v>1175.292461165729</v>
      </c>
      <c r="Q4" s="4">
        <f t="shared" si="1"/>
        <v>1175.292461165729</v>
      </c>
      <c r="R4" s="4">
        <f t="shared" si="1"/>
        <v>1175.292461165729</v>
      </c>
      <c r="S4" s="4">
        <f t="shared" si="1"/>
        <v>1175.292461165729</v>
      </c>
      <c r="T4" s="4">
        <f t="shared" si="1"/>
        <v>1175.292461165729</v>
      </c>
      <c r="U4" s="4">
        <f t="shared" si="1"/>
        <v>1175.292461165729</v>
      </c>
      <c r="V4" s="4">
        <f t="shared" si="1"/>
        <v>1175.292461165729</v>
      </c>
      <c r="W4" s="4">
        <f t="shared" si="1"/>
        <v>1175.292461165729</v>
      </c>
      <c r="X4" s="4">
        <f t="shared" si="1"/>
        <v>1175.292461165729</v>
      </c>
      <c r="Y4" s="4">
        <f t="shared" si="1"/>
        <v>1175.292461165729</v>
      </c>
      <c r="Z4" s="4">
        <f t="shared" si="1"/>
        <v>1175.292461165729</v>
      </c>
      <c r="AA4" s="4">
        <f t="shared" si="1"/>
        <v>1175.292461165729</v>
      </c>
      <c r="AB4" s="4">
        <f t="shared" si="1"/>
        <v>1175.292461165729</v>
      </c>
      <c r="AC4" s="4">
        <f t="shared" si="1"/>
        <v>1175.292461165729</v>
      </c>
      <c r="AD4" s="4">
        <f t="shared" si="1"/>
        <v>1175.292461165729</v>
      </c>
      <c r="AE4" s="4">
        <f t="shared" si="1"/>
        <v>1175.292461165729</v>
      </c>
      <c r="AF4" s="4">
        <f t="shared" si="1"/>
        <v>1175.292461165729</v>
      </c>
      <c r="AG4" s="4">
        <f t="shared" si="1"/>
        <v>1175.292461165729</v>
      </c>
      <c r="AH4" s="4">
        <f t="shared" si="1"/>
        <v>1175.292461165729</v>
      </c>
      <c r="AI4" s="4">
        <f t="shared" si="1"/>
        <v>1175.292461165729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8"/>
  <sheetViews>
    <sheetView workbookViewId="0">
      <selection activeCell="B1" sqref="B1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'India Frgt Mtrbk'!B25</f>
        <v>1370.2622643209786</v>
      </c>
      <c r="C2" s="4">
        <f>$B2</f>
        <v>1370.2622643209786</v>
      </c>
      <c r="D2" s="4">
        <f t="shared" ref="D2:AI6" si="0">$B2</f>
        <v>1370.2622643209786</v>
      </c>
      <c r="E2" s="4">
        <f t="shared" si="0"/>
        <v>1370.2622643209786</v>
      </c>
      <c r="F2" s="4">
        <f t="shared" si="0"/>
        <v>1370.2622643209786</v>
      </c>
      <c r="G2" s="4">
        <f t="shared" si="0"/>
        <v>1370.2622643209786</v>
      </c>
      <c r="H2" s="4">
        <f t="shared" si="0"/>
        <v>1370.2622643209786</v>
      </c>
      <c r="I2" s="4">
        <f t="shared" si="0"/>
        <v>1370.2622643209786</v>
      </c>
      <c r="J2" s="4">
        <f t="shared" si="0"/>
        <v>1370.2622643209786</v>
      </c>
      <c r="K2" s="4">
        <f t="shared" si="0"/>
        <v>1370.2622643209786</v>
      </c>
      <c r="L2" s="4">
        <f t="shared" si="0"/>
        <v>1370.2622643209786</v>
      </c>
      <c r="M2" s="4">
        <f t="shared" si="0"/>
        <v>1370.2622643209786</v>
      </c>
      <c r="N2" s="4">
        <f t="shared" si="0"/>
        <v>1370.2622643209786</v>
      </c>
      <c r="O2" s="4">
        <f t="shared" si="0"/>
        <v>1370.2622643209786</v>
      </c>
      <c r="P2" s="4">
        <f t="shared" si="0"/>
        <v>1370.2622643209786</v>
      </c>
      <c r="Q2" s="4">
        <f t="shared" si="0"/>
        <v>1370.2622643209786</v>
      </c>
      <c r="R2" s="4">
        <f t="shared" si="0"/>
        <v>1370.2622643209786</v>
      </c>
      <c r="S2" s="4">
        <f t="shared" si="0"/>
        <v>1370.2622643209786</v>
      </c>
      <c r="T2" s="4">
        <f t="shared" si="0"/>
        <v>1370.2622643209786</v>
      </c>
      <c r="U2" s="4">
        <f t="shared" si="0"/>
        <v>1370.2622643209786</v>
      </c>
      <c r="V2" s="4">
        <f t="shared" si="0"/>
        <v>1370.2622643209786</v>
      </c>
      <c r="W2" s="4">
        <f t="shared" si="0"/>
        <v>1370.2622643209786</v>
      </c>
      <c r="X2" s="4">
        <f t="shared" si="0"/>
        <v>1370.2622643209786</v>
      </c>
      <c r="Y2" s="4">
        <f t="shared" si="0"/>
        <v>1370.2622643209786</v>
      </c>
      <c r="Z2" s="4">
        <f t="shared" si="0"/>
        <v>1370.2622643209786</v>
      </c>
      <c r="AA2" s="4">
        <f t="shared" si="0"/>
        <v>1370.2622643209786</v>
      </c>
      <c r="AB2" s="4">
        <f t="shared" si="0"/>
        <v>1370.2622643209786</v>
      </c>
      <c r="AC2" s="4">
        <f t="shared" si="0"/>
        <v>1370.2622643209786</v>
      </c>
      <c r="AD2" s="4">
        <f t="shared" si="0"/>
        <v>1370.2622643209786</v>
      </c>
      <c r="AE2" s="4">
        <f t="shared" si="0"/>
        <v>1370.2622643209786</v>
      </c>
      <c r="AF2" s="4">
        <f t="shared" si="0"/>
        <v>1370.2622643209786</v>
      </c>
      <c r="AG2" s="4">
        <f t="shared" si="0"/>
        <v>1370.2622643209786</v>
      </c>
      <c r="AH2" s="4">
        <f t="shared" si="0"/>
        <v>1370.2622643209786</v>
      </c>
      <c r="AI2" s="4">
        <f t="shared" si="0"/>
        <v>1370.2622643209786</v>
      </c>
    </row>
    <row r="3" spans="1:35" x14ac:dyDescent="0.25">
      <c r="A3" t="s">
        <v>1</v>
      </c>
      <c r="B3" s="4">
        <f>'India Frgt Mtrbk'!B26</f>
        <v>2592.3880676342837</v>
      </c>
      <c r="C3" s="4">
        <f t="shared" ref="C3:R6" si="1">$B3</f>
        <v>2592.3880676342837</v>
      </c>
      <c r="D3" s="4">
        <f t="shared" si="1"/>
        <v>2592.3880676342837</v>
      </c>
      <c r="E3" s="4">
        <f t="shared" si="1"/>
        <v>2592.3880676342837</v>
      </c>
      <c r="F3" s="4">
        <f t="shared" si="1"/>
        <v>2592.3880676342837</v>
      </c>
      <c r="G3" s="4">
        <f t="shared" si="1"/>
        <v>2592.3880676342837</v>
      </c>
      <c r="H3" s="4">
        <f t="shared" si="1"/>
        <v>2592.3880676342837</v>
      </c>
      <c r="I3" s="4">
        <f t="shared" si="1"/>
        <v>2592.3880676342837</v>
      </c>
      <c r="J3" s="4">
        <f t="shared" si="1"/>
        <v>2592.3880676342837</v>
      </c>
      <c r="K3" s="4">
        <f t="shared" si="1"/>
        <v>2592.3880676342837</v>
      </c>
      <c r="L3" s="4">
        <f t="shared" si="1"/>
        <v>2592.3880676342837</v>
      </c>
      <c r="M3" s="4">
        <f t="shared" si="1"/>
        <v>2592.3880676342837</v>
      </c>
      <c r="N3" s="4">
        <f t="shared" si="1"/>
        <v>2592.3880676342837</v>
      </c>
      <c r="O3" s="4">
        <f t="shared" si="1"/>
        <v>2592.3880676342837</v>
      </c>
      <c r="P3" s="4">
        <f t="shared" si="1"/>
        <v>2592.3880676342837</v>
      </c>
      <c r="Q3" s="4">
        <f t="shared" si="1"/>
        <v>2592.3880676342837</v>
      </c>
      <c r="R3" s="4">
        <f t="shared" si="1"/>
        <v>2592.3880676342837</v>
      </c>
      <c r="S3" s="4">
        <f t="shared" si="0"/>
        <v>2592.3880676342837</v>
      </c>
      <c r="T3" s="4">
        <f t="shared" si="0"/>
        <v>2592.3880676342837</v>
      </c>
      <c r="U3" s="4">
        <f t="shared" si="0"/>
        <v>2592.3880676342837</v>
      </c>
      <c r="V3" s="4">
        <f t="shared" si="0"/>
        <v>2592.3880676342837</v>
      </c>
      <c r="W3" s="4">
        <f t="shared" si="0"/>
        <v>2592.3880676342837</v>
      </c>
      <c r="X3" s="4">
        <f t="shared" si="0"/>
        <v>2592.3880676342837</v>
      </c>
      <c r="Y3" s="4">
        <f t="shared" si="0"/>
        <v>2592.3880676342837</v>
      </c>
      <c r="Z3" s="4">
        <f t="shared" si="0"/>
        <v>2592.3880676342837</v>
      </c>
      <c r="AA3" s="4">
        <f t="shared" si="0"/>
        <v>2592.3880676342837</v>
      </c>
      <c r="AB3" s="4">
        <f t="shared" si="0"/>
        <v>2592.3880676342837</v>
      </c>
      <c r="AC3" s="4">
        <f t="shared" si="0"/>
        <v>2592.3880676342837</v>
      </c>
      <c r="AD3" s="4">
        <f t="shared" si="0"/>
        <v>2592.3880676342837</v>
      </c>
      <c r="AE3" s="4">
        <f t="shared" si="0"/>
        <v>2592.3880676342837</v>
      </c>
      <c r="AF3" s="4">
        <f t="shared" si="0"/>
        <v>2592.3880676342837</v>
      </c>
      <c r="AG3" s="4">
        <f t="shared" si="0"/>
        <v>2592.3880676342837</v>
      </c>
      <c r="AH3" s="4">
        <f t="shared" si="0"/>
        <v>2592.3880676342837</v>
      </c>
      <c r="AI3" s="4">
        <f t="shared" si="0"/>
        <v>2592.3880676342837</v>
      </c>
    </row>
    <row r="4" spans="1:35" x14ac:dyDescent="0.25">
      <c r="A4" t="s">
        <v>2</v>
      </c>
      <c r="B4" s="4">
        <f>'India Frgt Mtrbk'!B27</f>
        <v>2376.3557286647601</v>
      </c>
      <c r="C4" s="4">
        <f t="shared" si="1"/>
        <v>2376.3557286647601</v>
      </c>
      <c r="D4" s="4">
        <f t="shared" si="0"/>
        <v>2376.3557286647601</v>
      </c>
      <c r="E4" s="4">
        <f t="shared" si="0"/>
        <v>2376.3557286647601</v>
      </c>
      <c r="F4" s="4">
        <f t="shared" si="0"/>
        <v>2376.3557286647601</v>
      </c>
      <c r="G4" s="4">
        <f t="shared" si="0"/>
        <v>2376.3557286647601</v>
      </c>
      <c r="H4" s="4">
        <f t="shared" si="0"/>
        <v>2376.3557286647601</v>
      </c>
      <c r="I4" s="4">
        <f t="shared" si="0"/>
        <v>2376.3557286647601</v>
      </c>
      <c r="J4" s="4">
        <f t="shared" si="0"/>
        <v>2376.3557286647601</v>
      </c>
      <c r="K4" s="4">
        <f t="shared" si="0"/>
        <v>2376.3557286647601</v>
      </c>
      <c r="L4" s="4">
        <f t="shared" si="0"/>
        <v>2376.3557286647601</v>
      </c>
      <c r="M4" s="4">
        <f t="shared" si="0"/>
        <v>2376.3557286647601</v>
      </c>
      <c r="N4" s="4">
        <f t="shared" si="0"/>
        <v>2376.3557286647601</v>
      </c>
      <c r="O4" s="4">
        <f t="shared" si="0"/>
        <v>2376.3557286647601</v>
      </c>
      <c r="P4" s="4">
        <f t="shared" si="0"/>
        <v>2376.3557286647601</v>
      </c>
      <c r="Q4" s="4">
        <f t="shared" si="0"/>
        <v>2376.3557286647601</v>
      </c>
      <c r="R4" s="4">
        <f t="shared" si="0"/>
        <v>2376.3557286647601</v>
      </c>
      <c r="S4" s="4">
        <f t="shared" si="0"/>
        <v>2376.3557286647601</v>
      </c>
      <c r="T4" s="4">
        <f t="shared" si="0"/>
        <v>2376.3557286647601</v>
      </c>
      <c r="U4" s="4">
        <f t="shared" si="0"/>
        <v>2376.3557286647601</v>
      </c>
      <c r="V4" s="4">
        <f t="shared" si="0"/>
        <v>2376.3557286647601</v>
      </c>
      <c r="W4" s="4">
        <f t="shared" si="0"/>
        <v>2376.3557286647601</v>
      </c>
      <c r="X4" s="4">
        <f t="shared" si="0"/>
        <v>2376.3557286647601</v>
      </c>
      <c r="Y4" s="4">
        <f t="shared" si="0"/>
        <v>2376.3557286647601</v>
      </c>
      <c r="Z4" s="4">
        <f t="shared" si="0"/>
        <v>2376.3557286647601</v>
      </c>
      <c r="AA4" s="4">
        <f t="shared" si="0"/>
        <v>2376.3557286647601</v>
      </c>
      <c r="AB4" s="4">
        <f t="shared" si="0"/>
        <v>2376.3557286647601</v>
      </c>
      <c r="AC4" s="4">
        <f t="shared" si="0"/>
        <v>2376.3557286647601</v>
      </c>
      <c r="AD4" s="4">
        <f t="shared" si="0"/>
        <v>2376.3557286647601</v>
      </c>
      <c r="AE4" s="4">
        <f t="shared" si="0"/>
        <v>2376.3557286647601</v>
      </c>
      <c r="AF4" s="4">
        <f t="shared" si="0"/>
        <v>2376.3557286647601</v>
      </c>
      <c r="AG4" s="4">
        <f t="shared" si="0"/>
        <v>2376.3557286647601</v>
      </c>
      <c r="AH4" s="4">
        <f t="shared" si="0"/>
        <v>2376.3557286647601</v>
      </c>
      <c r="AI4" s="4">
        <f t="shared" si="0"/>
        <v>2376.3557286647601</v>
      </c>
    </row>
    <row r="5" spans="1:35" x14ac:dyDescent="0.25">
      <c r="A5" t="s">
        <v>3</v>
      </c>
      <c r="B5" s="4">
        <f>'India Frgt Mtrbk'!B28</f>
        <v>2043.0486913974946</v>
      </c>
      <c r="C5" s="4">
        <f t="shared" si="1"/>
        <v>2043.0486913974946</v>
      </c>
      <c r="D5" s="4">
        <f t="shared" si="0"/>
        <v>2043.0486913974946</v>
      </c>
      <c r="E5" s="4">
        <f t="shared" si="0"/>
        <v>2043.0486913974946</v>
      </c>
      <c r="F5" s="4">
        <f t="shared" si="0"/>
        <v>2043.0486913974946</v>
      </c>
      <c r="G5" s="4">
        <f t="shared" si="0"/>
        <v>2043.0486913974946</v>
      </c>
      <c r="H5" s="4">
        <f t="shared" si="0"/>
        <v>2043.0486913974946</v>
      </c>
      <c r="I5" s="4">
        <f t="shared" si="0"/>
        <v>2043.0486913974946</v>
      </c>
      <c r="J5" s="4">
        <f t="shared" si="0"/>
        <v>2043.0486913974946</v>
      </c>
      <c r="K5" s="4">
        <f t="shared" si="0"/>
        <v>2043.0486913974946</v>
      </c>
      <c r="L5" s="4">
        <f t="shared" si="0"/>
        <v>2043.0486913974946</v>
      </c>
      <c r="M5" s="4">
        <f t="shared" si="0"/>
        <v>2043.0486913974946</v>
      </c>
      <c r="N5" s="4">
        <f t="shared" si="0"/>
        <v>2043.0486913974946</v>
      </c>
      <c r="O5" s="4">
        <f t="shared" si="0"/>
        <v>2043.0486913974946</v>
      </c>
      <c r="P5" s="4">
        <f t="shared" si="0"/>
        <v>2043.0486913974946</v>
      </c>
      <c r="Q5" s="4">
        <f t="shared" si="0"/>
        <v>2043.0486913974946</v>
      </c>
      <c r="R5" s="4">
        <f t="shared" si="0"/>
        <v>2043.0486913974946</v>
      </c>
      <c r="S5" s="4">
        <f t="shared" si="0"/>
        <v>2043.0486913974946</v>
      </c>
      <c r="T5" s="4">
        <f t="shared" si="0"/>
        <v>2043.0486913974946</v>
      </c>
      <c r="U5" s="4">
        <f t="shared" si="0"/>
        <v>2043.0486913974946</v>
      </c>
      <c r="V5" s="4">
        <f t="shared" si="0"/>
        <v>2043.0486913974946</v>
      </c>
      <c r="W5" s="4">
        <f t="shared" si="0"/>
        <v>2043.0486913974946</v>
      </c>
      <c r="X5" s="4">
        <f t="shared" si="0"/>
        <v>2043.0486913974946</v>
      </c>
      <c r="Y5" s="4">
        <f t="shared" si="0"/>
        <v>2043.0486913974946</v>
      </c>
      <c r="Z5" s="4">
        <f t="shared" si="0"/>
        <v>2043.0486913974946</v>
      </c>
      <c r="AA5" s="4">
        <f t="shared" si="0"/>
        <v>2043.0486913974946</v>
      </c>
      <c r="AB5" s="4">
        <f t="shared" si="0"/>
        <v>2043.0486913974946</v>
      </c>
      <c r="AC5" s="4">
        <f t="shared" si="0"/>
        <v>2043.0486913974946</v>
      </c>
      <c r="AD5" s="4">
        <f t="shared" si="0"/>
        <v>2043.0486913974946</v>
      </c>
      <c r="AE5" s="4">
        <f t="shared" si="0"/>
        <v>2043.0486913974946</v>
      </c>
      <c r="AF5" s="4">
        <f t="shared" si="0"/>
        <v>2043.0486913974946</v>
      </c>
      <c r="AG5" s="4">
        <f t="shared" si="0"/>
        <v>2043.0486913974946</v>
      </c>
      <c r="AH5" s="4">
        <f t="shared" si="0"/>
        <v>2043.0486913974946</v>
      </c>
      <c r="AI5" s="4">
        <f t="shared" si="0"/>
        <v>2043.0486913974946</v>
      </c>
    </row>
    <row r="6" spans="1:35" x14ac:dyDescent="0.25">
      <c r="A6" t="s">
        <v>4</v>
      </c>
      <c r="B6" s="4">
        <f>'India Frgt Mtrbk'!B29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2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E25"/>
  <sheetViews>
    <sheetView workbookViewId="0">
      <selection activeCell="B21" sqref="B21"/>
    </sheetView>
  </sheetViews>
  <sheetFormatPr defaultRowHeight="15" x14ac:dyDescent="0.25"/>
  <cols>
    <col min="1" max="1" width="30.5703125" customWidth="1"/>
    <col min="3" max="3" width="10.5703125" customWidth="1"/>
  </cols>
  <sheetData>
    <row r="1" spans="1:5" x14ac:dyDescent="0.25">
      <c r="A1" s="1" t="s">
        <v>149</v>
      </c>
      <c r="C1" t="s">
        <v>202</v>
      </c>
      <c r="D1" t="s">
        <v>203</v>
      </c>
    </row>
    <row r="2" spans="1:5" x14ac:dyDescent="0.25">
      <c r="A2" t="s">
        <v>146</v>
      </c>
      <c r="B2" t="s">
        <v>74</v>
      </c>
      <c r="C2">
        <v>6.4</v>
      </c>
      <c r="D2">
        <v>7.27</v>
      </c>
      <c r="E2" t="s">
        <v>81</v>
      </c>
    </row>
    <row r="3" spans="1:5" x14ac:dyDescent="0.25">
      <c r="A3" t="s">
        <v>200</v>
      </c>
      <c r="B3" t="s">
        <v>74</v>
      </c>
      <c r="C3">
        <v>5.94</v>
      </c>
      <c r="D3">
        <v>7.08</v>
      </c>
      <c r="E3" t="s">
        <v>81</v>
      </c>
    </row>
    <row r="4" spans="1:5" x14ac:dyDescent="0.25">
      <c r="A4" t="s">
        <v>147</v>
      </c>
      <c r="B4" t="s">
        <v>74</v>
      </c>
      <c r="C4">
        <v>4.95</v>
      </c>
      <c r="D4">
        <v>4.95</v>
      </c>
      <c r="E4" t="s">
        <v>81</v>
      </c>
    </row>
    <row r="5" spans="1:5" x14ac:dyDescent="0.25">
      <c r="A5" t="s">
        <v>148</v>
      </c>
      <c r="B5" t="s">
        <v>74</v>
      </c>
      <c r="C5">
        <v>4.03</v>
      </c>
      <c r="D5">
        <v>4.03</v>
      </c>
      <c r="E5" t="s">
        <v>81</v>
      </c>
    </row>
    <row r="7" spans="1:5" x14ac:dyDescent="0.25">
      <c r="A7" t="s">
        <v>200</v>
      </c>
      <c r="B7" t="s">
        <v>128</v>
      </c>
      <c r="C7">
        <v>6.45</v>
      </c>
      <c r="D7">
        <v>6.45</v>
      </c>
      <c r="E7" t="s">
        <v>81</v>
      </c>
    </row>
    <row r="8" spans="1:5" x14ac:dyDescent="0.25">
      <c r="A8" t="s">
        <v>158</v>
      </c>
      <c r="B8" t="s">
        <v>128</v>
      </c>
      <c r="C8">
        <v>3.89</v>
      </c>
      <c r="D8">
        <v>3.89</v>
      </c>
      <c r="E8" t="s">
        <v>81</v>
      </c>
    </row>
    <row r="9" spans="1:5" x14ac:dyDescent="0.25">
      <c r="A9" t="s">
        <v>201</v>
      </c>
      <c r="B9" t="s">
        <v>128</v>
      </c>
      <c r="C9">
        <v>9.4499999999999993</v>
      </c>
      <c r="D9">
        <v>9.4499999999999993</v>
      </c>
      <c r="E9" t="s">
        <v>81</v>
      </c>
    </row>
    <row r="10" spans="1:5" x14ac:dyDescent="0.25">
      <c r="A10" t="s">
        <v>159</v>
      </c>
      <c r="B10" t="s">
        <v>128</v>
      </c>
      <c r="C10">
        <v>8.7799999999999994</v>
      </c>
      <c r="D10">
        <v>9</v>
      </c>
      <c r="E10" t="s">
        <v>81</v>
      </c>
    </row>
    <row r="13" spans="1:5" x14ac:dyDescent="0.25">
      <c r="A13" s="2" t="s">
        <v>10</v>
      </c>
      <c r="B13" s="15"/>
      <c r="C13" s="15"/>
    </row>
    <row r="14" spans="1:5" x14ac:dyDescent="0.25">
      <c r="A14" t="s">
        <v>0</v>
      </c>
      <c r="B14">
        <v>0</v>
      </c>
      <c r="C14" t="s">
        <v>176</v>
      </c>
    </row>
    <row r="15" spans="1:5" x14ac:dyDescent="0.25">
      <c r="A15" t="s">
        <v>1</v>
      </c>
      <c r="B15" s="16">
        <f>AVERAGE(C7:D10)</f>
        <v>7.17</v>
      </c>
      <c r="C15" t="s">
        <v>176</v>
      </c>
    </row>
    <row r="16" spans="1:5" x14ac:dyDescent="0.25">
      <c r="A16" t="s">
        <v>2</v>
      </c>
      <c r="B16">
        <v>0</v>
      </c>
      <c r="C16" t="s">
        <v>176</v>
      </c>
    </row>
    <row r="17" spans="1:3" x14ac:dyDescent="0.25">
      <c r="A17" t="s">
        <v>3</v>
      </c>
      <c r="B17" s="16">
        <f>AVERAGE(C2:D5)</f>
        <v>5.5812499999999998</v>
      </c>
      <c r="C17" t="s">
        <v>176</v>
      </c>
    </row>
    <row r="18" spans="1:3" x14ac:dyDescent="0.25">
      <c r="A18" t="s">
        <v>4</v>
      </c>
      <c r="B18">
        <v>0</v>
      </c>
      <c r="C18" t="s">
        <v>176</v>
      </c>
    </row>
    <row r="21" spans="1:3" x14ac:dyDescent="0.25">
      <c r="A21" t="s">
        <v>0</v>
      </c>
      <c r="B21" s="4">
        <f>B14/About!$C$126*About!A$113/About!A$107</f>
        <v>0</v>
      </c>
      <c r="C21" t="s">
        <v>76</v>
      </c>
    </row>
    <row r="22" spans="1:3" x14ac:dyDescent="0.25">
      <c r="A22" t="s">
        <v>1</v>
      </c>
      <c r="B22" s="4">
        <f>B15/About!$C$126*About!A$113/About!A$107</f>
        <v>8851.1535452084827</v>
      </c>
      <c r="C22" t="s">
        <v>76</v>
      </c>
    </row>
    <row r="23" spans="1:3" x14ac:dyDescent="0.25">
      <c r="A23" t="s">
        <v>2</v>
      </c>
      <c r="B23" s="4">
        <f>B16/About!$C$126*About!A$113/About!A$107</f>
        <v>0</v>
      </c>
      <c r="C23" t="s">
        <v>76</v>
      </c>
    </row>
    <row r="24" spans="1:3" x14ac:dyDescent="0.25">
      <c r="A24" t="s">
        <v>3</v>
      </c>
      <c r="B24" s="4">
        <f>B17/About!$C$126*About!A$113/About!A$107</f>
        <v>6889.8885249923069</v>
      </c>
      <c r="C24" t="s">
        <v>76</v>
      </c>
    </row>
    <row r="25" spans="1:3" x14ac:dyDescent="0.25">
      <c r="A25" t="s">
        <v>4</v>
      </c>
      <c r="B25" s="4">
        <f>B18/About!$C$126*About!A$113/About!A$107</f>
        <v>0</v>
      </c>
      <c r="C2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F23"/>
  <sheetViews>
    <sheetView topLeftCell="A8" workbookViewId="0">
      <selection activeCell="B21" sqref="B21"/>
    </sheetView>
  </sheetViews>
  <sheetFormatPr defaultRowHeight="15" x14ac:dyDescent="0.25"/>
  <cols>
    <col min="1" max="1" width="26.7109375" customWidth="1"/>
    <col min="2" max="2" width="11.7109375" customWidth="1"/>
    <col min="3" max="3" width="10.7109375" customWidth="1"/>
    <col min="5" max="5" width="20" customWidth="1"/>
    <col min="6" max="6" width="11" customWidth="1"/>
    <col min="7" max="7" width="12.28515625" customWidth="1"/>
  </cols>
  <sheetData>
    <row r="1" spans="1:6" x14ac:dyDescent="0.25">
      <c r="A1" s="1" t="s">
        <v>218</v>
      </c>
      <c r="B1" s="1"/>
      <c r="D1" s="28" t="s">
        <v>202</v>
      </c>
      <c r="E1" s="28" t="s">
        <v>203</v>
      </c>
      <c r="F1" s="28">
        <v>2019</v>
      </c>
    </row>
    <row r="2" spans="1:6" x14ac:dyDescent="0.25">
      <c r="A2" t="s">
        <v>273</v>
      </c>
      <c r="D2" s="29">
        <v>11.19</v>
      </c>
      <c r="E2" s="29">
        <f>D2</f>
        <v>11.19</v>
      </c>
      <c r="F2" t="s">
        <v>81</v>
      </c>
    </row>
    <row r="3" spans="1:6" x14ac:dyDescent="0.25">
      <c r="A3" t="s">
        <v>205</v>
      </c>
      <c r="D3" s="29">
        <v>13.7</v>
      </c>
      <c r="E3" s="29">
        <v>19.7</v>
      </c>
      <c r="F3" t="s">
        <v>81</v>
      </c>
    </row>
    <row r="4" spans="1:6" x14ac:dyDescent="0.25">
      <c r="A4" t="s">
        <v>207</v>
      </c>
      <c r="D4" s="29">
        <v>12.8</v>
      </c>
      <c r="E4" s="29">
        <v>19.7</v>
      </c>
      <c r="F4" t="s">
        <v>81</v>
      </c>
    </row>
    <row r="5" spans="1:6" x14ac:dyDescent="0.25">
      <c r="A5" t="s">
        <v>206</v>
      </c>
      <c r="D5" s="29">
        <v>71.84</v>
      </c>
      <c r="E5" s="29">
        <f>D5</f>
        <v>71.84</v>
      </c>
      <c r="F5" t="s">
        <v>81</v>
      </c>
    </row>
    <row r="6" spans="1:6" x14ac:dyDescent="0.25">
      <c r="D6" s="29"/>
      <c r="E6" s="29"/>
    </row>
    <row r="7" spans="1:6" x14ac:dyDescent="0.25">
      <c r="A7" s="1" t="s">
        <v>208</v>
      </c>
      <c r="B7" s="1"/>
      <c r="C7" s="1"/>
      <c r="D7" s="28" t="s">
        <v>202</v>
      </c>
      <c r="E7" s="28" t="s">
        <v>203</v>
      </c>
      <c r="F7" s="28">
        <v>2019</v>
      </c>
    </row>
    <row r="8" spans="1:6" x14ac:dyDescent="0.25">
      <c r="A8" t="s">
        <v>209</v>
      </c>
      <c r="D8" s="29">
        <v>2.5</v>
      </c>
      <c r="E8" s="29">
        <v>3.5</v>
      </c>
      <c r="F8" t="s">
        <v>212</v>
      </c>
    </row>
    <row r="9" spans="1:6" x14ac:dyDescent="0.25">
      <c r="A9" s="6" t="s">
        <v>210</v>
      </c>
    </row>
    <row r="10" spans="1:6" x14ac:dyDescent="0.25">
      <c r="A10" s="6"/>
    </row>
    <row r="11" spans="1:6" x14ac:dyDescent="0.25">
      <c r="A11" s="1" t="s">
        <v>219</v>
      </c>
      <c r="D11" s="28" t="s">
        <v>202</v>
      </c>
      <c r="E11" s="28" t="s">
        <v>203</v>
      </c>
      <c r="F11" s="28">
        <v>2018</v>
      </c>
    </row>
    <row r="12" spans="1:6" x14ac:dyDescent="0.25">
      <c r="A12" t="s">
        <v>220</v>
      </c>
      <c r="D12" s="29">
        <v>32</v>
      </c>
      <c r="E12" s="29">
        <v>39</v>
      </c>
      <c r="F12" t="s">
        <v>81</v>
      </c>
    </row>
    <row r="13" spans="1:6" x14ac:dyDescent="0.25">
      <c r="A13" s="6" t="s">
        <v>221</v>
      </c>
    </row>
    <row r="14" spans="1:6" x14ac:dyDescent="0.25">
      <c r="A14" s="6"/>
    </row>
    <row r="15" spans="1:6" x14ac:dyDescent="0.25">
      <c r="A15" s="6"/>
    </row>
    <row r="16" spans="1:6" x14ac:dyDescent="0.25">
      <c r="A16" s="2" t="s">
        <v>10</v>
      </c>
      <c r="B16" s="15"/>
      <c r="C16" s="15"/>
    </row>
    <row r="17" spans="1:3" x14ac:dyDescent="0.25">
      <c r="A17" t="s">
        <v>74</v>
      </c>
      <c r="B17" s="23">
        <f>AVERAGE(D2:E5)/100</f>
        <v>0.28994999999999999</v>
      </c>
      <c r="C17" t="s">
        <v>211</v>
      </c>
    </row>
    <row r="18" spans="1:3" x14ac:dyDescent="0.25">
      <c r="A18" t="s">
        <v>109</v>
      </c>
      <c r="B18" s="16">
        <f>AVERAGE(D8:E8)</f>
        <v>3</v>
      </c>
      <c r="C18" t="s">
        <v>211</v>
      </c>
    </row>
    <row r="19" spans="1:3" x14ac:dyDescent="0.25">
      <c r="A19" t="s">
        <v>128</v>
      </c>
      <c r="B19" s="16">
        <f>AVERAGE(D12:E12)/100</f>
        <v>0.35499999999999998</v>
      </c>
      <c r="C19" t="s">
        <v>225</v>
      </c>
    </row>
    <row r="20" spans="1:3" x14ac:dyDescent="0.25">
      <c r="B20" s="16"/>
    </row>
    <row r="21" spans="1:3" x14ac:dyDescent="0.25">
      <c r="A21" t="s">
        <v>74</v>
      </c>
      <c r="B21" s="4">
        <f>(B17/About!$C$126)*(About!A$110/About!A$107)</f>
        <v>35793.47239097907</v>
      </c>
      <c r="C21" t="s">
        <v>76</v>
      </c>
    </row>
    <row r="22" spans="1:3" x14ac:dyDescent="0.25">
      <c r="A22" t="s">
        <v>109</v>
      </c>
      <c r="B22" s="4">
        <f>B18/About!$C$126*About!A$110/About!A$107</f>
        <v>370341.15251918341</v>
      </c>
      <c r="C22" t="s">
        <v>76</v>
      </c>
    </row>
    <row r="23" spans="1:3" x14ac:dyDescent="0.25">
      <c r="A23" t="s">
        <v>128</v>
      </c>
      <c r="B23" s="4">
        <f>B19/About!$C$125*About!A$110/About!A$107</f>
        <v>47163.069220368845</v>
      </c>
      <c r="C23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E21"/>
  <sheetViews>
    <sheetView topLeftCell="A4" workbookViewId="0">
      <selection activeCell="B21" sqref="B21"/>
    </sheetView>
  </sheetViews>
  <sheetFormatPr defaultRowHeight="15" x14ac:dyDescent="0.25"/>
  <cols>
    <col min="1" max="1" width="31.140625" customWidth="1"/>
    <col min="3" max="3" width="10.7109375" customWidth="1"/>
  </cols>
  <sheetData>
    <row r="1" spans="1:5" x14ac:dyDescent="0.25">
      <c r="A1" s="1" t="s">
        <v>150</v>
      </c>
    </row>
    <row r="2" spans="1:5" x14ac:dyDescent="0.25">
      <c r="A2" t="s">
        <v>226</v>
      </c>
      <c r="B2" t="s">
        <v>74</v>
      </c>
      <c r="C2">
        <v>15.7</v>
      </c>
      <c r="D2">
        <v>15.7</v>
      </c>
      <c r="E2" t="s">
        <v>81</v>
      </c>
    </row>
    <row r="3" spans="1:5" x14ac:dyDescent="0.25">
      <c r="A3" t="s">
        <v>227</v>
      </c>
      <c r="B3" t="s">
        <v>74</v>
      </c>
      <c r="C3">
        <v>17.100000000000001</v>
      </c>
      <c r="D3">
        <v>20.6</v>
      </c>
      <c r="E3" t="s">
        <v>81</v>
      </c>
    </row>
    <row r="4" spans="1:5" x14ac:dyDescent="0.25">
      <c r="A4" t="s">
        <v>151</v>
      </c>
      <c r="B4" t="s">
        <v>74</v>
      </c>
      <c r="C4">
        <v>18.399999999999999</v>
      </c>
      <c r="D4">
        <v>19.2</v>
      </c>
      <c r="E4" t="s">
        <v>81</v>
      </c>
    </row>
    <row r="5" spans="1:5" x14ac:dyDescent="0.25">
      <c r="A5" t="s">
        <v>152</v>
      </c>
      <c r="B5" t="s">
        <v>74</v>
      </c>
      <c r="C5">
        <v>9.6999999999999993</v>
      </c>
      <c r="D5">
        <v>10.199999999999999</v>
      </c>
      <c r="E5" t="s">
        <v>81</v>
      </c>
    </row>
    <row r="6" spans="1:5" x14ac:dyDescent="0.25">
      <c r="A6" t="s">
        <v>153</v>
      </c>
      <c r="B6" t="s">
        <v>74</v>
      </c>
      <c r="C6">
        <v>11</v>
      </c>
      <c r="D6">
        <v>11</v>
      </c>
      <c r="E6" t="s">
        <v>81</v>
      </c>
    </row>
    <row r="9" spans="1:5" x14ac:dyDescent="0.25">
      <c r="A9" s="2" t="s">
        <v>10</v>
      </c>
      <c r="B9" s="15"/>
      <c r="C9" s="15"/>
    </row>
    <row r="10" spans="1:5" x14ac:dyDescent="0.25">
      <c r="A10" t="s">
        <v>0</v>
      </c>
      <c r="B10">
        <v>0</v>
      </c>
      <c r="C10" t="s">
        <v>176</v>
      </c>
    </row>
    <row r="11" spans="1:5" x14ac:dyDescent="0.25">
      <c r="A11" t="s">
        <v>1</v>
      </c>
      <c r="B11">
        <v>0</v>
      </c>
      <c r="C11" t="s">
        <v>176</v>
      </c>
    </row>
    <row r="12" spans="1:5" x14ac:dyDescent="0.25">
      <c r="A12" t="s">
        <v>2</v>
      </c>
      <c r="B12">
        <v>0</v>
      </c>
      <c r="C12" t="s">
        <v>176</v>
      </c>
    </row>
    <row r="13" spans="1:5" x14ac:dyDescent="0.25">
      <c r="A13" t="s">
        <v>3</v>
      </c>
      <c r="B13">
        <f>AVERAGE(C2:D6)</f>
        <v>14.860000000000003</v>
      </c>
      <c r="C13" t="s">
        <v>176</v>
      </c>
    </row>
    <row r="14" spans="1:5" x14ac:dyDescent="0.25">
      <c r="A14" t="s">
        <v>4</v>
      </c>
      <c r="B14">
        <v>0</v>
      </c>
      <c r="C14" t="s">
        <v>176</v>
      </c>
    </row>
    <row r="17" spans="1:3" x14ac:dyDescent="0.25">
      <c r="A17" t="s">
        <v>0</v>
      </c>
      <c r="B17" s="4">
        <f>B10/About!$C$126*About!A$113/About!A$107</f>
        <v>0</v>
      </c>
      <c r="C17" t="s">
        <v>76</v>
      </c>
    </row>
    <row r="18" spans="1:3" x14ac:dyDescent="0.25">
      <c r="A18" t="s">
        <v>1</v>
      </c>
      <c r="B18" s="4">
        <f>B11/About!$C$126*About!A$113/About!A$107</f>
        <v>0</v>
      </c>
      <c r="C18" t="s">
        <v>76</v>
      </c>
    </row>
    <row r="19" spans="1:3" x14ac:dyDescent="0.25">
      <c r="A19" t="s">
        <v>2</v>
      </c>
      <c r="B19" s="4">
        <f>B12/About!$C$126*About!A$113/About!A$107</f>
        <v>0</v>
      </c>
      <c r="C19" t="s">
        <v>76</v>
      </c>
    </row>
    <row r="20" spans="1:3" x14ac:dyDescent="0.25">
      <c r="A20" t="s">
        <v>3</v>
      </c>
      <c r="B20" s="4">
        <f>B13/About!$C$126*About!A$113/About!A$107</f>
        <v>18344.231754783552</v>
      </c>
      <c r="C20" t="s">
        <v>76</v>
      </c>
    </row>
    <row r="21" spans="1:3" x14ac:dyDescent="0.25">
      <c r="A21" t="s">
        <v>4</v>
      </c>
      <c r="B21" s="4">
        <f>B14/About!$C$126*About!A$113/About!A$107</f>
        <v>0</v>
      </c>
      <c r="C21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D27"/>
  <sheetViews>
    <sheetView topLeftCell="A10" workbookViewId="0">
      <selection activeCell="F16" sqref="F16"/>
    </sheetView>
  </sheetViews>
  <sheetFormatPr defaultRowHeight="15" x14ac:dyDescent="0.25"/>
  <cols>
    <col min="1" max="1" width="22.42578125" customWidth="1"/>
    <col min="2" max="2" width="11" customWidth="1"/>
    <col min="3" max="3" width="13.85546875" customWidth="1"/>
  </cols>
  <sheetData>
    <row r="1" spans="1:4" x14ac:dyDescent="0.25">
      <c r="A1" s="1" t="s">
        <v>109</v>
      </c>
      <c r="B1" s="28" t="s">
        <v>86</v>
      </c>
      <c r="C1" s="28" t="s">
        <v>87</v>
      </c>
    </row>
    <row r="2" spans="1:4" x14ac:dyDescent="0.25">
      <c r="A2" t="s">
        <v>110</v>
      </c>
      <c r="B2">
        <v>34999</v>
      </c>
      <c r="C2">
        <f>B2</f>
        <v>34999</v>
      </c>
      <c r="D2" t="s">
        <v>228</v>
      </c>
    </row>
    <row r="3" spans="1:4" x14ac:dyDescent="0.25">
      <c r="A3" t="s">
        <v>111</v>
      </c>
      <c r="B3">
        <v>51750</v>
      </c>
      <c r="C3">
        <f t="shared" ref="C3:C5" si="0">B3</f>
        <v>51750</v>
      </c>
      <c r="D3" t="s">
        <v>228</v>
      </c>
    </row>
    <row r="4" spans="1:4" x14ac:dyDescent="0.25">
      <c r="A4" t="s">
        <v>112</v>
      </c>
      <c r="B4">
        <v>39024</v>
      </c>
      <c r="C4">
        <f t="shared" si="0"/>
        <v>39024</v>
      </c>
      <c r="D4" t="s">
        <v>228</v>
      </c>
    </row>
    <row r="5" spans="1:4" x14ac:dyDescent="0.25">
      <c r="A5" t="s">
        <v>113</v>
      </c>
      <c r="B5">
        <v>47632</v>
      </c>
      <c r="C5">
        <f t="shared" si="0"/>
        <v>47632</v>
      </c>
      <c r="D5" t="s">
        <v>228</v>
      </c>
    </row>
    <row r="6" spans="1:4" x14ac:dyDescent="0.25">
      <c r="A6" t="s">
        <v>114</v>
      </c>
      <c r="B6">
        <v>44790</v>
      </c>
      <c r="C6">
        <v>79290</v>
      </c>
      <c r="D6" t="s">
        <v>228</v>
      </c>
    </row>
    <row r="8" spans="1:4" x14ac:dyDescent="0.25">
      <c r="A8" s="1" t="s">
        <v>11</v>
      </c>
      <c r="B8" s="28" t="s">
        <v>86</v>
      </c>
      <c r="C8" s="28" t="s">
        <v>87</v>
      </c>
    </row>
    <row r="9" spans="1:4" x14ac:dyDescent="0.25">
      <c r="A9" t="s">
        <v>117</v>
      </c>
      <c r="B9">
        <v>57551</v>
      </c>
      <c r="C9">
        <v>59816</v>
      </c>
      <c r="D9" t="s">
        <v>228</v>
      </c>
    </row>
    <row r="10" spans="1:4" x14ac:dyDescent="0.25">
      <c r="A10" t="s">
        <v>118</v>
      </c>
      <c r="B10">
        <v>64250</v>
      </c>
      <c r="C10">
        <v>70950</v>
      </c>
      <c r="D10" t="s">
        <v>228</v>
      </c>
    </row>
    <row r="11" spans="1:4" x14ac:dyDescent="0.25">
      <c r="A11" t="s">
        <v>115</v>
      </c>
      <c r="B11">
        <v>108000</v>
      </c>
      <c r="C11">
        <f>B11</f>
        <v>108000</v>
      </c>
      <c r="D11" t="s">
        <v>228</v>
      </c>
    </row>
    <row r="12" spans="1:4" x14ac:dyDescent="0.25">
      <c r="A12" t="s">
        <v>116</v>
      </c>
      <c r="B12">
        <v>87118</v>
      </c>
      <c r="C12">
        <v>90377</v>
      </c>
      <c r="D12" t="s">
        <v>228</v>
      </c>
    </row>
    <row r="13" spans="1:4" x14ac:dyDescent="0.25">
      <c r="A13" t="s">
        <v>230</v>
      </c>
      <c r="B13">
        <v>146000</v>
      </c>
      <c r="C13">
        <v>160000</v>
      </c>
      <c r="D13" t="s">
        <v>228</v>
      </c>
    </row>
    <row r="16" spans="1:4" x14ac:dyDescent="0.25">
      <c r="A16" t="s">
        <v>0</v>
      </c>
      <c r="B16">
        <f>AVERAGE(B2:C6)</f>
        <v>47089</v>
      </c>
      <c r="C16" t="s">
        <v>229</v>
      </c>
    </row>
    <row r="17" spans="1:3" x14ac:dyDescent="0.25">
      <c r="A17" t="s">
        <v>1</v>
      </c>
      <c r="B17">
        <v>0</v>
      </c>
      <c r="C17" t="s">
        <v>229</v>
      </c>
    </row>
    <row r="18" spans="1:3" x14ac:dyDescent="0.25">
      <c r="A18" t="s">
        <v>2</v>
      </c>
      <c r="B18" s="4">
        <f>AVERAGE(B9:C13)</f>
        <v>95206.2</v>
      </c>
      <c r="C18" t="s">
        <v>229</v>
      </c>
    </row>
    <row r="19" spans="1:3" x14ac:dyDescent="0.25">
      <c r="A19" t="s">
        <v>3</v>
      </c>
      <c r="B19">
        <v>0</v>
      </c>
      <c r="C19" t="s">
        <v>229</v>
      </c>
    </row>
    <row r="20" spans="1:3" x14ac:dyDescent="0.25">
      <c r="A20" t="s">
        <v>4</v>
      </c>
      <c r="B20">
        <v>0</v>
      </c>
      <c r="C20" t="s">
        <v>229</v>
      </c>
    </row>
    <row r="23" spans="1:3" x14ac:dyDescent="0.25">
      <c r="A23" t="s">
        <v>0</v>
      </c>
      <c r="B23" s="4">
        <f>B16/About!$C$126/About!A$107</f>
        <v>581.29981769919425</v>
      </c>
      <c r="C23" t="s">
        <v>76</v>
      </c>
    </row>
    <row r="24" spans="1:3" x14ac:dyDescent="0.25">
      <c r="A24" t="s">
        <v>1</v>
      </c>
      <c r="B24" s="4">
        <f>B17/About!$C$126/About!A$107</f>
        <v>0</v>
      </c>
      <c r="C24" t="s">
        <v>76</v>
      </c>
    </row>
    <row r="25" spans="1:3" x14ac:dyDescent="0.25">
      <c r="A25" t="s">
        <v>2</v>
      </c>
      <c r="B25" s="4">
        <f>B18/About!$C$126/About!A$107</f>
        <v>1175.292461165729</v>
      </c>
      <c r="C25" t="s">
        <v>76</v>
      </c>
    </row>
    <row r="26" spans="1:3" x14ac:dyDescent="0.25">
      <c r="A26" t="s">
        <v>3</v>
      </c>
      <c r="B26" s="4">
        <f>B19/About!$C$126/About!A$107</f>
        <v>0</v>
      </c>
      <c r="C26" t="s">
        <v>76</v>
      </c>
    </row>
    <row r="27" spans="1:3" x14ac:dyDescent="0.25">
      <c r="A27" t="s">
        <v>4</v>
      </c>
      <c r="B27" s="4">
        <f>B20/About!$C$126/About!A$107</f>
        <v>0</v>
      </c>
      <c r="C27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:D29"/>
  <sheetViews>
    <sheetView topLeftCell="A16" workbookViewId="0">
      <selection activeCell="B25" sqref="B25"/>
    </sheetView>
  </sheetViews>
  <sheetFormatPr defaultRowHeight="15" x14ac:dyDescent="0.25"/>
  <cols>
    <col min="1" max="1" width="38.7109375" customWidth="1"/>
    <col min="2" max="2" width="11.5703125" customWidth="1"/>
    <col min="3" max="3" width="12" customWidth="1"/>
  </cols>
  <sheetData>
    <row r="1" spans="1:4" x14ac:dyDescent="0.25">
      <c r="A1" s="1" t="s">
        <v>14</v>
      </c>
      <c r="B1" s="1" t="s">
        <v>125</v>
      </c>
      <c r="C1" s="1" t="s">
        <v>26</v>
      </c>
      <c r="D1" s="1" t="s">
        <v>126</v>
      </c>
    </row>
    <row r="2" spans="1:4" x14ac:dyDescent="0.25">
      <c r="A2" t="s">
        <v>124</v>
      </c>
      <c r="B2" t="s">
        <v>74</v>
      </c>
      <c r="C2">
        <v>2</v>
      </c>
      <c r="D2" t="s">
        <v>81</v>
      </c>
    </row>
    <row r="3" spans="1:4" x14ac:dyDescent="0.25">
      <c r="A3" t="s">
        <v>127</v>
      </c>
      <c r="B3" t="s">
        <v>128</v>
      </c>
      <c r="C3">
        <v>2</v>
      </c>
      <c r="D3" t="s">
        <v>81</v>
      </c>
    </row>
    <row r="4" spans="1:4" x14ac:dyDescent="0.25">
      <c r="A4" t="s">
        <v>129</v>
      </c>
      <c r="B4" t="s">
        <v>11</v>
      </c>
      <c r="C4">
        <v>2.1</v>
      </c>
      <c r="D4" t="s">
        <v>81</v>
      </c>
    </row>
    <row r="5" spans="1:4" x14ac:dyDescent="0.25">
      <c r="A5" t="s">
        <v>130</v>
      </c>
      <c r="B5" t="s">
        <v>128</v>
      </c>
      <c r="C5">
        <v>2.15</v>
      </c>
      <c r="D5" t="s">
        <v>81</v>
      </c>
    </row>
    <row r="6" spans="1:4" x14ac:dyDescent="0.25">
      <c r="A6" t="s">
        <v>231</v>
      </c>
      <c r="B6" t="s">
        <v>131</v>
      </c>
      <c r="C6">
        <v>2.5</v>
      </c>
      <c r="D6" t="s">
        <v>81</v>
      </c>
    </row>
    <row r="7" spans="1:4" x14ac:dyDescent="0.25">
      <c r="A7" t="s">
        <v>132</v>
      </c>
      <c r="B7" t="s">
        <v>74</v>
      </c>
      <c r="C7">
        <v>1.3</v>
      </c>
      <c r="D7" t="s">
        <v>81</v>
      </c>
    </row>
    <row r="8" spans="1:4" x14ac:dyDescent="0.25">
      <c r="A8" t="s">
        <v>133</v>
      </c>
      <c r="B8" t="s">
        <v>134</v>
      </c>
      <c r="C8">
        <v>1.1000000000000001</v>
      </c>
      <c r="D8" t="s">
        <v>81</v>
      </c>
    </row>
    <row r="9" spans="1:4" x14ac:dyDescent="0.25">
      <c r="A9" t="s">
        <v>135</v>
      </c>
      <c r="B9" t="s">
        <v>136</v>
      </c>
      <c r="C9">
        <v>1.75</v>
      </c>
      <c r="D9" t="s">
        <v>81</v>
      </c>
    </row>
    <row r="10" spans="1:4" x14ac:dyDescent="0.25">
      <c r="A10" t="s">
        <v>135</v>
      </c>
      <c r="B10" t="s">
        <v>11</v>
      </c>
      <c r="C10">
        <v>1.75</v>
      </c>
      <c r="D10" t="s">
        <v>81</v>
      </c>
    </row>
    <row r="11" spans="1:4" x14ac:dyDescent="0.25">
      <c r="A11" t="s">
        <v>137</v>
      </c>
      <c r="B11" t="s">
        <v>74</v>
      </c>
      <c r="C11">
        <v>1.8</v>
      </c>
      <c r="D11" t="s">
        <v>81</v>
      </c>
    </row>
    <row r="12" spans="1:4" x14ac:dyDescent="0.25">
      <c r="A12" t="s">
        <v>142</v>
      </c>
      <c r="B12" t="s">
        <v>74</v>
      </c>
      <c r="C12">
        <v>1.52</v>
      </c>
      <c r="D12" t="s">
        <v>81</v>
      </c>
    </row>
    <row r="14" spans="1:4" x14ac:dyDescent="0.25">
      <c r="A14" t="s">
        <v>143</v>
      </c>
      <c r="B14" t="s">
        <v>134</v>
      </c>
      <c r="C14">
        <v>1.1200000000000001</v>
      </c>
      <c r="D14" t="s">
        <v>81</v>
      </c>
    </row>
    <row r="18" spans="1:3" x14ac:dyDescent="0.25">
      <c r="A18" t="s">
        <v>0</v>
      </c>
      <c r="B18">
        <f>AVERAGE(C8,C14)</f>
        <v>1.1100000000000001</v>
      </c>
      <c r="C18" t="s">
        <v>176</v>
      </c>
    </row>
    <row r="19" spans="1:3" x14ac:dyDescent="0.25">
      <c r="A19" t="s">
        <v>1</v>
      </c>
      <c r="B19">
        <f>AVERAGE(C3,C5:C6,C9)</f>
        <v>2.1</v>
      </c>
      <c r="C19" t="s">
        <v>176</v>
      </c>
    </row>
    <row r="20" spans="1:3" x14ac:dyDescent="0.25">
      <c r="A20" t="s">
        <v>2</v>
      </c>
      <c r="B20">
        <f>AVERAGE(C4,C10)</f>
        <v>1.925</v>
      </c>
      <c r="C20" t="s">
        <v>176</v>
      </c>
    </row>
    <row r="21" spans="1:3" x14ac:dyDescent="0.25">
      <c r="A21" t="s">
        <v>3</v>
      </c>
      <c r="B21">
        <f>AVERAGE(C2,C7,C11:C12)</f>
        <v>1.6549999999999998</v>
      </c>
      <c r="C21" t="s">
        <v>176</v>
      </c>
    </row>
    <row r="22" spans="1:3" x14ac:dyDescent="0.25">
      <c r="A22" t="s">
        <v>4</v>
      </c>
      <c r="B22">
        <v>0</v>
      </c>
      <c r="C22" t="s">
        <v>176</v>
      </c>
    </row>
    <row r="25" spans="1:3" x14ac:dyDescent="0.25">
      <c r="A25" t="s">
        <v>0</v>
      </c>
      <c r="B25" s="4">
        <f>B18/About!$C$126*About!A$113/About!A$107</f>
        <v>1370.2622643209786</v>
      </c>
      <c r="C25" t="s">
        <v>76</v>
      </c>
    </row>
    <row r="26" spans="1:3" x14ac:dyDescent="0.25">
      <c r="A26" t="s">
        <v>1</v>
      </c>
      <c r="B26" s="4">
        <f>B19/About!$C$126*About!A$113/About!A$107</f>
        <v>2592.3880676342837</v>
      </c>
      <c r="C26" t="s">
        <v>76</v>
      </c>
    </row>
    <row r="27" spans="1:3" x14ac:dyDescent="0.25">
      <c r="A27" t="s">
        <v>2</v>
      </c>
      <c r="B27" s="4">
        <f>B20/About!$C$126*About!A$113/About!A$107</f>
        <v>2376.3557286647601</v>
      </c>
      <c r="C27" t="s">
        <v>76</v>
      </c>
    </row>
    <row r="28" spans="1:3" x14ac:dyDescent="0.25">
      <c r="A28" t="s">
        <v>3</v>
      </c>
      <c r="B28" s="4">
        <f>B21/About!$C$126*About!A$113/About!A$107</f>
        <v>2043.0486913974946</v>
      </c>
      <c r="C28" t="s">
        <v>76</v>
      </c>
    </row>
    <row r="29" spans="1:3" x14ac:dyDescent="0.25">
      <c r="A29" t="s">
        <v>4</v>
      </c>
      <c r="B29" s="4">
        <f>B22/About!$C$126*About!A$113/About!A$107</f>
        <v>0</v>
      </c>
      <c r="C29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12</v>
      </c>
    </row>
    <row r="2" spans="1:3" x14ac:dyDescent="0.25">
      <c r="A2" t="s">
        <v>13</v>
      </c>
    </row>
    <row r="4" spans="1:3" x14ac:dyDescent="0.25">
      <c r="A4" s="2" t="s">
        <v>14</v>
      </c>
      <c r="B4" s="9" t="s">
        <v>15</v>
      </c>
      <c r="C4" s="9" t="s">
        <v>16</v>
      </c>
    </row>
    <row r="5" spans="1:3" x14ac:dyDescent="0.25">
      <c r="A5" t="s">
        <v>17</v>
      </c>
      <c r="B5" s="8">
        <v>84000000</v>
      </c>
      <c r="C5" s="8">
        <v>41000000</v>
      </c>
    </row>
    <row r="6" spans="1:3" x14ac:dyDescent="0.25">
      <c r="A6" t="s">
        <v>18</v>
      </c>
      <c r="B6" s="8">
        <v>90000000</v>
      </c>
      <c r="C6" s="8">
        <v>45000000</v>
      </c>
    </row>
    <row r="7" spans="1:3" x14ac:dyDescent="0.25">
      <c r="A7" t="s">
        <v>19</v>
      </c>
      <c r="B7" s="8">
        <v>298000000</v>
      </c>
      <c r="C7" s="8">
        <v>149000000</v>
      </c>
    </row>
    <row r="8" spans="1:3" x14ac:dyDescent="0.25">
      <c r="A8" t="s">
        <v>20</v>
      </c>
      <c r="B8" s="8">
        <v>81000000</v>
      </c>
      <c r="C8" s="8">
        <v>30000000</v>
      </c>
    </row>
    <row r="9" spans="1:3" x14ac:dyDescent="0.25">
      <c r="A9" t="s">
        <v>21</v>
      </c>
      <c r="B9" s="8">
        <v>88000000</v>
      </c>
      <c r="C9" s="8">
        <v>40000000</v>
      </c>
    </row>
    <row r="10" spans="1:3" x14ac:dyDescent="0.25">
      <c r="A10" t="s">
        <v>22</v>
      </c>
      <c r="B10" s="8">
        <v>209000000</v>
      </c>
      <c r="C10" s="8">
        <v>84000000</v>
      </c>
    </row>
    <row r="12" spans="1:3" x14ac:dyDescent="0.25">
      <c r="A12" t="s">
        <v>23</v>
      </c>
    </row>
    <row r="13" spans="1:3" x14ac:dyDescent="0.25">
      <c r="A13" t="s">
        <v>24</v>
      </c>
    </row>
    <row r="14" spans="1:3" x14ac:dyDescent="0.25">
      <c r="A14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DBA7-817C-4A83-9B45-A063C105E195}">
  <dimension ref="A1:E9"/>
  <sheetViews>
    <sheetView workbookViewId="0">
      <selection activeCell="D4" sqref="D4"/>
    </sheetView>
  </sheetViews>
  <sheetFormatPr defaultRowHeight="15" x14ac:dyDescent="0.25"/>
  <cols>
    <col min="1" max="1" width="14.5703125" customWidth="1"/>
    <col min="2" max="2" width="12" bestFit="1" customWidth="1"/>
    <col min="3" max="3" width="11" customWidth="1"/>
    <col min="4" max="4" width="17.85546875" customWidth="1"/>
  </cols>
  <sheetData>
    <row r="1" spans="1:5" x14ac:dyDescent="0.25">
      <c r="A1">
        <v>5.0999999999999996</v>
      </c>
      <c r="B1" s="40" t="s">
        <v>248</v>
      </c>
      <c r="C1" s="41"/>
      <c r="D1" s="41"/>
    </row>
    <row r="2" spans="1:5" x14ac:dyDescent="0.25">
      <c r="A2" s="42" t="s">
        <v>250</v>
      </c>
      <c r="B2" s="43" t="s">
        <v>251</v>
      </c>
      <c r="C2" s="43" t="s">
        <v>252</v>
      </c>
      <c r="D2" s="46">
        <v>2012</v>
      </c>
    </row>
    <row r="3" spans="1:5" x14ac:dyDescent="0.25">
      <c r="A3" s="44" t="s">
        <v>259</v>
      </c>
      <c r="B3" s="45"/>
      <c r="C3" s="45" t="s">
        <v>259</v>
      </c>
      <c r="D3">
        <v>4782500000</v>
      </c>
      <c r="E3" t="s">
        <v>262</v>
      </c>
    </row>
    <row r="4" spans="1:5" x14ac:dyDescent="0.25">
      <c r="D4">
        <f>D3/About!A107</f>
        <v>87319700.566003278</v>
      </c>
      <c r="E4" t="s">
        <v>76</v>
      </c>
    </row>
    <row r="5" spans="1:5" x14ac:dyDescent="0.25">
      <c r="A5" s="6" t="s">
        <v>260</v>
      </c>
    </row>
    <row r="9" spans="1:5" x14ac:dyDescent="0.25">
      <c r="A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About</vt:lpstr>
      <vt:lpstr>India Psgr LDVs</vt:lpstr>
      <vt:lpstr>India Frgt LDVs</vt:lpstr>
      <vt:lpstr>India Psgr HDVs</vt:lpstr>
      <vt:lpstr>India Frgt HDVs</vt:lpstr>
      <vt:lpstr>India Psgr Mtrbk</vt:lpstr>
      <vt:lpstr>India Frgt Mtrbk</vt:lpstr>
      <vt:lpstr>Passenger Aircraft</vt:lpstr>
      <vt:lpstr>Freight Aircraft</vt:lpstr>
      <vt:lpstr>Ships</vt:lpstr>
      <vt:lpstr>Rail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2017-07-01T03:43:09Z</dcterms:created>
  <dcterms:modified xsi:type="dcterms:W3CDTF">2019-12-28T18:06:04Z</dcterms:modified>
</cp:coreProperties>
</file>