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trans\ECpV\"/>
    </mc:Choice>
  </mc:AlternateContent>
  <xr:revisionPtr revIDLastSave="0" documentId="13_ncr:1_{63A3F5F6-5301-471C-8E64-BB94E9C29275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PE 8-8" sheetId="4" r:id="rId2"/>
    <sheet name="Data from BNVP" sheetId="5" r:id="rId3"/>
    <sheet name="ECpV-psgr" sheetId="2" r:id="rId4"/>
    <sheet name="ECpV-frgt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3" l="1"/>
  <c r="H6" i="3"/>
  <c r="H4" i="3"/>
  <c r="H3" i="3"/>
  <c r="H2" i="3"/>
  <c r="F3" i="3"/>
  <c r="F2" i="3"/>
  <c r="D6" i="3"/>
  <c r="D5" i="3"/>
  <c r="D4" i="3"/>
  <c r="D3" i="3"/>
  <c r="D2" i="3"/>
  <c r="C6" i="3"/>
  <c r="C5" i="3"/>
  <c r="C4" i="3"/>
  <c r="C3" i="3"/>
  <c r="C2" i="3"/>
  <c r="B6" i="3"/>
  <c r="B5" i="3"/>
  <c r="B4" i="3"/>
  <c r="B3" i="3"/>
  <c r="B2" i="3"/>
  <c r="E6" i="3"/>
  <c r="E5" i="3"/>
  <c r="E4" i="3"/>
  <c r="E3" i="3"/>
  <c r="E2" i="3"/>
  <c r="H6" i="2"/>
  <c r="H5" i="2"/>
  <c r="H4" i="2"/>
  <c r="H3" i="2"/>
  <c r="H2" i="2"/>
  <c r="G2" i="2"/>
  <c r="F3" i="2"/>
  <c r="F2" i="2"/>
  <c r="E4" i="2"/>
  <c r="D4" i="2" s="1"/>
  <c r="E3" i="2"/>
  <c r="E2" i="2"/>
  <c r="D7" i="2"/>
  <c r="D6" i="2"/>
  <c r="D5" i="2"/>
  <c r="D3" i="2"/>
  <c r="D2" i="2"/>
  <c r="C3" i="2"/>
  <c r="C2" i="2"/>
  <c r="B7" i="2"/>
  <c r="B3" i="2"/>
  <c r="B2" i="2"/>
  <c r="C4" i="2" l="1"/>
  <c r="B4" i="2"/>
  <c r="E6" i="2"/>
  <c r="E5" i="2"/>
  <c r="B5" i="2" l="1"/>
  <c r="C5" i="2"/>
  <c r="B6" i="2"/>
  <c r="C6" i="2"/>
</calcChain>
</file>

<file path=xl/sharedStrings.xml><?xml version="1.0" encoding="utf-8"?>
<sst xmlns="http://schemas.openxmlformats.org/spreadsheetml/2006/main" count="80" uniqueCount="59">
  <si>
    <t>PE International</t>
  </si>
  <si>
    <t>Live Cycle CO2e Assessment of Low Carbon Cars 2020-2030</t>
  </si>
  <si>
    <t>http://www.lowcvp.org.uk/assets/reports/CONFERENCE%202013%20Final%20Report_Lifecycle%20CO2%20Assessment%20of%20Low%20Carbon%20Cars%202020-2030_PEJuly2013.pdf</t>
  </si>
  <si>
    <t>Page 70, Table 8-8</t>
  </si>
  <si>
    <t>ECpV Embedded Carbon per Vehicle</t>
  </si>
  <si>
    <t>Source:</t>
  </si>
  <si>
    <t>passenger LDVs</t>
  </si>
  <si>
    <t>Values in tons CO2e</t>
  </si>
  <si>
    <t>Component production</t>
  </si>
  <si>
    <t>Vehicle assembly</t>
  </si>
  <si>
    <t>Bioethanol production, WTT</t>
  </si>
  <si>
    <t>Gasoline production, WTT</t>
  </si>
  <si>
    <t>Electricity production, WTW</t>
  </si>
  <si>
    <t>Use phase, gasoline TTW</t>
  </si>
  <si>
    <t>Use phase, bioethanol TTW</t>
  </si>
  <si>
    <t>End of life</t>
  </si>
  <si>
    <t>ICEV</t>
  </si>
  <si>
    <t>HEV</t>
  </si>
  <si>
    <t>PHEV</t>
  </si>
  <si>
    <t>BEV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</si>
  <si>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</si>
  <si>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</si>
  <si>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</si>
  <si>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</si>
  <si>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</si>
  <si>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</si>
  <si>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</si>
  <si>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</si>
  <si>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</si>
  <si>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</si>
  <si>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</si>
  <si>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</si>
  <si>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We estimate embedded carbon in vehicle types other than passenger LDVs by scaling the embedded carbon in</t>
  </si>
  <si>
    <t>We only have explicit data for passenger LDVs.</t>
  </si>
  <si>
    <t>passenger LDVs by the ratio of the average price of the other vehicle to the average price of a passenger LDV</t>
  </si>
  <si>
    <t>in the start year.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</si>
  <si>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</si>
  <si>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</si>
  <si>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</si>
  <si>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</si>
  <si>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</si>
  <si>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</si>
  <si>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</si>
  <si>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</si>
  <si>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</si>
  <si>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</si>
  <si>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</si>
  <si>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</si>
  <si>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new vehicle prices</t>
  </si>
  <si>
    <t>See BNVP variable.</t>
  </si>
  <si>
    <t>Embedded Carbon (metric tons CO2e/vehicle</t>
  </si>
  <si>
    <t>LPG vehicle</t>
  </si>
  <si>
    <t>hydrogen vehicle</t>
  </si>
  <si>
    <t>Start Year</t>
  </si>
  <si>
    <t>This variable represents the GHG emissions associated with vehicle</t>
  </si>
  <si>
    <t>production, reported in metric tons CO2e per vehicle.</t>
  </si>
  <si>
    <t>We don't have data for hydrogen fuel cell vehicles, so we assume</t>
  </si>
  <si>
    <t>their embedded carbon is similar to that of PHEVs.</t>
  </si>
  <si>
    <t>India values used from BNVP. Remaining values from 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</si>
</sst>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16">
    <xf numFmtId="0" fontId="0" fillId="0" borderId="0" xfId="0"/>
    <xf numFmtId="0" fontId="1" fillId="2" borderId="0" xfId="0" applyFont="1" applyFill="1" applyAlignment="1">
      <alignment wrapText="1"/>
    </xf>
    <xf numFmtId="0" fontId="0" fillId="0" borderId="0" xfId="0" applyAlignment="1">
      <alignment horizontal="left" vertical="center"/>
    </xf>
    <xf numFmtId="0" fontId="2" fillId="0" borderId="0" xfId="1" applyAlignment="1">
      <alignment horizontal="left" vertical="center"/>
    </xf>
    <xf numFmtId="0" fontId="1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0" borderId="0" xfId="0" applyFont="1" applyAlignment="1">
      <alignment wrapText="1"/>
    </xf>
    <xf numFmtId="0" fontId="1" fillId="3" borderId="0" xfId="0" applyFont="1" applyFill="1" applyAlignment="1">
      <alignment horizontal="left"/>
    </xf>
    <xf numFmtId="0" fontId="0" fillId="0" borderId="0" xfId="0" applyFill="1"/>
    <xf numFmtId="0" fontId="0" fillId="0" borderId="0" xfId="0" applyFont="1"/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owcvp.org.uk/assets/reports/CONFERENCE%202013%20Final%20Report_Lifecycle%20CO2%20Assessment%20of%20Low%20Carbon%20Cars%202020-2030_PEJuly201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tabSelected="1" workbookViewId="0"/>
  </sheetViews>
  <sheetFormatPr defaultRowHeight="15" x14ac:dyDescent="0.25"/>
  <cols>
    <col min="2" max="2" width="58.7109375" customWidth="1"/>
  </cols>
  <sheetData>
    <row r="1" spans="1:2" x14ac:dyDescent="0.25">
      <c r="A1" s="4" t="s">
        <v>4</v>
      </c>
    </row>
    <row r="3" spans="1:2" x14ac:dyDescent="0.25">
      <c r="A3" s="4" t="s">
        <v>5</v>
      </c>
      <c r="B3" s="1" t="s">
        <v>6</v>
      </c>
    </row>
    <row r="4" spans="1:2" x14ac:dyDescent="0.25">
      <c r="B4" s="2" t="s">
        <v>0</v>
      </c>
    </row>
    <row r="5" spans="1:2" x14ac:dyDescent="0.25">
      <c r="B5" s="2">
        <v>2013</v>
      </c>
    </row>
    <row r="6" spans="1:2" x14ac:dyDescent="0.25">
      <c r="B6" s="2" t="s">
        <v>1</v>
      </c>
    </row>
    <row r="7" spans="1:2" x14ac:dyDescent="0.25">
      <c r="B7" s="3" t="s">
        <v>2</v>
      </c>
    </row>
    <row r="8" spans="1:2" x14ac:dyDescent="0.25">
      <c r="B8" t="s">
        <v>3</v>
      </c>
    </row>
    <row r="10" spans="1:2" x14ac:dyDescent="0.25">
      <c r="B10" s="11" t="s">
        <v>48</v>
      </c>
    </row>
    <row r="11" spans="1:2" x14ac:dyDescent="0.25">
      <c r="B11" s="5" t="s">
        <v>49</v>
      </c>
    </row>
    <row r="13" spans="1:2" x14ac:dyDescent="0.25">
      <c r="A13" s="4" t="s">
        <v>31</v>
      </c>
    </row>
    <row r="14" spans="1:2" x14ac:dyDescent="0.25">
      <c r="A14" s="15" t="s">
        <v>54</v>
      </c>
    </row>
    <row r="15" spans="1:2" x14ac:dyDescent="0.25">
      <c r="A15" s="15" t="s">
        <v>55</v>
      </c>
    </row>
    <row r="16" spans="1:2" x14ac:dyDescent="0.25">
      <c r="A16" s="4"/>
    </row>
    <row r="17" spans="1:1" x14ac:dyDescent="0.25">
      <c r="A17" t="s">
        <v>33</v>
      </c>
    </row>
    <row r="18" spans="1:1" x14ac:dyDescent="0.25">
      <c r="A18" t="s">
        <v>32</v>
      </c>
    </row>
    <row r="19" spans="1:1" x14ac:dyDescent="0.25">
      <c r="A19" t="s">
        <v>34</v>
      </c>
    </row>
    <row r="20" spans="1:1" x14ac:dyDescent="0.25">
      <c r="A20" t="s">
        <v>35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</sheetData>
  <hyperlinks>
    <hyperlink ref="B7" r:id="rId1" display="http://www.lowcvp.org.uk/assets/reports/CONFERENCE 2013 Final Report_Lifecycle CO2 Assessment of Low Carbon Cars 2020-2030_PEJuly2013.pdf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C12" sqref="C12"/>
    </sheetView>
  </sheetViews>
  <sheetFormatPr defaultRowHeight="15" x14ac:dyDescent="0.25"/>
  <cols>
    <col min="1" max="9" width="12.28515625" customWidth="1"/>
  </cols>
  <sheetData>
    <row r="1" spans="1:9" x14ac:dyDescent="0.25">
      <c r="A1" s="5" t="s">
        <v>7</v>
      </c>
    </row>
    <row r="2" spans="1:9" s="6" customFormat="1" ht="45" x14ac:dyDescent="0.25"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</row>
    <row r="3" spans="1:9" x14ac:dyDescent="0.25">
      <c r="A3" s="4" t="s">
        <v>16</v>
      </c>
      <c r="B3">
        <v>5.04</v>
      </c>
      <c r="C3">
        <v>1.4</v>
      </c>
      <c r="D3">
        <v>0.51</v>
      </c>
      <c r="E3">
        <v>5.01</v>
      </c>
      <c r="F3">
        <v>0</v>
      </c>
      <c r="G3">
        <v>18.18</v>
      </c>
      <c r="H3">
        <v>0.02</v>
      </c>
      <c r="I3">
        <v>0.55000000000000004</v>
      </c>
    </row>
    <row r="4" spans="1:9" x14ac:dyDescent="0.25">
      <c r="A4" s="4" t="s">
        <v>17</v>
      </c>
      <c r="B4">
        <v>6.11</v>
      </c>
      <c r="C4">
        <v>1.4</v>
      </c>
      <c r="D4">
        <v>0.35</v>
      </c>
      <c r="E4">
        <v>3.44</v>
      </c>
      <c r="F4">
        <v>0</v>
      </c>
      <c r="G4">
        <v>12.47</v>
      </c>
      <c r="H4">
        <v>0.01</v>
      </c>
      <c r="I4">
        <v>0.55000000000000004</v>
      </c>
    </row>
    <row r="5" spans="1:9" x14ac:dyDescent="0.25">
      <c r="A5" s="4" t="s">
        <v>18</v>
      </c>
      <c r="B5">
        <v>6.61</v>
      </c>
      <c r="C5">
        <v>1.4</v>
      </c>
      <c r="D5">
        <v>0.18</v>
      </c>
      <c r="E5">
        <v>1.81</v>
      </c>
      <c r="F5">
        <v>4.57</v>
      </c>
      <c r="G5">
        <v>6.55</v>
      </c>
      <c r="H5">
        <v>0.01</v>
      </c>
      <c r="I5">
        <v>0.55000000000000004</v>
      </c>
    </row>
    <row r="6" spans="1:9" x14ac:dyDescent="0.25">
      <c r="A6" s="4" t="s">
        <v>19</v>
      </c>
      <c r="B6">
        <v>9.56</v>
      </c>
      <c r="C6">
        <v>1.4</v>
      </c>
      <c r="D6">
        <v>0</v>
      </c>
      <c r="E6">
        <v>0</v>
      </c>
      <c r="F6">
        <v>13.19</v>
      </c>
      <c r="G6">
        <v>0</v>
      </c>
      <c r="H6">
        <v>0</v>
      </c>
      <c r="I6">
        <v>0.27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"/>
  <sheetViews>
    <sheetView workbookViewId="0">
      <selection activeCell="A7" sqref="A7"/>
    </sheetView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8" customFormat="1" x14ac:dyDescent="0.25">
      <c r="A1" s="13" t="s">
        <v>53</v>
      </c>
      <c r="B1" s="8" t="s">
        <v>36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8" t="s">
        <v>42</v>
      </c>
      <c r="I1" s="8" t="s">
        <v>43</v>
      </c>
      <c r="J1" s="8" t="s">
        <v>44</v>
      </c>
      <c r="K1" s="8" t="s">
        <v>45</v>
      </c>
      <c r="L1" s="8" t="s">
        <v>46</v>
      </c>
      <c r="M1" s="8" t="s">
        <v>47</v>
      </c>
    </row>
    <row r="2" spans="1:13" x14ac:dyDescent="0.25">
      <c r="A2" t="s">
        <v>26</v>
      </c>
      <c r="B2" s="10">
        <v>12097.810982293322</v>
      </c>
      <c r="C2" s="10">
        <v>0</v>
      </c>
      <c r="D2" s="10">
        <v>370341.15251918341</v>
      </c>
      <c r="E2" s="10">
        <v>0</v>
      </c>
      <c r="F2">
        <v>670805311.2605623</v>
      </c>
      <c r="G2">
        <v>903463016.72015822</v>
      </c>
      <c r="H2">
        <v>9830199.0140587911</v>
      </c>
      <c r="I2">
        <v>5696549.2057695817</v>
      </c>
      <c r="J2">
        <v>0</v>
      </c>
      <c r="K2">
        <v>0</v>
      </c>
      <c r="L2" s="10">
        <v>581.29981769919425</v>
      </c>
      <c r="M2" s="10">
        <v>1370.2622643209786</v>
      </c>
    </row>
    <row r="3" spans="1:13" x14ac:dyDescent="0.25">
      <c r="A3" t="s">
        <v>27</v>
      </c>
      <c r="B3" s="10">
        <v>7677.1720917226739</v>
      </c>
      <c r="C3" s="10">
        <v>8851.1535452084827</v>
      </c>
      <c r="D3" s="10">
        <v>47163.069220368845</v>
      </c>
      <c r="E3" s="10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s="10">
        <v>2592.3880676342837</v>
      </c>
    </row>
    <row r="4" spans="1:13" x14ac:dyDescent="0.25">
      <c r="A4" t="s">
        <v>28</v>
      </c>
      <c r="B4" s="10">
        <v>8414.1509852358431</v>
      </c>
      <c r="C4" s="10">
        <v>0</v>
      </c>
      <c r="D4" s="10">
        <v>0</v>
      </c>
      <c r="E4" s="10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 s="10">
        <v>1175.292461165729</v>
      </c>
      <c r="M4" s="10">
        <v>2376.3557286647601</v>
      </c>
    </row>
    <row r="5" spans="1:13" x14ac:dyDescent="0.25">
      <c r="A5" t="s">
        <v>29</v>
      </c>
      <c r="B5" s="10">
        <v>11170.723630486968</v>
      </c>
      <c r="C5" s="10">
        <v>6889.8885249923069</v>
      </c>
      <c r="D5" s="10">
        <v>35793.47239097907</v>
      </c>
      <c r="E5" s="10">
        <v>18344.231754783552</v>
      </c>
      <c r="F5">
        <v>64833333.333333336</v>
      </c>
      <c r="G5">
        <v>87319700.566003278</v>
      </c>
      <c r="H5">
        <v>9282453.8981194086</v>
      </c>
      <c r="I5">
        <v>5203578.6014241371</v>
      </c>
      <c r="J5">
        <v>189030.21913307568</v>
      </c>
      <c r="K5">
        <v>10000000</v>
      </c>
      <c r="L5">
        <v>0</v>
      </c>
      <c r="M5" s="10">
        <v>2043.0486913974946</v>
      </c>
    </row>
    <row r="6" spans="1:13" x14ac:dyDescent="0.25">
      <c r="A6" t="s">
        <v>30</v>
      </c>
      <c r="B6" s="10">
        <v>85108.100260433552</v>
      </c>
      <c r="C6" s="10">
        <v>0</v>
      </c>
      <c r="D6" s="10">
        <v>0</v>
      </c>
      <c r="E6" s="10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 s="10">
        <v>0</v>
      </c>
    </row>
    <row r="7" spans="1:13" x14ac:dyDescent="0.25">
      <c r="A7" s="14" t="s">
        <v>51</v>
      </c>
      <c r="B7">
        <v>0</v>
      </c>
      <c r="C7">
        <v>0</v>
      </c>
      <c r="D7">
        <v>0</v>
      </c>
      <c r="E7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>
        <v>0</v>
      </c>
      <c r="M7" s="10">
        <v>0</v>
      </c>
    </row>
    <row r="8" spans="1:13" x14ac:dyDescent="0.25">
      <c r="A8" s="14" t="s">
        <v>52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H7"/>
  <sheetViews>
    <sheetView workbookViewId="0">
      <selection activeCell="E9" sqref="E9"/>
    </sheetView>
  </sheetViews>
  <sheetFormatPr defaultRowHeight="15" x14ac:dyDescent="0.25"/>
  <cols>
    <col min="1" max="1" width="19.7109375" customWidth="1"/>
    <col min="2" max="3" width="24.28515625" customWidth="1"/>
    <col min="4" max="4" width="18.7109375" customWidth="1"/>
    <col min="5" max="5" width="17.7109375" customWidth="1"/>
    <col min="6" max="7" width="24.28515625" customWidth="1"/>
    <col min="8" max="8" width="18" customWidth="1"/>
  </cols>
  <sheetData>
    <row r="1" spans="1:8" ht="45" x14ac:dyDescent="0.25">
      <c r="A1" s="12" t="s">
        <v>50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51</v>
      </c>
      <c r="H1" s="8" t="s">
        <v>52</v>
      </c>
    </row>
    <row r="2" spans="1:8" x14ac:dyDescent="0.25">
      <c r="A2" t="s">
        <v>20</v>
      </c>
      <c r="B2" s="9">
        <f>SUM('PE 8-8'!B6:C6)</f>
        <v>10.96</v>
      </c>
      <c r="C2" s="9">
        <f>SUM('PE 8-8'!B3:C3)</f>
        <v>6.4399999999999995</v>
      </c>
      <c r="D2" s="9">
        <f>SUM('PE 8-8'!B3:C3)</f>
        <v>6.4399999999999995</v>
      </c>
      <c r="E2" s="9">
        <f>SUM('PE 8-8'!B3:C3)</f>
        <v>6.4399999999999995</v>
      </c>
      <c r="F2" s="9">
        <f>SUM('PE 8-8'!B5:C5)</f>
        <v>8.01</v>
      </c>
      <c r="G2" s="9">
        <f>SUM('PE 8-8'!B3:C3)</f>
        <v>6.4399999999999995</v>
      </c>
      <c r="H2" s="9">
        <f>F2</f>
        <v>8.01</v>
      </c>
    </row>
    <row r="3" spans="1:8" x14ac:dyDescent="0.25">
      <c r="A3" t="s">
        <v>21</v>
      </c>
      <c r="B3" s="9">
        <f>B2*('Data from BNVP'!D2/'Data from BNVP'!B2)</f>
        <v>335.51020408163276</v>
      </c>
      <c r="C3" s="9">
        <f>C2*('Data from BNVP'!D3/'Data from BNVP'!B3)</f>
        <v>39.562766361151297</v>
      </c>
      <c r="D3" s="9">
        <f>D2*('Data from BNVP'!D4/'Data from BNVP'!B4)</f>
        <v>0</v>
      </c>
      <c r="E3" s="9">
        <f>E2*('Data from BNVP'!D5/'Data from BNVP'!B5)</f>
        <v>20.635186208420816</v>
      </c>
      <c r="F3" s="9">
        <f>F2*('Data from BNVP'!D6/'Data from BNVP'!B6)</f>
        <v>0</v>
      </c>
      <c r="G3" s="9">
        <v>0</v>
      </c>
      <c r="H3" s="9">
        <f>F3</f>
        <v>0</v>
      </c>
    </row>
    <row r="4" spans="1:8" x14ac:dyDescent="0.25">
      <c r="A4" t="s">
        <v>22</v>
      </c>
      <c r="B4" s="9">
        <f>$E4</f>
        <v>49621.960361692232</v>
      </c>
      <c r="C4" s="9">
        <f>$E4</f>
        <v>49621.960361692232</v>
      </c>
      <c r="D4" s="9">
        <f>$E4</f>
        <v>49621.960361692232</v>
      </c>
      <c r="E4" s="9">
        <f>D2*('Data from BNVP'!F5/'Data from BNVP'!B4)</f>
        <v>49621.960361692232</v>
      </c>
      <c r="F4" s="9">
        <v>0</v>
      </c>
      <c r="G4" s="9">
        <v>0</v>
      </c>
      <c r="H4" s="9">
        <f>$E4</f>
        <v>49621.960361692232</v>
      </c>
    </row>
    <row r="5" spans="1:8" x14ac:dyDescent="0.25">
      <c r="A5" t="s">
        <v>23</v>
      </c>
      <c r="B5" s="9">
        <f>$E5</f>
        <v>7104.5793222372768</v>
      </c>
      <c r="C5" s="9">
        <f>$E5</f>
        <v>7104.5793222372768</v>
      </c>
      <c r="D5" s="9">
        <f>$E5</f>
        <v>7104.5793222372768</v>
      </c>
      <c r="E5" s="9">
        <f>D2*('Data from BNVP'!H5/'Data from BNVP'!B4)</f>
        <v>7104.5793222372768</v>
      </c>
      <c r="F5" s="9">
        <v>0</v>
      </c>
      <c r="G5" s="9">
        <v>0</v>
      </c>
      <c r="H5" s="9">
        <f>$E5</f>
        <v>7104.5793222372768</v>
      </c>
    </row>
    <row r="6" spans="1:8" x14ac:dyDescent="0.25">
      <c r="A6" t="s">
        <v>24</v>
      </c>
      <c r="B6" s="9">
        <f>$E6</f>
        <v>144.67943507943667</v>
      </c>
      <c r="C6" s="9">
        <f>$E6</f>
        <v>144.67943507943667</v>
      </c>
      <c r="D6" s="9">
        <f>$E6</f>
        <v>144.67943507943667</v>
      </c>
      <c r="E6" s="9">
        <f>D2*('Data from BNVP'!J5/'Data from BNVP'!B4)</f>
        <v>144.67943507943667</v>
      </c>
      <c r="F6" s="9">
        <v>0</v>
      </c>
      <c r="G6" s="9">
        <v>0</v>
      </c>
      <c r="H6" s="9">
        <f>$E6</f>
        <v>144.67943507943667</v>
      </c>
    </row>
    <row r="7" spans="1:8" x14ac:dyDescent="0.25">
      <c r="A7" t="s">
        <v>25</v>
      </c>
      <c r="B7" s="9">
        <f>B2*('Data from BNVP'!L2/'Data from BNVP'!B2)</f>
        <v>0.5266280000000001</v>
      </c>
      <c r="C7" s="9">
        <v>0</v>
      </c>
      <c r="D7" s="9">
        <f>D2*('Data from BNVP'!L4/'Data from BNVP'!B4)</f>
        <v>0.89954214788732412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H7"/>
  <sheetViews>
    <sheetView workbookViewId="0">
      <selection activeCell="B1" sqref="B1"/>
    </sheetView>
  </sheetViews>
  <sheetFormatPr defaultRowHeight="15" x14ac:dyDescent="0.25"/>
  <cols>
    <col min="1" max="1" width="20.5703125" customWidth="1"/>
    <col min="2" max="3" width="24.28515625" customWidth="1"/>
    <col min="4" max="4" width="18.7109375" customWidth="1"/>
    <col min="5" max="5" width="17.7109375" customWidth="1"/>
    <col min="6" max="7" width="24.28515625" customWidth="1"/>
    <col min="8" max="8" width="17.85546875" customWidth="1"/>
  </cols>
  <sheetData>
    <row r="1" spans="1:8" ht="45" x14ac:dyDescent="0.25">
      <c r="A1" s="12" t="s">
        <v>50</v>
      </c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51</v>
      </c>
      <c r="H1" s="8" t="s">
        <v>52</v>
      </c>
    </row>
    <row r="2" spans="1:8" x14ac:dyDescent="0.25">
      <c r="A2" t="s">
        <v>20</v>
      </c>
      <c r="B2" s="9">
        <f>'ECpV-psgr'!B2*('Data from BNVP'!C2/'Data from BNVP'!B2)</f>
        <v>0</v>
      </c>
      <c r="C2" s="9">
        <f>'ECpV-psgr'!C2*('Data from BNVP'!C3/'Data from BNVP'!B3)</f>
        <v>7.4247949831162536</v>
      </c>
      <c r="D2" s="9">
        <f>'ECpV-psgr'!D2*('Data from BNVP'!C4/'Data from BNVP'!B4)</f>
        <v>0</v>
      </c>
      <c r="E2" s="9">
        <f>'ECpV-psgr'!E2*('Data from BNVP'!C5/'Data from BNVP'!B5)</f>
        <v>3.9720687368770022</v>
      </c>
      <c r="F2" s="9">
        <f>'ECpV-psgr'!F2*('Data from BNVP'!C6/'Data from BNVP'!B6)</f>
        <v>0</v>
      </c>
      <c r="G2" s="9">
        <v>0</v>
      </c>
      <c r="H2" s="9">
        <f>F2</f>
        <v>0</v>
      </c>
    </row>
    <row r="3" spans="1:8" x14ac:dyDescent="0.25">
      <c r="A3" t="s">
        <v>21</v>
      </c>
      <c r="B3" s="9">
        <f>'ECpV-psgr'!B2*('Data from BNVP'!E2/'Data from BNVP'!B2)</f>
        <v>0</v>
      </c>
      <c r="C3" s="9">
        <f>'ECpV-psgr'!C2*('Data from BNVP'!E3/'Data from BNVP'!B3)</f>
        <v>0</v>
      </c>
      <c r="D3" s="9">
        <f>'ECpV-psgr'!D2*('Data from BNVP'!E4/'Data from BNVP'!B4)</f>
        <v>0</v>
      </c>
      <c r="E3" s="9">
        <f>'ECpV-psgr'!E2*('Data from BNVP'!E5/'Data from BNVP'!B5)</f>
        <v>10.575577411868716</v>
      </c>
      <c r="F3" s="9">
        <f>'ECpV-psgr'!F2*('Data from BNVP'!E6/'Data from BNVP'!B6)</f>
        <v>0</v>
      </c>
      <c r="G3" s="9">
        <v>0</v>
      </c>
      <c r="H3" s="9">
        <f>F3</f>
        <v>0</v>
      </c>
    </row>
    <row r="4" spans="1:8" x14ac:dyDescent="0.25">
      <c r="A4" t="s">
        <v>22</v>
      </c>
      <c r="B4" s="9">
        <f>$E4</f>
        <v>66832.514965774535</v>
      </c>
      <c r="C4" s="9">
        <f>$E4</f>
        <v>66832.514965774535</v>
      </c>
      <c r="D4" s="9">
        <f>$E4</f>
        <v>66832.514965774535</v>
      </c>
      <c r="E4" s="9">
        <f>'ECpV-psgr'!D2*('Data from BNVP'!G5/'Data from BNVP'!B4)</f>
        <v>66832.514965774535</v>
      </c>
      <c r="F4" s="9">
        <v>0</v>
      </c>
      <c r="G4" s="9">
        <v>0</v>
      </c>
      <c r="H4" s="9">
        <f>$E4</f>
        <v>66832.514965774535</v>
      </c>
    </row>
    <row r="5" spans="1:8" x14ac:dyDescent="0.25">
      <c r="A5" t="s">
        <v>23</v>
      </c>
      <c r="B5" s="9">
        <f>$E5</f>
        <v>3982.7008395704643</v>
      </c>
      <c r="C5" s="9">
        <f>$E5</f>
        <v>3982.7008395704643</v>
      </c>
      <c r="D5" s="9">
        <f>$E5</f>
        <v>3982.7008395704643</v>
      </c>
      <c r="E5" s="9">
        <f>'ECpV-psgr'!D2*('Data from BNVP'!I5/'Data from BNVP'!B4)</f>
        <v>3982.7008395704643</v>
      </c>
      <c r="F5" s="9">
        <v>0</v>
      </c>
      <c r="G5" s="9">
        <v>0</v>
      </c>
      <c r="H5" s="9">
        <f t="shared" ref="H5:H6" si="0">$E5</f>
        <v>3982.7008395704643</v>
      </c>
    </row>
    <row r="6" spans="1:8" x14ac:dyDescent="0.25">
      <c r="A6" t="s">
        <v>24</v>
      </c>
      <c r="B6" s="9">
        <f>$E6</f>
        <v>7653.7728064306784</v>
      </c>
      <c r="C6" s="9">
        <f>$E6</f>
        <v>7653.7728064306784</v>
      </c>
      <c r="D6" s="9">
        <f>$E6</f>
        <v>7653.7728064306784</v>
      </c>
      <c r="E6" s="9">
        <f>'ECpV-psgr'!D2*('Data from BNVP'!K5/'Data from BNVP'!B4)</f>
        <v>7653.7728064306784</v>
      </c>
      <c r="F6" s="9">
        <v>0</v>
      </c>
      <c r="G6" s="9">
        <v>0</v>
      </c>
      <c r="H6" s="9">
        <f t="shared" si="0"/>
        <v>7653.7728064306784</v>
      </c>
    </row>
    <row r="7" spans="1:8" x14ac:dyDescent="0.25">
      <c r="A7" t="s">
        <v>25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PE 8-8</vt:lpstr>
      <vt:lpstr>Data from BNVP</vt:lpstr>
      <vt:lpstr>ECpV-psgr</vt:lpstr>
      <vt:lpstr>ECpV-frgt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2017-07-06T22:00:06Z</dcterms:created>
  <dcterms:modified xsi:type="dcterms:W3CDTF">2019-12-29T14:03:26Z</dcterms:modified>
</cp:coreProperties>
</file>