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EVCCC\"/>
    </mc:Choice>
  </mc:AlternateContent>
  <xr:revisionPtr revIDLastSave="0" documentId="13_ncr:1_{226F905A-78D0-4FB7-B68E-1B30E40F5F2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ost Scaling" sheetId="5" r:id="rId2"/>
    <sheet name="India Calcs" sheetId="4" r:id="rId3"/>
    <sheet name="EVCC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D10" i="4"/>
  <c r="C12" i="5"/>
  <c r="C13" i="5" s="1"/>
  <c r="C14" i="5" s="1"/>
  <c r="C15" i="5" s="1"/>
  <c r="C16" i="5" s="1"/>
  <c r="C17" i="5" s="1"/>
  <c r="C18" i="5" s="1"/>
  <c r="C10" i="5"/>
  <c r="C9" i="5" s="1"/>
  <c r="D7" i="4" l="1"/>
  <c r="D8" i="4"/>
  <c r="D6" i="4"/>
  <c r="D4" i="4"/>
  <c r="D9" i="4" l="1"/>
</calcChain>
</file>

<file path=xl/sharedStrings.xml><?xml version="1.0" encoding="utf-8"?>
<sst xmlns="http://schemas.openxmlformats.org/spreadsheetml/2006/main" count="43" uniqueCount="43">
  <si>
    <t>EVCCC Electric Vehicle Charger Capital Cost</t>
  </si>
  <si>
    <t>Source:</t>
  </si>
  <si>
    <t>Notes</t>
  </si>
  <si>
    <t>Cap Cost</t>
  </si>
  <si>
    <t>EV Charger</t>
  </si>
  <si>
    <t>Currency Conversion</t>
  </si>
  <si>
    <t>Type of Charger</t>
  </si>
  <si>
    <t>Cost Estimates for a Typical Public Charging Station (PCS):</t>
  </si>
  <si>
    <t>CCS</t>
  </si>
  <si>
    <t>CHAdeMO</t>
  </si>
  <si>
    <t>Type 2 AC</t>
  </si>
  <si>
    <t>Bharat DC-001</t>
  </si>
  <si>
    <t>Bharat AC-001</t>
  </si>
  <si>
    <t>We convert to 2012 USD, the currency input unit for the model.</t>
  </si>
  <si>
    <t>(See "scaling-factors.xlsx" for source info)</t>
  </si>
  <si>
    <t>Ruppees per dollar</t>
  </si>
  <si>
    <t>India Inflation Rates</t>
  </si>
  <si>
    <t>Year</t>
  </si>
  <si>
    <t>Rate</t>
  </si>
  <si>
    <t>Value Indexed to 2012</t>
  </si>
  <si>
    <t>Capex and Opex of a PCS comprising of min. infrastructure reqd. as per GoI notification estimated below:</t>
  </si>
  <si>
    <t>Power o/p (kW)</t>
  </si>
  <si>
    <t>2012 USD</t>
  </si>
  <si>
    <t>Plugin India</t>
  </si>
  <si>
    <t>https://www.pluginindia.com/blogs/cost-estimates-and-revenue-model-for-a-public-charging-station-pcs</t>
  </si>
  <si>
    <r>
      <t>Table on</t>
    </r>
    <r>
      <rPr>
        <b/>
        <sz val="11"/>
        <color theme="1"/>
        <rFont val="Calibri"/>
        <family val="2"/>
        <scheme val="minor"/>
      </rPr>
      <t xml:space="preserve"> 'Cost Estimates for a Typical Public Charging Station (PCS)'</t>
    </r>
  </si>
  <si>
    <t>Cap-ex Estimates - India</t>
  </si>
  <si>
    <t>Govt. Guidelines and Standards for Charging Infra.</t>
  </si>
  <si>
    <t>Ministry of Power</t>
  </si>
  <si>
    <t>Cost Estimates and Revenue Model for a Public Charging Station (PCS)</t>
  </si>
  <si>
    <t>Charging Infrastructure for EVs - Guidelines and Standards</t>
  </si>
  <si>
    <t>https://powermin.nic.in/sites/default/files/webform/notices/scan0016%20%281%29.pdf</t>
  </si>
  <si>
    <t>Table 3.1.v</t>
  </si>
  <si>
    <t xml:space="preserve">We use an estimate of capex costs for a mix of chargers, based on the minimum </t>
  </si>
  <si>
    <t>use a weighted average value, weighted by output kW power.</t>
  </si>
  <si>
    <t>Since the costs vary a lot (depending on the power output and charging rate), we</t>
  </si>
  <si>
    <t>Source: Plugin India</t>
  </si>
  <si>
    <t>*since this article was published in Jan 2019, we assume the costs to be of 2018</t>
  </si>
  <si>
    <t>Weighted Costs (kw o/p*INR)</t>
  </si>
  <si>
    <t>Approx Cost incl. GST@18% (INR)*</t>
  </si>
  <si>
    <t>kW-weighted average</t>
  </si>
  <si>
    <t>requirements of a standards and guidelines notification issued by MoP.</t>
  </si>
  <si>
    <t>2018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</si>
</sst>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0</xdr:rowOff>
    </xdr:from>
    <xdr:to>
      <xdr:col>14</xdr:col>
      <xdr:colOff>238923</xdr:colOff>
      <xdr:row>24</xdr:row>
      <xdr:rowOff>10164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B3F29-EAEF-465A-8A6A-16B2DEBA7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0"/>
          <a:ext cx="5715798" cy="4582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/>
  </sheetViews>
  <sheetFormatPr defaultRowHeight="15" x14ac:dyDescent="0.25"/>
  <cols>
    <col min="2" max="2" width="73.28515625" customWidth="1"/>
    <col min="4" max="4" width="68.4257812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7" t="s">
        <v>26</v>
      </c>
      <c r="D3" s="7" t="s">
        <v>27</v>
      </c>
    </row>
    <row r="4" spans="1:4" x14ac:dyDescent="0.25">
      <c r="A4" s="1"/>
      <c r="B4" t="s">
        <v>23</v>
      </c>
      <c r="D4" t="s">
        <v>28</v>
      </c>
    </row>
    <row r="5" spans="1:4" x14ac:dyDescent="0.25">
      <c r="B5" s="3">
        <v>2019</v>
      </c>
      <c r="D5" s="3">
        <v>2018</v>
      </c>
    </row>
    <row r="6" spans="1:4" x14ac:dyDescent="0.25">
      <c r="B6" t="s">
        <v>29</v>
      </c>
      <c r="D6" t="s">
        <v>30</v>
      </c>
    </row>
    <row r="7" spans="1:4" x14ac:dyDescent="0.25">
      <c r="B7" s="2" t="s">
        <v>24</v>
      </c>
      <c r="D7" s="2" t="s">
        <v>31</v>
      </c>
    </row>
    <row r="8" spans="1:4" x14ac:dyDescent="0.25">
      <c r="B8" t="s">
        <v>25</v>
      </c>
      <c r="D8" t="s">
        <v>32</v>
      </c>
    </row>
    <row r="10" spans="1:4" x14ac:dyDescent="0.25">
      <c r="A10" s="1" t="s">
        <v>2</v>
      </c>
    </row>
    <row r="11" spans="1:4" x14ac:dyDescent="0.25">
      <c r="A11" t="s">
        <v>33</v>
      </c>
    </row>
    <row r="12" spans="1:4" x14ac:dyDescent="0.25">
      <c r="A12" t="s">
        <v>41</v>
      </c>
    </row>
    <row r="14" spans="1:4" x14ac:dyDescent="0.25">
      <c r="A14" t="s">
        <v>35</v>
      </c>
    </row>
    <row r="15" spans="1:4" x14ac:dyDescent="0.25">
      <c r="A15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EA80-FEA0-47F9-AB3F-CEA88E6FB78F}">
  <dimension ref="A1:C18"/>
  <sheetViews>
    <sheetView workbookViewId="0">
      <selection activeCell="C17" sqref="C17"/>
    </sheetView>
  </sheetViews>
  <sheetFormatPr defaultRowHeight="15" x14ac:dyDescent="0.25"/>
  <sheetData>
    <row r="1" spans="1:3" x14ac:dyDescent="0.25">
      <c r="A1" s="7" t="s">
        <v>5</v>
      </c>
      <c r="B1" s="8"/>
    </row>
    <row r="2" spans="1:3" x14ac:dyDescent="0.25">
      <c r="A2" t="s">
        <v>13</v>
      </c>
    </row>
    <row r="3" spans="1:3" x14ac:dyDescent="0.25">
      <c r="A3" s="9" t="s">
        <v>14</v>
      </c>
    </row>
    <row r="4" spans="1:3" x14ac:dyDescent="0.25">
      <c r="A4" s="1" t="s">
        <v>15</v>
      </c>
    </row>
    <row r="5" spans="1:3" x14ac:dyDescent="0.25">
      <c r="A5">
        <v>54.77</v>
      </c>
      <c r="B5" s="3">
        <v>2012</v>
      </c>
    </row>
    <row r="7" spans="1:3" x14ac:dyDescent="0.25">
      <c r="A7" s="1" t="s">
        <v>16</v>
      </c>
      <c r="C7" s="2"/>
    </row>
    <row r="8" spans="1:3" x14ac:dyDescent="0.25">
      <c r="A8" s="4" t="s">
        <v>17</v>
      </c>
      <c r="B8" s="4" t="s">
        <v>18</v>
      </c>
      <c r="C8" t="s">
        <v>19</v>
      </c>
    </row>
    <row r="9" spans="1:3" x14ac:dyDescent="0.25">
      <c r="A9">
        <v>2010</v>
      </c>
      <c r="B9" s="10">
        <v>9.4700000000000006E-2</v>
      </c>
      <c r="C9" s="6">
        <f>C10/(1+B10)</f>
        <v>0.84470208721577789</v>
      </c>
    </row>
    <row r="10" spans="1:3" x14ac:dyDescent="0.25">
      <c r="A10">
        <v>2011</v>
      </c>
      <c r="B10" s="10">
        <v>6.4899999999999999E-2</v>
      </c>
      <c r="C10" s="6">
        <f>C11/(1+B11)</f>
        <v>0.8995232526760818</v>
      </c>
    </row>
    <row r="11" spans="1:3" x14ac:dyDescent="0.25">
      <c r="A11">
        <v>2012</v>
      </c>
      <c r="B11" s="10">
        <v>0.11169999999999999</v>
      </c>
      <c r="C11">
        <v>1</v>
      </c>
    </row>
    <row r="12" spans="1:3" x14ac:dyDescent="0.25">
      <c r="A12">
        <v>2013</v>
      </c>
      <c r="B12" s="10">
        <v>9.1300000000000006E-2</v>
      </c>
      <c r="C12" s="6">
        <f>C11*(1+B12)</f>
        <v>1.0912999999999999</v>
      </c>
    </row>
    <row r="13" spans="1:3" x14ac:dyDescent="0.25">
      <c r="A13">
        <v>2014</v>
      </c>
      <c r="B13" s="10">
        <v>5.8599999999999999E-2</v>
      </c>
      <c r="C13" s="6">
        <f t="shared" ref="C13:C18" si="0">C12*(1+B13)</f>
        <v>1.1552501799999999</v>
      </c>
    </row>
    <row r="14" spans="1:3" x14ac:dyDescent="0.25">
      <c r="A14">
        <v>2015</v>
      </c>
      <c r="B14" s="10">
        <v>6.3200000000000006E-2</v>
      </c>
      <c r="C14" s="6">
        <f t="shared" si="0"/>
        <v>1.2282619913759998</v>
      </c>
    </row>
    <row r="15" spans="1:3" x14ac:dyDescent="0.25">
      <c r="A15">
        <v>2016</v>
      </c>
      <c r="B15" s="10">
        <v>2.23E-2</v>
      </c>
      <c r="C15" s="6">
        <f t="shared" si="0"/>
        <v>1.2556522337836846</v>
      </c>
    </row>
    <row r="16" spans="1:3" x14ac:dyDescent="0.25">
      <c r="A16">
        <v>2017</v>
      </c>
      <c r="B16" s="11">
        <v>0.04</v>
      </c>
      <c r="C16" s="6">
        <f t="shared" si="0"/>
        <v>1.3058783231350322</v>
      </c>
    </row>
    <row r="17" spans="1:3" x14ac:dyDescent="0.25">
      <c r="A17">
        <v>2018</v>
      </c>
      <c r="B17" s="10">
        <v>5.2400000000000002E-2</v>
      </c>
      <c r="C17" s="6">
        <f t="shared" si="0"/>
        <v>1.3743063472673078</v>
      </c>
    </row>
    <row r="18" spans="1:3" x14ac:dyDescent="0.25">
      <c r="A18">
        <v>2019</v>
      </c>
      <c r="B18" s="10">
        <v>7.6200000000000004E-2</v>
      </c>
      <c r="C18" s="6">
        <f t="shared" si="0"/>
        <v>1.4790284909290767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64E0-C664-4870-A969-BB68B7270ADB}">
  <dimension ref="A1:E12"/>
  <sheetViews>
    <sheetView workbookViewId="0">
      <selection activeCell="E10" sqref="E10"/>
    </sheetView>
  </sheetViews>
  <sheetFormatPr defaultRowHeight="15" x14ac:dyDescent="0.25"/>
  <cols>
    <col min="1" max="1" width="21.140625" customWidth="1"/>
    <col min="2" max="2" width="16.140625" customWidth="1"/>
    <col min="3" max="3" width="34.28515625" customWidth="1"/>
    <col min="4" max="4" width="27" customWidth="1"/>
    <col min="5" max="5" width="10.5703125" bestFit="1" customWidth="1"/>
  </cols>
  <sheetData>
    <row r="1" spans="1:5" x14ac:dyDescent="0.25">
      <c r="A1" s="7" t="s">
        <v>7</v>
      </c>
      <c r="B1" s="8"/>
      <c r="C1" s="8"/>
      <c r="D1" s="8"/>
    </row>
    <row r="2" spans="1:5" x14ac:dyDescent="0.25">
      <c r="A2" t="s">
        <v>20</v>
      </c>
    </row>
    <row r="3" spans="1:5" x14ac:dyDescent="0.25">
      <c r="A3" s="12" t="s">
        <v>6</v>
      </c>
      <c r="B3" s="16" t="s">
        <v>21</v>
      </c>
      <c r="C3" s="12" t="s">
        <v>39</v>
      </c>
      <c r="D3" s="15" t="s">
        <v>38</v>
      </c>
    </row>
    <row r="4" spans="1:5" x14ac:dyDescent="0.25">
      <c r="A4" s="14" t="s">
        <v>8</v>
      </c>
      <c r="B4" s="17">
        <v>50</v>
      </c>
      <c r="C4" s="23">
        <v>1450000</v>
      </c>
      <c r="D4" s="24">
        <f>(B4+B5)*C4</f>
        <v>145000000</v>
      </c>
    </row>
    <row r="5" spans="1:5" x14ac:dyDescent="0.25">
      <c r="A5" s="14" t="s">
        <v>9</v>
      </c>
      <c r="B5" s="18">
        <v>50</v>
      </c>
      <c r="C5" s="23"/>
      <c r="D5" s="25"/>
    </row>
    <row r="6" spans="1:5" x14ac:dyDescent="0.25">
      <c r="A6" s="14" t="s">
        <v>10</v>
      </c>
      <c r="B6" s="18">
        <v>22</v>
      </c>
      <c r="C6" s="19">
        <v>125000</v>
      </c>
      <c r="D6" s="18">
        <f>B6*C6</f>
        <v>2750000</v>
      </c>
    </row>
    <row r="7" spans="1:5" x14ac:dyDescent="0.25">
      <c r="A7" s="14" t="s">
        <v>11</v>
      </c>
      <c r="B7" s="18">
        <v>15</v>
      </c>
      <c r="C7" s="19">
        <v>240000</v>
      </c>
      <c r="D7" s="18">
        <f t="shared" ref="D7:D8" si="0">B7*C7</f>
        <v>3600000</v>
      </c>
    </row>
    <row r="8" spans="1:5" x14ac:dyDescent="0.25">
      <c r="A8" s="14" t="s">
        <v>12</v>
      </c>
      <c r="B8" s="20">
        <v>9.9</v>
      </c>
      <c r="C8" s="19">
        <v>70000</v>
      </c>
      <c r="D8" s="20">
        <f t="shared" si="0"/>
        <v>693000</v>
      </c>
    </row>
    <row r="9" spans="1:5" x14ac:dyDescent="0.25">
      <c r="C9" s="13" t="s">
        <v>40</v>
      </c>
      <c r="D9" s="21">
        <f>SUM(D4:D8)/SUM(B4:B8)</f>
        <v>1035010.2110279101</v>
      </c>
      <c r="E9" t="s">
        <v>42</v>
      </c>
    </row>
    <row r="10" spans="1:5" x14ac:dyDescent="0.25">
      <c r="D10" s="22">
        <f>D9/'Cost Scaling'!C17/'Cost Scaling'!A5</f>
        <v>13750.495275069828</v>
      </c>
      <c r="E10" t="s">
        <v>22</v>
      </c>
    </row>
    <row r="11" spans="1:5" x14ac:dyDescent="0.25">
      <c r="A11" s="9" t="s">
        <v>36</v>
      </c>
    </row>
    <row r="12" spans="1:5" x14ac:dyDescent="0.25">
      <c r="A12" s="9" t="s">
        <v>37</v>
      </c>
    </row>
  </sheetData>
  <mergeCells count="2">
    <mergeCell ref="C4:C5"/>
    <mergeCell ref="D4:D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3</v>
      </c>
    </row>
    <row r="2" spans="1:2" x14ac:dyDescent="0.25">
      <c r="A2" t="s">
        <v>4</v>
      </c>
      <c r="B2" s="5">
        <f>'India Calcs'!D10</f>
        <v>13750.495275069828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Scaling</vt:lpstr>
      <vt:lpstr>India Calcs</vt:lpstr>
      <vt:lpstr>EVCCC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2019-06-04T22:54:17Z</dcterms:created>
  <dcterms:modified xsi:type="dcterms:W3CDTF">2019-12-29T10:46:35Z</dcterms:modified>
</cp:coreProperties>
</file>