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india\InputData\indst\BPoIFUfE\"/>
    </mc:Choice>
  </mc:AlternateContent>
  <bookViews>
    <workbookView xWindow="-120" yWindow="-120" windowWidth="20730" windowHeight="11160"/>
  </bookViews>
  <sheets>
    <sheet name="About" sheetId="1" r:id="rId1"/>
    <sheet name="Min. of Petr. &amp; NG" sheetId="5" r:id="rId2"/>
    <sheet name="Calcs" sheetId="2" r:id="rId3"/>
    <sheet name="BPoIFUfE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BIDR">[1]Conversions!$E$76</definedName>
    <definedName name="BTU_per_kWh">[2]About!$A$164</definedName>
    <definedName name="BTU_per_TJ">[2]About!$A$166</definedName>
    <definedName name="BTU_per_TOE">'[3]Unit Conversions'!$A$25</definedName>
    <definedName name="BTU_per_TWh">#REF!</definedName>
    <definedName name="CAP_Conversion">#REF!</definedName>
    <definedName name="Coal_Multiplier">'[3]IEA 2017 Actual'!$B$28</definedName>
    <definedName name="Constants.GCV.Coal">[1]Constants!$C$8</definedName>
    <definedName name="Constants.GCV.NaturalGasProduced">[1]Constants!$C$21</definedName>
    <definedName name="Conversion">#REF!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Eno_TM">'[4]1997  Table 1a Modified'!#REF!</definedName>
    <definedName name="Eno_Tons">'[4]1997  Table 1a Modified'!#REF!</definedName>
    <definedName name="gal_per_barrel">[5]About!$A$63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HHV_Adjust">[2]About!$A$161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km_per_mile">#REF!</definedName>
    <definedName name="MGBP">[1]Conversions!$E$73</definedName>
    <definedName name="MIDR">[1]Conversions!$E$77</definedName>
    <definedName name="MoneyUnit">#REF!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Sum_T2">'[4]1997  Table 1a Modified'!#REF!</definedName>
    <definedName name="Sum_TTM">'[4]1997  Table 1a Modified'!#REF!</definedName>
    <definedName name="ti_tbl_50">#REF!</definedName>
    <definedName name="ti_tbl_69">#REF!</definedName>
    <definedName name="TTJ_GpBTU">[2]About!$A$168</definedName>
    <definedName name="Unit.boe">[6]Conversions!$F$15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use_lifecycle_biofuel_EIs">[2]About!$A$84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H9" i="2" l="1"/>
  <c r="D9" i="3" s="1"/>
  <c r="C22" i="2"/>
  <c r="C21" i="2"/>
  <c r="C20" i="2"/>
  <c r="C19" i="2"/>
  <c r="C17" i="2"/>
  <c r="C15" i="2"/>
  <c r="C14" i="2"/>
  <c r="K3" i="3"/>
  <c r="K4" i="3"/>
  <c r="K5" i="3"/>
  <c r="K6" i="3"/>
  <c r="K7" i="3"/>
  <c r="K8" i="3"/>
  <c r="K9" i="3"/>
  <c r="J3" i="3"/>
  <c r="J4" i="3"/>
  <c r="J5" i="3"/>
  <c r="J6" i="3"/>
  <c r="J7" i="3"/>
  <c r="J8" i="3"/>
  <c r="J9" i="3"/>
  <c r="I3" i="3"/>
  <c r="I4" i="3"/>
  <c r="I5" i="3"/>
  <c r="I6" i="3"/>
  <c r="I7" i="3"/>
  <c r="I8" i="3"/>
  <c r="I9" i="3"/>
  <c r="H3" i="3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4" i="3"/>
  <c r="D5" i="3"/>
  <c r="D6" i="3"/>
  <c r="D7" i="3"/>
  <c r="D8" i="3"/>
  <c r="D2" i="3"/>
  <c r="E2" i="3"/>
  <c r="F2" i="3"/>
  <c r="G2" i="3"/>
  <c r="H2" i="3"/>
  <c r="I2" i="3"/>
  <c r="J2" i="3"/>
  <c r="K2" i="3"/>
  <c r="B3" i="3"/>
  <c r="B4" i="3"/>
  <c r="B5" i="3"/>
  <c r="B6" i="3"/>
  <c r="B7" i="3"/>
  <c r="B8" i="3"/>
  <c r="B9" i="3"/>
  <c r="B2" i="3"/>
  <c r="H3" i="2"/>
  <c r="D3" i="3" s="1"/>
  <c r="B49" i="2" l="1"/>
  <c r="B50" i="2" s="1"/>
  <c r="B41" i="2"/>
  <c r="B3" i="2"/>
  <c r="B29" i="2"/>
  <c r="B23" i="2"/>
  <c r="B30" i="2" l="1"/>
  <c r="B31" i="2" s="1"/>
  <c r="B55" i="2"/>
  <c r="B54" i="2"/>
  <c r="B56" i="2" s="1"/>
  <c r="B2" i="2" s="1"/>
  <c r="C4" i="3" l="1"/>
  <c r="C3" i="3"/>
  <c r="C8" i="3"/>
  <c r="C2" i="3"/>
  <c r="C5" i="3"/>
  <c r="C9" i="3"/>
  <c r="C6" i="3"/>
  <c r="C7" i="3"/>
</calcChain>
</file>

<file path=xl/sharedStrings.xml><?xml version="1.0" encoding="utf-8"?>
<sst xmlns="http://schemas.openxmlformats.org/spreadsheetml/2006/main" count="803" uniqueCount="204">
  <si>
    <t xml:space="preserve">Source: </t>
  </si>
  <si>
    <t>Proportion of Fuel Used for Energy</t>
  </si>
  <si>
    <t>Coal</t>
  </si>
  <si>
    <t>Natural Gas</t>
  </si>
  <si>
    <t>Fuel Type</t>
  </si>
  <si>
    <t>heat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</si>
  <si>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</si>
  <si>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</si>
  <si>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</si>
  <si>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</si>
  <si>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</si>
  <si>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</si>
  <si>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</si>
  <si>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</si>
  <si>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</si>
  <si>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</si>
  <si>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</si>
  <si>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</si>
  <si>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BPoIFUfE BAU Proportion of Industrial Fuel Used for Energy</t>
  </si>
  <si>
    <r>
      <rPr>
        <b/>
        <sz val="12"/>
        <color rgb="FFFFFFFF"/>
        <rFont val="Calibri"/>
        <family val="2"/>
      </rPr>
      <t>II.16 Sector-wise Consumption of Natural Gas</t>
    </r>
  </si>
  <si>
    <r>
      <rPr>
        <b/>
        <sz val="10"/>
        <color rgb="FF231F20"/>
        <rFont val="Calibri"/>
        <family val="2"/>
      </rPr>
      <t>Sector</t>
    </r>
  </si>
  <si>
    <r>
      <rPr>
        <b/>
        <sz val="10"/>
        <color rgb="FF231F20"/>
        <rFont val="Calibri"/>
        <family val="2"/>
      </rPr>
      <t>(a) Energy Purpose</t>
    </r>
  </si>
  <si>
    <t>Internal Consumption for Pipeline System</t>
  </si>
  <si>
    <r>
      <rPr>
        <b/>
        <sz val="10"/>
        <color rgb="FF231F20"/>
        <rFont val="Calibri"/>
        <family val="2"/>
      </rPr>
      <t>(b) Non-Energy Purpose</t>
    </r>
  </si>
  <si>
    <r>
      <rPr>
        <sz val="9"/>
        <color rgb="FF231F20"/>
        <rFont val="Calibri"/>
        <family val="2"/>
      </rPr>
      <t>Note:                                                                                                                                                                      P: Provisional</t>
    </r>
  </si>
  <si>
    <t>Power</t>
  </si>
  <si>
    <t>Industrial</t>
  </si>
  <si>
    <t>Manufacture</t>
  </si>
  <si>
    <t>Road Transport</t>
  </si>
  <si>
    <t>City or Local Natural Gas</t>
  </si>
  <si>
    <t>Distribution Network</t>
  </si>
  <si>
    <t>Tea Plantation</t>
  </si>
  <si>
    <t>Refinery</t>
  </si>
  <si>
    <t>Miscellaneous</t>
  </si>
  <si>
    <t>Total (a)</t>
  </si>
  <si>
    <t>Fertilizer Industry</t>
  </si>
  <si>
    <t>Petrochemical</t>
  </si>
  <si>
    <t>Sponge Iron</t>
  </si>
  <si>
    <t>LPG Shrinkage</t>
  </si>
  <si>
    <t>Total (b)</t>
  </si>
  <si>
    <t>Grand Total (a+b)</t>
  </si>
  <si>
    <t>Total in MMSCMD</t>
  </si>
  <si>
    <t>I. Coking Coal</t>
  </si>
  <si>
    <t>1. Steel/coke oven/private cokieries</t>
  </si>
  <si>
    <t>2. Import</t>
  </si>
  <si>
    <t>Sub Total (Raw Coal)</t>
  </si>
  <si>
    <t>II. Non Coking Coal</t>
  </si>
  <si>
    <t>3 Power (utilities)</t>
  </si>
  <si>
    <t>4 Power (Captive)</t>
  </si>
  <si>
    <t>5 Sponge Iron</t>
  </si>
  <si>
    <t>6 Cement</t>
  </si>
  <si>
    <t>7 Others</t>
  </si>
  <si>
    <t>8 Coll. Consumption</t>
  </si>
  <si>
    <t>Sub-total (Raw Coal)</t>
  </si>
  <si>
    <t>III. Total Raw Coal Offtake</t>
  </si>
  <si>
    <t>Million Tons</t>
  </si>
  <si>
    <t>Total Coking Coal Consumption</t>
  </si>
  <si>
    <t>Total Industry Non Coking Coal Consumption</t>
  </si>
  <si>
    <t>Actual Supply</t>
  </si>
  <si>
    <t>Petroleum Diesel</t>
  </si>
  <si>
    <t>Ministry of Petroleum and Natural Gas</t>
  </si>
  <si>
    <t>Ministry of Coal</t>
  </si>
  <si>
    <t>http://petroleum.nic.in/sites/default/files/ipngstat_0.pdf</t>
  </si>
  <si>
    <t>Indian Petroleum and Natural Gas Statistics 2017-2018</t>
  </si>
  <si>
    <t>Table II.16, Page 32</t>
  </si>
  <si>
    <t>2017-18 (P)</t>
  </si>
  <si>
    <t>(in MMSCM)</t>
  </si>
  <si>
    <t>Source: http://petroleum.nic.in/sites/default/files/ipngstat_0.pdf</t>
  </si>
  <si>
    <t>Table II.16, Columns (1), (8); Page 32</t>
  </si>
  <si>
    <t>Provisional Coal Statistics 2017-2018</t>
  </si>
  <si>
    <t>http://www.coalcontroller.gov.in/writereaddata/files/download/provisionalcoalstat/ProvisionalCoalStat2017-18.pdf</t>
  </si>
  <si>
    <t>Table 1.1, Page 15</t>
  </si>
  <si>
    <t>Table 1.1: All India Coal Demand (BE) and Supply - Sectorwise: 2017-18</t>
  </si>
  <si>
    <t>Indigenous</t>
  </si>
  <si>
    <t>Import</t>
  </si>
  <si>
    <t>Source: http://www.coalcontroller.gov.in/writereaddata/files/download/provisionalcoalstat/ProvisionalCoalStat2017-18.pdf</t>
  </si>
  <si>
    <t>Table 1.1, Columns: Sector, Actual Supply; Page 15</t>
  </si>
  <si>
    <t>Proportion Used for Energy (dimensionless)</t>
  </si>
  <si>
    <t>crude oil</t>
  </si>
  <si>
    <t>heavy or residual fuel oil</t>
  </si>
  <si>
    <t>LPG propane or butane</t>
  </si>
  <si>
    <t>hydrogen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</si>
  <si>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</si>
  <si>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</si>
  <si>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</si>
  <si>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</si>
  <si>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</si>
  <si>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</si>
  <si>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</si>
  <si>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</si>
  <si>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Model Sector</t>
  </si>
  <si>
    <t>In BTU</t>
  </si>
  <si>
    <t xml:space="preserve">2016-17 </t>
  </si>
  <si>
    <t>Other</t>
  </si>
  <si>
    <t>Agriculture</t>
  </si>
  <si>
    <t>Mining</t>
  </si>
  <si>
    <t>Chemcials</t>
  </si>
  <si>
    <t>Chemicals</t>
  </si>
  <si>
    <t>Iron and Steel</t>
  </si>
  <si>
    <t>Cement</t>
  </si>
  <si>
    <t>Resellers</t>
  </si>
  <si>
    <t>(in BTU)</t>
  </si>
  <si>
    <t>Natural Gas and Petroleum Systems</t>
  </si>
  <si>
    <t>Crude Oil</t>
  </si>
  <si>
    <t xml:space="preserve">Sector </t>
  </si>
  <si>
    <t>Petroleum Diesel Consumption</t>
  </si>
  <si>
    <t>Natural Gas Consumption</t>
  </si>
  <si>
    <t>Crude Oil Consumption</t>
  </si>
  <si>
    <t>Heavy Oil Consumption</t>
  </si>
  <si>
    <t>LPG consumption</t>
  </si>
  <si>
    <t>Sector</t>
  </si>
  <si>
    <t>BTU</t>
  </si>
  <si>
    <t>Iron and steel</t>
  </si>
  <si>
    <t>Waste</t>
  </si>
  <si>
    <t>2017-2018 Energy Consumption (For Energy Purposes)</t>
  </si>
  <si>
    <t>Petroleum products &amp; Natural Gas</t>
  </si>
  <si>
    <t xml:space="preserve">Liquid petroleum products are already a transformed fuel (from crude oil) so they </t>
  </si>
  <si>
    <r>
      <t xml:space="preserve">in the </t>
    </r>
    <r>
      <rPr>
        <i/>
        <sz val="11"/>
        <color theme="1"/>
        <rFont val="Calibri"/>
        <family val="2"/>
        <scheme val="minor"/>
      </rPr>
      <t>"BIFUbC BAU Industrial Fuel Use before CCS"</t>
    </r>
    <r>
      <rPr>
        <sz val="11"/>
        <color theme="1"/>
        <rFont val="Calibri"/>
        <family val="2"/>
        <scheme val="minor"/>
      </rPr>
      <t xml:space="preserve"> variable, to map the industry</t>
    </r>
  </si>
  <si>
    <t xml:space="preserve">have a value of 100%. For Natural gas, we use the categorisation from the MoPNG tab </t>
  </si>
  <si>
    <t>categories between the MoPNG report and the EPS.</t>
  </si>
  <si>
    <t xml:space="preserve">Total Industry Coal Consumption </t>
  </si>
  <si>
    <t>Coking coal fraction is removed from total coal consumption to estimate</t>
  </si>
  <si>
    <t>the coal used for energy purposes. Crude oil proportion is taken from the US</t>
  </si>
  <si>
    <t>model where the end-use is only in petroleum and nat. gas systems like India.</t>
  </si>
  <si>
    <t>V.4 Sector-wise Consumption (end use) of Liquefied Petroleum Gas (LPG)</t>
  </si>
  <si>
    <t>( in '000' Tonnes)</t>
  </si>
  <si>
    <t>2011-12</t>
  </si>
  <si>
    <t>2012-13</t>
  </si>
  <si>
    <t>2013-14</t>
  </si>
  <si>
    <t>2014-15</t>
  </si>
  <si>
    <t>2015-16</t>
  </si>
  <si>
    <t>Domestic Distribution</t>
  </si>
  <si>
    <t>Non-Domestic/ Industry/ Commercial</t>
  </si>
  <si>
    <t>Transport</t>
  </si>
  <si>
    <t>(i)</t>
  </si>
  <si>
    <t>Auto LPG</t>
  </si>
  <si>
    <t>(ii)</t>
  </si>
  <si>
    <t>Railways</t>
  </si>
  <si>
    <t>Power Generation</t>
  </si>
  <si>
    <t>Agriculture Sector</t>
  </si>
  <si>
    <t>Manufacturing (Bulk LPG)</t>
  </si>
  <si>
    <t>Engineering</t>
  </si>
  <si>
    <t>(iii)</t>
  </si>
  <si>
    <t>Electronics</t>
  </si>
  <si>
    <t>(iv)</t>
  </si>
  <si>
    <t>Mechanical</t>
  </si>
  <si>
    <t>(v)</t>
  </si>
  <si>
    <t>Metallurgical</t>
  </si>
  <si>
    <t>(vi)</t>
  </si>
  <si>
    <t>Textiles</t>
  </si>
  <si>
    <t>(vii)</t>
  </si>
  <si>
    <t>Other Consumer/ Industrial Goods</t>
  </si>
  <si>
    <t>Resellers/Retail</t>
  </si>
  <si>
    <t>*</t>
  </si>
  <si>
    <t>Miscellaneous (Bulk)</t>
  </si>
  <si>
    <t>Total Sales</t>
  </si>
  <si>
    <t>Pvt Imports</t>
  </si>
  <si>
    <t>Total Consumption</t>
  </si>
  <si>
    <t>*: Included in Miscellaneous                                                                                                                                                 P : Provisional</t>
  </si>
  <si>
    <t>Source: Petroleum Planning &amp; Analysis Cell.</t>
  </si>
  <si>
    <t>V.5 Sector-wise Consumption (end use) of Naphtha</t>
  </si>
  <si>
    <t>Fertilizers Sector</t>
  </si>
  <si>
    <t>Petrochemicals Sector</t>
  </si>
  <si>
    <t>Power Sector</t>
  </si>
  <si>
    <t>Steel Plants</t>
  </si>
  <si>
    <t>Others</t>
  </si>
  <si>
    <t>P : Provisional</t>
  </si>
  <si>
    <t>V.7 Sector-wise Consumption (end use) of High Speed Diesel Oil</t>
  </si>
  <si>
    <t>Aviation</t>
  </si>
  <si>
    <t>Shipping</t>
  </si>
  <si>
    <t>Mining &amp; Quarrying</t>
  </si>
  <si>
    <t>Manufacture Industry</t>
  </si>
  <si>
    <t>Iron &amp; Steel(Metallurgy)</t>
  </si>
  <si>
    <t>Textile</t>
  </si>
  <si>
    <t>Ceramic &amp; Glass</t>
  </si>
  <si>
    <t>Chemicals &amp; Allied</t>
  </si>
  <si>
    <t>Aluminium</t>
  </si>
  <si>
    <t>Civil Engineering</t>
  </si>
  <si>
    <t>(viii)</t>
  </si>
  <si>
    <t>Elec./Electronics</t>
  </si>
  <si>
    <t>(ix)</t>
  </si>
  <si>
    <t>(x)</t>
  </si>
  <si>
    <t>Fertilizers</t>
  </si>
  <si>
    <t>(xi)</t>
  </si>
  <si>
    <t>Total</t>
  </si>
  <si>
    <t>V.8 Sector-wise Consumption (end use) of Light Diesel Oil (LDO)</t>
  </si>
  <si>
    <t>LDO</t>
  </si>
  <si>
    <t>Textile &amp; Fibre</t>
  </si>
  <si>
    <t>V.9 Sector-wise Consumption (end use) of Furnace Oil</t>
  </si>
  <si>
    <t>Other Transport (incl. Agri. Retail Trade)</t>
  </si>
  <si>
    <t>Manufacturing Industry</t>
  </si>
  <si>
    <t>Electrical</t>
  </si>
  <si>
    <t>Other Consumer/ Industrial Goods)</t>
  </si>
  <si>
    <t>*: Included in Miscellaneous                                                                                                                                                 P: Provisional</t>
  </si>
  <si>
    <t>V.10 Sector-wise Consumption (end use) of LSHS/HHS</t>
  </si>
  <si>
    <t>Iron &amp; Steel</t>
  </si>
  <si>
    <t>II.16 Sector-wise Consumption of Natural Gas</t>
  </si>
  <si>
    <t>(a) Energy Purpose</t>
  </si>
  <si>
    <t>City or Local Natural Gas Distribution Network</t>
  </si>
  <si>
    <t>City or Local Natural Gas 
Distribution Network</t>
  </si>
  <si>
    <t>(b) Non-Energy Purpose</t>
  </si>
  <si>
    <t>Note:                                                                                                                                                                      P: Provisional</t>
  </si>
  <si>
    <t>1. Re-classification among the sectors of consumption of natural gas under energy and non-energy sectors, has been done depending on usage. Sectors where natural gas is being used as feedstock are classified as consumption of gas under non- energy purpose whereas those sectors where natural gas is being used as fuel are classified as consumption of gas under energy purpose.</t>
  </si>
  <si>
    <r>
      <t>See variable</t>
    </r>
    <r>
      <rPr>
        <i/>
        <sz val="11"/>
        <color theme="1"/>
        <rFont val="Calibri"/>
        <family val="2"/>
        <scheme val="minor"/>
      </rPr>
      <t xml:space="preserve"> "indst/BIFUbC"</t>
    </r>
    <r>
      <rPr>
        <sz val="11"/>
        <color theme="1"/>
        <rFont val="Calibri"/>
        <family val="2"/>
        <scheme val="minor"/>
      </rPr>
      <t xml:space="preserve"> (tab: 'Min. of Petr. &amp; NG')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</si>
</sst>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%"/>
    <numFmt numFmtId="165" formatCode="###0_);\(###0\)"/>
    <numFmt numFmtId="166" formatCode="0.0000"/>
    <numFmt numFmtId="167" formatCode="###0;###0"/>
    <numFmt numFmtId="168" formatCode="###0.00;###0.00"/>
    <numFmt numFmtId="169" formatCode="###0.0;###0.0"/>
    <numFmt numFmtId="170" formatCode="0.0"/>
    <numFmt numFmtId="171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231F2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231F20"/>
      <name val="Calibri"/>
      <family val="2"/>
    </font>
    <font>
      <b/>
      <i/>
      <sz val="10"/>
      <color rgb="FF231F20"/>
      <name val="Calibri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11"/>
      <name val="Arial Narrow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31F2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indexed="64"/>
      </bottom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rgb="FF231F20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9" applyNumberFormat="0" applyAlignment="0" applyProtection="0"/>
  </cellStyleXfs>
  <cellXfs count="14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7" fillId="4" borderId="3" xfId="0" applyFont="1" applyFill="1" applyBorder="1" applyAlignment="1">
      <alignment horizontal="center" vertical="top"/>
    </xf>
    <xf numFmtId="165" fontId="9" fillId="4" borderId="3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5" borderId="8" xfId="0" applyFont="1" applyFill="1" applyBorder="1" applyAlignment="1">
      <alignment horizontal="left" vertical="top"/>
    </xf>
    <xf numFmtId="0" fontId="14" fillId="5" borderId="8" xfId="0" applyFont="1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10" fontId="15" fillId="0" borderId="7" xfId="1" applyNumberFormat="1" applyFont="1" applyFill="1" applyBorder="1" applyAlignment="1">
      <alignment horizontal="left" vertical="top" wrapText="1"/>
    </xf>
    <xf numFmtId="9" fontId="0" fillId="0" borderId="0" xfId="0" applyNumberFormat="1" applyAlignment="1">
      <alignment horizontal="left"/>
    </xf>
    <xf numFmtId="0" fontId="16" fillId="0" borderId="0" xfId="2"/>
    <xf numFmtId="0" fontId="8" fillId="4" borderId="3" xfId="0" applyFont="1" applyFill="1" applyBorder="1" applyAlignment="1">
      <alignment horizontal="left" vertical="top"/>
    </xf>
    <xf numFmtId="2" fontId="5" fillId="0" borderId="4" xfId="0" applyNumberFormat="1" applyFont="1" applyFill="1" applyBorder="1" applyAlignment="1">
      <alignment horizontal="left" vertical="top"/>
    </xf>
    <xf numFmtId="2" fontId="8" fillId="0" borderId="4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2" fontId="8" fillId="0" borderId="8" xfId="0" applyNumberFormat="1" applyFont="1" applyFill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13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166" fontId="0" fillId="0" borderId="0" xfId="0" applyNumberFormat="1" applyAlignment="1"/>
    <xf numFmtId="0" fontId="17" fillId="6" borderId="9" xfId="3"/>
    <xf numFmtId="0" fontId="18" fillId="4" borderId="3" xfId="0" applyFont="1" applyFill="1" applyBorder="1" applyAlignment="1">
      <alignment horizontal="left" vertical="top"/>
    </xf>
    <xf numFmtId="0" fontId="19" fillId="4" borderId="3" xfId="0" applyFont="1" applyFill="1" applyBorder="1" applyAlignment="1">
      <alignment horizontal="left" vertical="top"/>
    </xf>
    <xf numFmtId="165" fontId="20" fillId="4" borderId="3" xfId="0" applyNumberFormat="1" applyFont="1" applyFill="1" applyBorder="1" applyAlignment="1">
      <alignment horizontal="center" vertical="top"/>
    </xf>
    <xf numFmtId="165" fontId="20" fillId="4" borderId="4" xfId="0" applyNumberFormat="1" applyFont="1" applyFill="1" applyBorder="1" applyAlignment="1">
      <alignment horizontal="center" vertical="top"/>
    </xf>
    <xf numFmtId="167" fontId="11" fillId="0" borderId="4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left" vertical="top"/>
    </xf>
    <xf numFmtId="168" fontId="11" fillId="0" borderId="4" xfId="0" applyNumberFormat="1" applyFont="1" applyFill="1" applyBorder="1" applyAlignment="1">
      <alignment horizontal="right" vertical="top"/>
    </xf>
    <xf numFmtId="169" fontId="11" fillId="0" borderId="11" xfId="0" applyNumberFormat="1" applyFont="1" applyFill="1" applyBorder="1" applyAlignment="1">
      <alignment horizontal="right" vertical="top"/>
    </xf>
    <xf numFmtId="168" fontId="11" fillId="0" borderId="12" xfId="0" applyNumberFormat="1" applyFont="1" applyFill="1" applyBorder="1" applyAlignment="1">
      <alignment horizontal="right" vertical="top"/>
    </xf>
    <xf numFmtId="11" fontId="11" fillId="0" borderId="4" xfId="0" applyNumberFormat="1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left" vertical="top"/>
    </xf>
    <xf numFmtId="168" fontId="11" fillId="0" borderId="5" xfId="0" applyNumberFormat="1" applyFont="1" applyFill="1" applyBorder="1" applyAlignment="1">
      <alignment horizontal="right" vertical="top"/>
    </xf>
    <xf numFmtId="169" fontId="11" fillId="0" borderId="13" xfId="0" applyNumberFormat="1" applyFont="1" applyFill="1" applyBorder="1" applyAlignment="1">
      <alignment horizontal="right" vertical="top"/>
    </xf>
    <xf numFmtId="168" fontId="11" fillId="0" borderId="14" xfId="0" applyNumberFormat="1" applyFont="1" applyFill="1" applyBorder="1" applyAlignment="1">
      <alignment horizontal="right" vertical="top"/>
    </xf>
    <xf numFmtId="0" fontId="10" fillId="0" borderId="5" xfId="0" applyFont="1" applyFill="1" applyBorder="1" applyAlignment="1">
      <alignment horizontal="right" vertical="top"/>
    </xf>
    <xf numFmtId="0" fontId="0" fillId="0" borderId="5" xfId="0" applyFill="1" applyBorder="1" applyAlignment="1">
      <alignment horizontal="left" vertical="top"/>
    </xf>
    <xf numFmtId="0" fontId="18" fillId="0" borderId="5" xfId="0" applyFont="1" applyFill="1" applyBorder="1" applyAlignment="1">
      <alignment horizontal="left" vertical="top"/>
    </xf>
    <xf numFmtId="168" fontId="19" fillId="0" borderId="5" xfId="0" applyNumberFormat="1" applyFont="1" applyFill="1" applyBorder="1" applyAlignment="1">
      <alignment horizontal="right" vertical="top"/>
    </xf>
    <xf numFmtId="167" fontId="19" fillId="0" borderId="13" xfId="0" applyNumberFormat="1" applyFont="1" applyFill="1" applyBorder="1" applyAlignment="1">
      <alignment horizontal="right" vertical="top"/>
    </xf>
    <xf numFmtId="168" fontId="19" fillId="0" borderId="14" xfId="0" applyNumberFormat="1" applyFont="1" applyFill="1" applyBorder="1" applyAlignment="1">
      <alignment horizontal="right" vertical="top"/>
    </xf>
    <xf numFmtId="169" fontId="0" fillId="0" borderId="0" xfId="0" applyNumberFormat="1"/>
    <xf numFmtId="167" fontId="11" fillId="0" borderId="6" xfId="0" applyNumberFormat="1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168" fontId="11" fillId="0" borderId="6" xfId="0" applyNumberFormat="1" applyFont="1" applyFill="1" applyBorder="1" applyAlignment="1">
      <alignment horizontal="right" vertical="top"/>
    </xf>
    <xf numFmtId="167" fontId="11" fillId="0" borderId="15" xfId="0" applyNumberFormat="1" applyFont="1" applyFill="1" applyBorder="1" applyAlignment="1">
      <alignment horizontal="right" vertical="top"/>
    </xf>
    <xf numFmtId="168" fontId="19" fillId="0" borderId="3" xfId="0" applyNumberFormat="1" applyFont="1" applyFill="1" applyBorder="1" applyAlignment="1">
      <alignment horizontal="right" vertical="top"/>
    </xf>
    <xf numFmtId="168" fontId="19" fillId="0" borderId="1" xfId="0" applyNumberFormat="1" applyFont="1" applyFill="1" applyBorder="1" applyAlignment="1">
      <alignment horizontal="right" vertical="top"/>
    </xf>
    <xf numFmtId="169" fontId="19" fillId="0" borderId="8" xfId="0" applyNumberFormat="1" applyFont="1" applyFill="1" applyBorder="1" applyAlignment="1">
      <alignment horizontal="right" vertical="top"/>
    </xf>
    <xf numFmtId="11" fontId="19" fillId="0" borderId="16" xfId="0" applyNumberFormat="1" applyFont="1" applyFill="1" applyBorder="1" applyAlignment="1">
      <alignment horizontal="left" vertical="top"/>
    </xf>
    <xf numFmtId="168" fontId="0" fillId="0" borderId="0" xfId="0" applyNumberFormat="1" applyFill="1" applyBorder="1" applyAlignment="1">
      <alignment horizontal="left" vertical="top"/>
    </xf>
    <xf numFmtId="170" fontId="0" fillId="0" borderId="0" xfId="0" applyNumberFormat="1" applyAlignment="1"/>
    <xf numFmtId="167" fontId="11" fillId="0" borderId="4" xfId="0" applyNumberFormat="1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left" vertical="top"/>
    </xf>
    <xf numFmtId="168" fontId="11" fillId="0" borderId="4" xfId="0" applyNumberFormat="1" applyFont="1" applyFill="1" applyBorder="1" applyAlignment="1">
      <alignment horizontal="left" vertical="top"/>
    </xf>
    <xf numFmtId="168" fontId="11" fillId="0" borderId="5" xfId="0" applyNumberFormat="1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center" vertical="top"/>
    </xf>
    <xf numFmtId="168" fontId="19" fillId="0" borderId="5" xfId="0" applyNumberFormat="1" applyFont="1" applyFill="1" applyBorder="1" applyAlignment="1">
      <alignment horizontal="left" vertical="top"/>
    </xf>
    <xf numFmtId="168" fontId="11" fillId="0" borderId="6" xfId="0" applyNumberFormat="1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168" fontId="19" fillId="0" borderId="3" xfId="0" applyNumberFormat="1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18" fillId="0" borderId="4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168" fontId="19" fillId="0" borderId="0" xfId="0" applyNumberFormat="1" applyFont="1" applyFill="1" applyBorder="1" applyAlignment="1">
      <alignment horizontal="left" vertical="top"/>
    </xf>
    <xf numFmtId="11" fontId="11" fillId="0" borderId="0" xfId="0" applyNumberFormat="1" applyFont="1" applyFill="1" applyBorder="1" applyAlignment="1">
      <alignment horizontal="left" vertical="top"/>
    </xf>
    <xf numFmtId="165" fontId="9" fillId="4" borderId="4" xfId="0" applyNumberFormat="1" applyFont="1" applyFill="1" applyBorder="1" applyAlignment="1">
      <alignment horizontal="center" vertical="top"/>
    </xf>
    <xf numFmtId="168" fontId="5" fillId="0" borderId="4" xfId="0" applyNumberFormat="1" applyFont="1" applyFill="1" applyBorder="1" applyAlignment="1">
      <alignment horizontal="left" vertical="top"/>
    </xf>
    <xf numFmtId="11" fontId="5" fillId="0" borderId="5" xfId="0" applyNumberFormat="1" applyFont="1" applyFill="1" applyBorder="1" applyAlignment="1">
      <alignment horizontal="left" vertical="top"/>
    </xf>
    <xf numFmtId="168" fontId="5" fillId="0" borderId="5" xfId="0" applyNumberFormat="1" applyFont="1" applyFill="1" applyBorder="1" applyAlignment="1">
      <alignment horizontal="left" vertical="top"/>
    </xf>
    <xf numFmtId="11" fontId="5" fillId="0" borderId="4" xfId="0" applyNumberFormat="1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 wrapText="1"/>
    </xf>
    <xf numFmtId="168" fontId="5" fillId="0" borderId="6" xfId="0" applyNumberFormat="1" applyFont="1" applyFill="1" applyBorder="1" applyAlignment="1">
      <alignment horizontal="left" vertical="top"/>
    </xf>
    <xf numFmtId="168" fontId="8" fillId="0" borderId="3" xfId="0" applyNumberFormat="1" applyFont="1" applyFill="1" applyBorder="1" applyAlignment="1">
      <alignment horizontal="left" vertical="top"/>
    </xf>
    <xf numFmtId="11" fontId="8" fillId="0" borderId="22" xfId="0" applyNumberFormat="1" applyFont="1" applyFill="1" applyBorder="1" applyAlignment="1">
      <alignment horizontal="left" vertical="top"/>
    </xf>
    <xf numFmtId="11" fontId="8" fillId="0" borderId="23" xfId="0" applyNumberFormat="1" applyFont="1" applyFill="1" applyBorder="1" applyAlignment="1">
      <alignment horizontal="left" vertical="top"/>
    </xf>
    <xf numFmtId="11" fontId="8" fillId="0" borderId="24" xfId="0" applyNumberFormat="1" applyFont="1" applyFill="1" applyBorder="1" applyAlignment="1">
      <alignment horizontal="left" vertical="top"/>
    </xf>
    <xf numFmtId="11" fontId="8" fillId="0" borderId="4" xfId="0" applyNumberFormat="1" applyFont="1" applyFill="1" applyBorder="1" applyAlignment="1">
      <alignment horizontal="left" vertical="top"/>
    </xf>
    <xf numFmtId="0" fontId="2" fillId="2" borderId="0" xfId="0" applyFont="1" applyFill="1" applyAlignment="1"/>
    <xf numFmtId="0" fontId="0" fillId="2" borderId="0" xfId="0" applyFill="1" applyAlignment="1"/>
    <xf numFmtId="0" fontId="0" fillId="7" borderId="0" xfId="0" applyFill="1" applyAlignment="1"/>
    <xf numFmtId="0" fontId="18" fillId="4" borderId="3" xfId="0" applyFont="1" applyFill="1" applyBorder="1" applyAlignment="1">
      <alignment horizontal="right" vertical="top"/>
    </xf>
    <xf numFmtId="11" fontId="0" fillId="0" borderId="0" xfId="0" applyNumberFormat="1" applyAlignment="1"/>
    <xf numFmtId="0" fontId="0" fillId="0" borderId="8" xfId="0" applyBorder="1"/>
    <xf numFmtId="0" fontId="0" fillId="0" borderId="8" xfId="0" applyBorder="1" applyAlignment="1"/>
    <xf numFmtId="0" fontId="0" fillId="0" borderId="0" xfId="0" applyBorder="1"/>
    <xf numFmtId="0" fontId="0" fillId="0" borderId="0" xfId="0" applyBorder="1" applyAlignment="1"/>
    <xf numFmtId="171" fontId="0" fillId="0" borderId="0" xfId="0" applyNumberFormat="1"/>
    <xf numFmtId="167" fontId="11" fillId="0" borderId="5" xfId="0" applyNumberFormat="1" applyFont="1" applyFill="1" applyBorder="1" applyAlignment="1">
      <alignment horizontal="center" vertical="top"/>
    </xf>
    <xf numFmtId="167" fontId="11" fillId="0" borderId="6" xfId="0" applyNumberFormat="1" applyFont="1" applyFill="1" applyBorder="1" applyAlignment="1">
      <alignment horizontal="center" vertical="top"/>
    </xf>
    <xf numFmtId="0" fontId="0" fillId="0" borderId="0" xfId="0" applyAlignment="1"/>
    <xf numFmtId="0" fontId="7" fillId="0" borderId="1" xfId="0" applyFont="1" applyFill="1" applyBorder="1" applyAlignment="1">
      <alignment horizontal="left" vertical="top"/>
    </xf>
    <xf numFmtId="0" fontId="6" fillId="0" borderId="15" xfId="0" applyFont="1" applyFill="1" applyBorder="1" applyAlignment="1">
      <alignment horizontal="right" vertical="top"/>
    </xf>
    <xf numFmtId="0" fontId="6" fillId="0" borderId="17" xfId="0" applyFont="1" applyFill="1" applyBorder="1" applyAlignment="1">
      <alignment horizontal="right" vertical="top"/>
    </xf>
    <xf numFmtId="0" fontId="0" fillId="0" borderId="17" xfId="0" applyBorder="1" applyAlignment="1"/>
    <xf numFmtId="0" fontId="5" fillId="0" borderId="1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6" fillId="0" borderId="10" xfId="0" applyFont="1" applyFill="1" applyBorder="1" applyAlignment="1">
      <alignment horizontal="right" vertical="top"/>
    </xf>
    <xf numFmtId="0" fontId="7" fillId="0" borderId="11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horizontal="left" vertical="top"/>
    </xf>
    <xf numFmtId="0" fontId="0" fillId="0" borderId="18" xfId="0" applyBorder="1" applyAlignment="1"/>
    <xf numFmtId="0" fontId="7" fillId="0" borderId="19" xfId="0" applyFont="1" applyFill="1" applyBorder="1" applyAlignment="1">
      <alignment horizontal="left" vertical="top"/>
    </xf>
    <xf numFmtId="0" fontId="7" fillId="0" borderId="20" xfId="0" applyFont="1" applyFill="1" applyBorder="1" applyAlignment="1">
      <alignment horizontal="left" vertical="top"/>
    </xf>
    <xf numFmtId="0" fontId="0" fillId="0" borderId="21" xfId="0" applyBorder="1" applyAlignment="1"/>
    <xf numFmtId="0" fontId="7" fillId="0" borderId="13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0" borderId="0" xfId="0" applyAlignment="1"/>
    <xf numFmtId="0" fontId="18" fillId="4" borderId="1" xfId="0" applyFont="1" applyFill="1" applyBorder="1" applyAlignment="1">
      <alignment horizontal="center" vertical="top"/>
    </xf>
    <xf numFmtId="0" fontId="18" fillId="4" borderId="10" xfId="0" applyFont="1" applyFill="1" applyBorder="1" applyAlignment="1">
      <alignment horizontal="center" vertical="top"/>
    </xf>
    <xf numFmtId="165" fontId="20" fillId="4" borderId="1" xfId="0" applyNumberFormat="1" applyFont="1" applyFill="1" applyBorder="1" applyAlignment="1">
      <alignment horizontal="center" vertical="top"/>
    </xf>
    <xf numFmtId="165" fontId="20" fillId="4" borderId="10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167" fontId="11" fillId="0" borderId="5" xfId="0" applyNumberFormat="1" applyFont="1" applyFill="1" applyBorder="1" applyAlignment="1">
      <alignment horizontal="center" vertical="top"/>
    </xf>
    <xf numFmtId="167" fontId="11" fillId="0" borderId="6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right" vertical="top"/>
    </xf>
    <xf numFmtId="0" fontId="10" fillId="0" borderId="2" xfId="0" applyFont="1" applyFill="1" applyBorder="1" applyAlignment="1">
      <alignment horizontal="right" vertical="top"/>
    </xf>
    <xf numFmtId="0" fontId="10" fillId="0" borderId="10" xfId="0" applyFont="1" applyFill="1" applyBorder="1" applyAlignment="1">
      <alignment horizontal="right" vertical="top"/>
    </xf>
    <xf numFmtId="0" fontId="11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center" vertical="top"/>
    </xf>
    <xf numFmtId="0" fontId="18" fillId="0" borderId="2" xfId="0" applyFont="1" applyFill="1" applyBorder="1" applyAlignment="1">
      <alignment horizontal="center" vertical="top"/>
    </xf>
    <xf numFmtId="0" fontId="18" fillId="0" borderId="10" xfId="0" applyFont="1" applyFill="1" applyBorder="1" applyAlignment="1">
      <alignment horizontal="center" vertical="top"/>
    </xf>
    <xf numFmtId="11" fontId="18" fillId="0" borderId="1" xfId="0" applyNumberFormat="1" applyFont="1" applyFill="1" applyBorder="1" applyAlignment="1">
      <alignment horizontal="center" vertical="top"/>
    </xf>
    <xf numFmtId="11" fontId="18" fillId="0" borderId="2" xfId="0" applyNumberFormat="1" applyFont="1" applyFill="1" applyBorder="1" applyAlignment="1">
      <alignment horizontal="center" vertical="top"/>
    </xf>
    <xf numFmtId="11" fontId="18" fillId="0" borderId="10" xfId="0" applyNumberFormat="1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EI-PlcyMdl\eps-1.4.2-india-v2\InputData\fuels\PEI\Pollutant%20Emissions%20Intens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indst/BIFUbC/1-BAU%20Industrial%20Fuel%20Use%20before%20C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8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9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Min. of Petr. &amp; NG"/>
      <sheetName val="Crude Oil"/>
      <sheetName val="Annual Survey of Industries"/>
      <sheetName val="IEA 2017 Actual"/>
      <sheetName val="India Crop Residue Burning"/>
      <sheetName val="GREET1 Fuel_Specs"/>
      <sheetName val="Future Year Scaling"/>
      <sheetName val="Start Year Fuel Use Adjustments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 refreshError="1"/>
      <sheetData sheetId="1" refreshError="1">
        <row r="5">
          <cell r="B5">
            <v>1.1299999999999999</v>
          </cell>
        </row>
        <row r="25">
          <cell r="A25">
            <v>39683207.200000003</v>
          </cell>
        </row>
      </sheetData>
      <sheetData sheetId="2" refreshError="1"/>
      <sheetData sheetId="3" refreshError="1"/>
      <sheetData sheetId="4" refreshError="1"/>
      <sheetData sheetId="5" refreshError="1">
        <row r="28">
          <cell r="B28">
            <v>0.51869248222976483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5">
          <cell r="F15">
            <v>1.6281999999999999E-6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troleum.nic.in/sites/default/files/ipngstat_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C5" sqref="C5"/>
    </sheetView>
  </sheetViews>
  <sheetFormatPr defaultRowHeight="14.25" x14ac:dyDescent="0.45"/>
  <cols>
    <col min="2" max="2" width="58.265625" customWidth="1"/>
  </cols>
  <sheetData>
    <row r="1" spans="1:2" x14ac:dyDescent="0.45">
      <c r="A1" s="1" t="s">
        <v>18</v>
      </c>
    </row>
    <row r="3" spans="1:2" x14ac:dyDescent="0.45">
      <c r="A3" s="1" t="s">
        <v>0</v>
      </c>
      <c r="B3" s="2" t="s">
        <v>115</v>
      </c>
    </row>
    <row r="4" spans="1:2" x14ac:dyDescent="0.45">
      <c r="B4" t="s">
        <v>60</v>
      </c>
    </row>
    <row r="5" spans="1:2" x14ac:dyDescent="0.45">
      <c r="B5" s="3">
        <v>2018</v>
      </c>
    </row>
    <row r="6" spans="1:2" x14ac:dyDescent="0.45">
      <c r="B6" t="s">
        <v>63</v>
      </c>
    </row>
    <row r="7" spans="1:2" x14ac:dyDescent="0.45">
      <c r="B7" s="23" t="s">
        <v>62</v>
      </c>
    </row>
    <row r="8" spans="1:2" x14ac:dyDescent="0.45">
      <c r="B8" t="s">
        <v>64</v>
      </c>
    </row>
    <row r="9" spans="1:2" x14ac:dyDescent="0.45">
      <c r="B9" t="s">
        <v>203</v>
      </c>
    </row>
    <row r="11" spans="1:2" x14ac:dyDescent="0.45">
      <c r="B11" s="2" t="s">
        <v>2</v>
      </c>
    </row>
    <row r="12" spans="1:2" x14ac:dyDescent="0.45">
      <c r="B12" t="s">
        <v>61</v>
      </c>
    </row>
    <row r="13" spans="1:2" x14ac:dyDescent="0.45">
      <c r="B13" s="3">
        <v>2018</v>
      </c>
    </row>
    <row r="14" spans="1:2" x14ac:dyDescent="0.45">
      <c r="B14" t="s">
        <v>69</v>
      </c>
    </row>
    <row r="15" spans="1:2" x14ac:dyDescent="0.45">
      <c r="B15" s="23" t="s">
        <v>70</v>
      </c>
    </row>
    <row r="16" spans="1:2" x14ac:dyDescent="0.45">
      <c r="B16" t="s">
        <v>71</v>
      </c>
    </row>
    <row r="18" spans="1:1" x14ac:dyDescent="0.45">
      <c r="A18" s="1" t="s">
        <v>11</v>
      </c>
    </row>
    <row r="19" spans="1:1" x14ac:dyDescent="0.45">
      <c r="A19" t="s">
        <v>12</v>
      </c>
    </row>
    <row r="20" spans="1:1" x14ac:dyDescent="0.45">
      <c r="A20" t="s">
        <v>14</v>
      </c>
    </row>
    <row r="21" spans="1:1" x14ac:dyDescent="0.45">
      <c r="A21" t="s">
        <v>13</v>
      </c>
    </row>
    <row r="22" spans="1:1" x14ac:dyDescent="0.45">
      <c r="A22" t="s">
        <v>15</v>
      </c>
    </row>
    <row r="23" spans="1:1" x14ac:dyDescent="0.45">
      <c r="A23" t="s">
        <v>16</v>
      </c>
    </row>
    <row r="24" spans="1:1" x14ac:dyDescent="0.45">
      <c r="A24" t="s">
        <v>17</v>
      </c>
    </row>
    <row r="26" spans="1:1" x14ac:dyDescent="0.45">
      <c r="A26" t="s">
        <v>116</v>
      </c>
    </row>
    <row r="27" spans="1:1" x14ac:dyDescent="0.45">
      <c r="A27" s="22" t="s">
        <v>118</v>
      </c>
    </row>
    <row r="28" spans="1:1" x14ac:dyDescent="0.45">
      <c r="A28" t="s">
        <v>117</v>
      </c>
    </row>
    <row r="29" spans="1:1" x14ac:dyDescent="0.45">
      <c r="A29" t="s">
        <v>119</v>
      </c>
    </row>
    <row r="31" spans="1:1" x14ac:dyDescent="0.45">
      <c r="A31" t="s">
        <v>121</v>
      </c>
    </row>
    <row r="32" spans="1:1" x14ac:dyDescent="0.45">
      <c r="A32" t="s">
        <v>122</v>
      </c>
    </row>
    <row r="33" spans="1:1" x14ac:dyDescent="0.45">
      <c r="A33" t="s">
        <v>123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opLeftCell="A4" zoomScaleNormal="100" workbookViewId="0">
      <selection activeCell="C38" sqref="C38"/>
    </sheetView>
  </sheetViews>
  <sheetFormatPr defaultRowHeight="14.25" x14ac:dyDescent="0.45"/>
  <cols>
    <col min="1" max="1" width="33.59765625" style="105" customWidth="1"/>
    <col min="2" max="2" width="32.59765625" style="105" bestFit="1" customWidth="1"/>
    <col min="3" max="3" width="23.59765625" style="105" customWidth="1"/>
    <col min="4" max="4" width="22" style="105" customWidth="1"/>
    <col min="5" max="5" width="22.265625" style="105" customWidth="1"/>
    <col min="6" max="6" width="16.73046875" style="105" customWidth="1"/>
    <col min="7" max="7" width="10.265625" style="105" customWidth="1"/>
    <col min="8" max="8" width="9.86328125" style="105" customWidth="1"/>
    <col min="9" max="9" width="9.1328125" style="105"/>
    <col min="12" max="12" width="34.1328125" style="105" customWidth="1"/>
    <col min="13" max="13" width="32.59765625" style="105" bestFit="1" customWidth="1"/>
    <col min="14" max="14" width="16.1328125" style="105" bestFit="1" customWidth="1"/>
    <col min="15" max="15" width="12.59765625" style="105" bestFit="1" customWidth="1"/>
    <col min="16" max="16" width="10.265625" style="105" customWidth="1"/>
    <col min="17" max="17" width="10.73046875" style="105" customWidth="1"/>
    <col min="18" max="18" width="8.73046875" style="105" customWidth="1"/>
    <col min="19" max="19" width="10" style="105" customWidth="1"/>
    <col min="20" max="20" width="9.1328125" style="105"/>
    <col min="22" max="22" width="21.3984375" customWidth="1"/>
  </cols>
  <sheetData>
    <row r="1" spans="1:22" ht="15.75" x14ac:dyDescent="0.45">
      <c r="A1" s="128" t="s">
        <v>124</v>
      </c>
      <c r="B1" s="129"/>
      <c r="C1" s="129"/>
      <c r="D1" s="129"/>
      <c r="E1" s="129"/>
      <c r="F1" s="129"/>
      <c r="G1" s="129"/>
      <c r="H1" s="129"/>
      <c r="I1" s="130"/>
      <c r="L1" s="128" t="s">
        <v>124</v>
      </c>
      <c r="M1" s="129"/>
      <c r="N1" s="129"/>
      <c r="O1" s="129"/>
      <c r="P1" s="129"/>
      <c r="Q1" s="129"/>
      <c r="R1" s="129"/>
      <c r="S1" s="129"/>
      <c r="T1" s="130"/>
      <c r="V1" s="35" t="s">
        <v>90</v>
      </c>
    </row>
    <row r="2" spans="1:22" x14ac:dyDescent="0.45">
      <c r="A2" s="133" t="s">
        <v>125</v>
      </c>
      <c r="B2" s="134"/>
      <c r="C2" s="134"/>
      <c r="D2" s="134"/>
      <c r="E2" s="134"/>
      <c r="F2" s="134"/>
      <c r="G2" s="134"/>
      <c r="H2" s="134"/>
      <c r="I2" s="135"/>
      <c r="L2" s="136" t="s">
        <v>91</v>
      </c>
      <c r="M2" s="134"/>
      <c r="N2" s="134"/>
      <c r="O2" s="134"/>
      <c r="P2" s="134"/>
      <c r="Q2" s="134"/>
      <c r="R2" s="134"/>
      <c r="S2" s="134"/>
      <c r="T2" s="135"/>
    </row>
    <row r="3" spans="1:22" x14ac:dyDescent="0.45">
      <c r="A3" s="122" t="s">
        <v>110</v>
      </c>
      <c r="B3" s="123"/>
      <c r="C3" s="36" t="s">
        <v>126</v>
      </c>
      <c r="D3" s="36" t="s">
        <v>127</v>
      </c>
      <c r="E3" s="36" t="s">
        <v>128</v>
      </c>
      <c r="F3" s="36" t="s">
        <v>129</v>
      </c>
      <c r="G3" s="36" t="s">
        <v>130</v>
      </c>
      <c r="H3" s="37" t="s">
        <v>92</v>
      </c>
      <c r="I3" s="37" t="s">
        <v>65</v>
      </c>
      <c r="L3" s="122" t="s">
        <v>110</v>
      </c>
      <c r="M3" s="123"/>
      <c r="N3" s="36" t="s">
        <v>126</v>
      </c>
      <c r="O3" s="36" t="s">
        <v>127</v>
      </c>
      <c r="P3" s="36" t="s">
        <v>128</v>
      </c>
      <c r="Q3" s="36" t="s">
        <v>129</v>
      </c>
      <c r="R3" s="36" t="s">
        <v>130</v>
      </c>
      <c r="S3" s="37" t="s">
        <v>92</v>
      </c>
      <c r="T3" s="37" t="s">
        <v>65</v>
      </c>
    </row>
    <row r="4" spans="1:22" x14ac:dyDescent="0.45">
      <c r="A4" s="124">
        <v>-1</v>
      </c>
      <c r="B4" s="125"/>
      <c r="C4" s="38">
        <v>-2</v>
      </c>
      <c r="D4" s="38">
        <v>-3</v>
      </c>
      <c r="E4" s="38">
        <v>-4</v>
      </c>
      <c r="F4" s="38">
        <v>-5</v>
      </c>
      <c r="G4" s="38">
        <v>-6</v>
      </c>
      <c r="H4" s="38">
        <v>-7</v>
      </c>
      <c r="I4" s="39">
        <v>-8</v>
      </c>
      <c r="L4" s="124">
        <v>-1</v>
      </c>
      <c r="M4" s="125"/>
      <c r="N4" s="38">
        <v>-2</v>
      </c>
      <c r="O4" s="38">
        <v>-3</v>
      </c>
      <c r="P4" s="38">
        <v>-4</v>
      </c>
      <c r="Q4" s="38">
        <v>-5</v>
      </c>
      <c r="R4" s="38">
        <v>-6</v>
      </c>
      <c r="S4" s="38">
        <v>-7</v>
      </c>
      <c r="T4" s="38">
        <v>-8</v>
      </c>
    </row>
    <row r="5" spans="1:22" x14ac:dyDescent="0.45">
      <c r="A5" s="40">
        <v>1</v>
      </c>
      <c r="B5" s="41" t="s">
        <v>131</v>
      </c>
      <c r="C5" s="42">
        <v>13295.91</v>
      </c>
      <c r="D5" s="42">
        <v>13568.03</v>
      </c>
      <c r="E5" s="42">
        <v>14411.6</v>
      </c>
      <c r="F5" s="42">
        <v>16040.39</v>
      </c>
      <c r="G5" s="42">
        <v>17181.72</v>
      </c>
      <c r="H5" s="43">
        <v>18871.36</v>
      </c>
      <c r="I5" s="44">
        <v>20351.7</v>
      </c>
      <c r="L5" s="40">
        <v>1</v>
      </c>
      <c r="M5" s="41" t="s">
        <v>131</v>
      </c>
      <c r="N5" s="45">
        <v>596215517130083.75</v>
      </c>
      <c r="O5" s="45">
        <v>608417928737972</v>
      </c>
      <c r="P5" s="45">
        <v>646245315038377.63</v>
      </c>
      <c r="Q5" s="45">
        <v>719283555530852.88</v>
      </c>
      <c r="R5" s="45">
        <v>770463102937994</v>
      </c>
      <c r="S5" s="45">
        <v>846229980599145</v>
      </c>
      <c r="T5" s="45">
        <v>912611422608631.25</v>
      </c>
    </row>
    <row r="6" spans="1:22" x14ac:dyDescent="0.45">
      <c r="A6" s="103">
        <v>2</v>
      </c>
      <c r="B6" s="46" t="s">
        <v>132</v>
      </c>
      <c r="C6" s="47">
        <v>1068.54</v>
      </c>
      <c r="D6" s="47">
        <v>1167.58</v>
      </c>
      <c r="E6" s="47">
        <v>1073.5999999999999</v>
      </c>
      <c r="F6" s="47">
        <v>1050.98</v>
      </c>
      <c r="G6" s="47">
        <v>1464.37</v>
      </c>
      <c r="H6" s="48">
        <v>1775.9</v>
      </c>
      <c r="I6" s="49">
        <v>2085.65</v>
      </c>
      <c r="L6" s="103">
        <v>2</v>
      </c>
      <c r="M6" s="46" t="s">
        <v>132</v>
      </c>
      <c r="N6" s="45">
        <v>47915496470281.43</v>
      </c>
      <c r="O6" s="45">
        <v>52356650540710.867</v>
      </c>
      <c r="P6" s="45">
        <v>48142397112409.602</v>
      </c>
      <c r="Q6" s="45">
        <v>47128070526453.281</v>
      </c>
      <c r="R6" s="45">
        <v>65665314884034.32</v>
      </c>
      <c r="S6" s="45">
        <v>79634950663122.406</v>
      </c>
      <c r="T6" s="45">
        <v>93524767639248.391</v>
      </c>
      <c r="V6" t="s">
        <v>93</v>
      </c>
    </row>
    <row r="7" spans="1:22" x14ac:dyDescent="0.45">
      <c r="A7" s="103">
        <v>3</v>
      </c>
      <c r="B7" s="46" t="s">
        <v>133</v>
      </c>
      <c r="C7" s="47">
        <v>223.68</v>
      </c>
      <c r="D7" s="47">
        <v>214.78</v>
      </c>
      <c r="E7" s="47">
        <v>194.97</v>
      </c>
      <c r="F7" s="47">
        <v>164.59</v>
      </c>
      <c r="G7" s="47">
        <v>171.83</v>
      </c>
      <c r="H7" s="48">
        <v>168.07</v>
      </c>
      <c r="I7" s="49">
        <v>184.93</v>
      </c>
      <c r="L7" s="103">
        <v>3</v>
      </c>
      <c r="M7" s="46" t="s">
        <v>133</v>
      </c>
      <c r="N7" s="45">
        <v>10030263958740.48</v>
      </c>
      <c r="O7" s="45">
        <v>9631169943930.0801</v>
      </c>
      <c r="P7" s="45">
        <v>8742849445795.9189</v>
      </c>
      <c r="Q7" s="45">
        <v>7380548752544.2402</v>
      </c>
      <c r="R7" s="45">
        <v>7705205007288.8799</v>
      </c>
      <c r="S7" s="45">
        <v>7536598996537.5205</v>
      </c>
      <c r="T7" s="45">
        <v>8292635523470.4805</v>
      </c>
    </row>
    <row r="8" spans="1:22" x14ac:dyDescent="0.45">
      <c r="A8" s="46" t="s">
        <v>134</v>
      </c>
      <c r="B8" s="46" t="s">
        <v>135</v>
      </c>
      <c r="C8" s="47">
        <v>222.84</v>
      </c>
      <c r="D8" s="47">
        <v>214</v>
      </c>
      <c r="E8" s="47">
        <v>194.27</v>
      </c>
      <c r="F8" s="47">
        <v>163.83000000000001</v>
      </c>
      <c r="G8" s="47">
        <v>170.91</v>
      </c>
      <c r="H8" s="48">
        <v>167.28</v>
      </c>
      <c r="I8" s="49">
        <v>184.25</v>
      </c>
      <c r="L8" s="46" t="s">
        <v>134</v>
      </c>
      <c r="M8" s="46" t="s">
        <v>135</v>
      </c>
      <c r="N8" s="45">
        <v>9992596658466.2402</v>
      </c>
      <c r="O8" s="45">
        <v>9596193165104</v>
      </c>
      <c r="P8" s="45">
        <v>8711460028900.7207</v>
      </c>
      <c r="Q8" s="45">
        <v>7346468814200.8799</v>
      </c>
      <c r="R8" s="45">
        <v>7663950345083.7598</v>
      </c>
      <c r="S8" s="45">
        <v>7501173797470.0801</v>
      </c>
      <c r="T8" s="45">
        <v>8262142947058</v>
      </c>
    </row>
    <row r="9" spans="1:22" x14ac:dyDescent="0.45">
      <c r="A9" s="46" t="s">
        <v>136</v>
      </c>
      <c r="B9" s="46" t="s">
        <v>137</v>
      </c>
      <c r="C9" s="47">
        <v>0.84</v>
      </c>
      <c r="D9" s="47">
        <v>0.78</v>
      </c>
      <c r="E9" s="47">
        <v>0.7</v>
      </c>
      <c r="F9" s="47">
        <v>0.76</v>
      </c>
      <c r="G9" s="47">
        <v>0.92</v>
      </c>
      <c r="H9" s="48">
        <v>0.8</v>
      </c>
      <c r="I9" s="49">
        <v>0.68</v>
      </c>
      <c r="L9" s="46" t="s">
        <v>136</v>
      </c>
      <c r="M9" s="46" t="s">
        <v>137</v>
      </c>
      <c r="N9" s="45">
        <v>37667300274.239998</v>
      </c>
      <c r="O9" s="45">
        <v>34976778826.080002</v>
      </c>
      <c r="P9" s="45">
        <v>31389416895.200001</v>
      </c>
      <c r="Q9" s="45">
        <v>34079938343.360001</v>
      </c>
      <c r="R9" s="45">
        <v>41254662205.119995</v>
      </c>
      <c r="S9" s="45">
        <v>35873619308.799995</v>
      </c>
      <c r="T9" s="45">
        <v>30492576412.48</v>
      </c>
    </row>
    <row r="10" spans="1:22" x14ac:dyDescent="0.45">
      <c r="A10" s="103">
        <v>4</v>
      </c>
      <c r="B10" s="46" t="s">
        <v>138</v>
      </c>
      <c r="C10" s="47">
        <v>0</v>
      </c>
      <c r="D10" s="47">
        <v>0</v>
      </c>
      <c r="E10" s="47">
        <v>2.57</v>
      </c>
      <c r="F10" s="47">
        <v>3.08</v>
      </c>
      <c r="G10" s="47">
        <v>2.68</v>
      </c>
      <c r="H10" s="48">
        <v>2.2000000000000002</v>
      </c>
      <c r="I10" s="49">
        <v>1.25</v>
      </c>
      <c r="L10" s="103">
        <v>4</v>
      </c>
      <c r="M10" s="46" t="s">
        <v>138</v>
      </c>
      <c r="N10" s="45">
        <v>0</v>
      </c>
      <c r="O10" s="45">
        <v>0</v>
      </c>
      <c r="P10" s="45">
        <v>115244002029.51999</v>
      </c>
      <c r="Q10" s="45">
        <v>138113434338.88</v>
      </c>
      <c r="R10" s="45">
        <v>120176624684.48001</v>
      </c>
      <c r="S10" s="45">
        <v>98652453099.199997</v>
      </c>
      <c r="T10" s="45">
        <v>56052530170</v>
      </c>
    </row>
    <row r="11" spans="1:22" x14ac:dyDescent="0.45">
      <c r="A11" s="103">
        <v>5</v>
      </c>
      <c r="B11" s="46" t="s">
        <v>139</v>
      </c>
      <c r="C11" s="47">
        <v>4.76</v>
      </c>
      <c r="D11" s="47">
        <v>3.73</v>
      </c>
      <c r="E11" s="47">
        <v>3.95</v>
      </c>
      <c r="F11" s="47">
        <v>6.09</v>
      </c>
      <c r="G11" s="47">
        <v>7.13</v>
      </c>
      <c r="H11" s="48">
        <v>7.8</v>
      </c>
      <c r="I11" s="49">
        <v>7.46</v>
      </c>
      <c r="L11" s="103">
        <v>5</v>
      </c>
      <c r="M11" s="46" t="s">
        <v>139</v>
      </c>
      <c r="N11" s="45">
        <v>213448034887.35999</v>
      </c>
      <c r="O11" s="45">
        <v>167260750027.27997</v>
      </c>
      <c r="P11" s="45">
        <v>177125995337.20001</v>
      </c>
      <c r="Q11" s="45">
        <v>273087926988.23999</v>
      </c>
      <c r="R11" s="45">
        <v>319723632089.67993</v>
      </c>
      <c r="S11" s="45">
        <v>349767788260.79993</v>
      </c>
      <c r="T11" s="45">
        <v>334521500054.55994</v>
      </c>
      <c r="V11" t="s">
        <v>94</v>
      </c>
    </row>
    <row r="12" spans="1:22" x14ac:dyDescent="0.45">
      <c r="A12" s="103">
        <v>6</v>
      </c>
      <c r="B12" s="46" t="s">
        <v>95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8">
        <v>0</v>
      </c>
      <c r="I12" s="49">
        <v>0</v>
      </c>
      <c r="L12" s="103">
        <v>6</v>
      </c>
      <c r="M12" s="46" t="s">
        <v>95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0</v>
      </c>
      <c r="V12" t="s">
        <v>95</v>
      </c>
    </row>
    <row r="13" spans="1:22" x14ac:dyDescent="0.45">
      <c r="A13" s="103">
        <v>7</v>
      </c>
      <c r="B13" s="46" t="s">
        <v>140</v>
      </c>
      <c r="C13" s="47">
        <v>186.3</v>
      </c>
      <c r="D13" s="47">
        <v>144.78</v>
      </c>
      <c r="E13" s="47">
        <v>134.75</v>
      </c>
      <c r="F13" s="47">
        <v>207.92</v>
      </c>
      <c r="G13" s="47">
        <v>201.66</v>
      </c>
      <c r="H13" s="48">
        <v>220</v>
      </c>
      <c r="I13" s="49">
        <v>204.34</v>
      </c>
      <c r="L13" s="103">
        <v>7</v>
      </c>
      <c r="M13" s="46" t="s">
        <v>140</v>
      </c>
      <c r="N13" s="45">
        <v>8354069096536.8008</v>
      </c>
      <c r="O13" s="45">
        <v>6492228254410.0801</v>
      </c>
      <c r="P13" s="45">
        <v>6042462752326</v>
      </c>
      <c r="Q13" s="45">
        <v>9323553658357.1211</v>
      </c>
      <c r="R13" s="45">
        <v>9042842587265.7598</v>
      </c>
      <c r="S13" s="45">
        <v>9865245309920</v>
      </c>
      <c r="T13" s="45">
        <v>9163019211950.2383</v>
      </c>
    </row>
    <row r="14" spans="1:22" x14ac:dyDescent="0.45">
      <c r="A14" s="46" t="s">
        <v>134</v>
      </c>
      <c r="B14" s="46" t="s">
        <v>97</v>
      </c>
      <c r="C14" s="47">
        <v>19.739999999999998</v>
      </c>
      <c r="D14" s="47">
        <v>11.32</v>
      </c>
      <c r="E14" s="47">
        <v>5.42</v>
      </c>
      <c r="F14" s="47">
        <v>35.03</v>
      </c>
      <c r="G14" s="47">
        <v>5.21</v>
      </c>
      <c r="H14" s="48">
        <v>12.4</v>
      </c>
      <c r="I14" s="49">
        <v>6.05</v>
      </c>
      <c r="L14" s="46" t="s">
        <v>134</v>
      </c>
      <c r="M14" s="46" t="s">
        <v>97</v>
      </c>
      <c r="N14" s="45">
        <v>885181556444.63989</v>
      </c>
      <c r="O14" s="45">
        <v>507611713219.51996</v>
      </c>
      <c r="P14" s="45">
        <v>243043770817.12</v>
      </c>
      <c r="Q14" s="45">
        <v>1570816105484.0801</v>
      </c>
      <c r="R14" s="45">
        <v>233626945748.56</v>
      </c>
      <c r="S14" s="45">
        <v>556041099286.3999</v>
      </c>
      <c r="T14" s="45">
        <v>271294246022.79996</v>
      </c>
      <c r="V14" t="s">
        <v>96</v>
      </c>
    </row>
    <row r="15" spans="1:22" x14ac:dyDescent="0.45">
      <c r="A15" s="46" t="s">
        <v>136</v>
      </c>
      <c r="B15" s="46" t="s">
        <v>141</v>
      </c>
      <c r="C15" s="47">
        <v>1.19</v>
      </c>
      <c r="D15" s="47">
        <v>1.95</v>
      </c>
      <c r="E15" s="47">
        <v>1.52</v>
      </c>
      <c r="F15" s="47">
        <v>1.8</v>
      </c>
      <c r="G15" s="47">
        <v>2.13</v>
      </c>
      <c r="H15" s="48">
        <v>2.5</v>
      </c>
      <c r="I15" s="49">
        <v>2.5499999999999998</v>
      </c>
      <c r="L15" s="46" t="s">
        <v>136</v>
      </c>
      <c r="M15" s="46" t="s">
        <v>141</v>
      </c>
      <c r="N15" s="45">
        <v>53362008721.839996</v>
      </c>
      <c r="O15" s="45">
        <v>87441947065.199982</v>
      </c>
      <c r="P15" s="45">
        <v>68159876686.720001</v>
      </c>
      <c r="Q15" s="45">
        <v>80715643444.800003</v>
      </c>
      <c r="R15" s="45">
        <v>95513511409.679993</v>
      </c>
      <c r="S15" s="45">
        <v>112105060340</v>
      </c>
      <c r="T15" s="45">
        <v>114347161546.79999</v>
      </c>
      <c r="V15" t="s">
        <v>93</v>
      </c>
    </row>
    <row r="16" spans="1:22" x14ac:dyDescent="0.45">
      <c r="A16" s="46" t="s">
        <v>142</v>
      </c>
      <c r="B16" s="46" t="s">
        <v>143</v>
      </c>
      <c r="C16" s="47">
        <v>11.44</v>
      </c>
      <c r="D16" s="47">
        <v>10.36</v>
      </c>
      <c r="E16" s="47">
        <v>7.09</v>
      </c>
      <c r="F16" s="47">
        <v>4.8499999999999996</v>
      </c>
      <c r="G16" s="47">
        <v>3.86</v>
      </c>
      <c r="H16" s="48">
        <v>4.5</v>
      </c>
      <c r="I16" s="49">
        <v>3.9</v>
      </c>
      <c r="L16" s="46" t="s">
        <v>142</v>
      </c>
      <c r="M16" s="46" t="s">
        <v>143</v>
      </c>
      <c r="N16" s="45">
        <v>512992756115.83997</v>
      </c>
      <c r="O16" s="45">
        <v>464563370048.95996</v>
      </c>
      <c r="P16" s="45">
        <v>317929951124.23999</v>
      </c>
      <c r="Q16" s="45">
        <v>217483817059.60001</v>
      </c>
      <c r="R16" s="45">
        <v>173090213164.95999</v>
      </c>
      <c r="S16" s="45">
        <v>201789108612</v>
      </c>
      <c r="T16" s="45">
        <v>174883894130.39996</v>
      </c>
      <c r="V16" t="s">
        <v>93</v>
      </c>
    </row>
    <row r="17" spans="1:22" x14ac:dyDescent="0.45">
      <c r="A17" s="46" t="s">
        <v>144</v>
      </c>
      <c r="B17" s="46" t="s">
        <v>145</v>
      </c>
      <c r="C17" s="47">
        <v>23.34</v>
      </c>
      <c r="D17" s="47">
        <v>18.57</v>
      </c>
      <c r="E17" s="47">
        <v>14.86</v>
      </c>
      <c r="F17" s="47">
        <v>13.9</v>
      </c>
      <c r="G17" s="47">
        <v>12.38</v>
      </c>
      <c r="H17" s="48">
        <v>13.2</v>
      </c>
      <c r="I17" s="49">
        <v>13.92</v>
      </c>
      <c r="L17" s="46" t="s">
        <v>144</v>
      </c>
      <c r="M17" s="46" t="s">
        <v>145</v>
      </c>
      <c r="N17" s="45">
        <v>1046612843334.24</v>
      </c>
      <c r="O17" s="45">
        <v>832716388205.52002</v>
      </c>
      <c r="P17" s="45">
        <v>666352478660.95996</v>
      </c>
      <c r="Q17" s="45">
        <v>623304135490.3999</v>
      </c>
      <c r="R17" s="45">
        <v>555144258803.68005</v>
      </c>
      <c r="S17" s="45">
        <v>591914718595.19995</v>
      </c>
      <c r="T17" s="45">
        <v>624200975973.12</v>
      </c>
      <c r="V17" t="s">
        <v>93</v>
      </c>
    </row>
    <row r="18" spans="1:22" x14ac:dyDescent="0.45">
      <c r="A18" s="46" t="s">
        <v>146</v>
      </c>
      <c r="B18" s="46" t="s">
        <v>147</v>
      </c>
      <c r="C18" s="47">
        <v>97.02</v>
      </c>
      <c r="D18" s="47">
        <v>77.95</v>
      </c>
      <c r="E18" s="47">
        <v>84.5</v>
      </c>
      <c r="F18" s="47">
        <v>125.29</v>
      </c>
      <c r="G18" s="47">
        <v>134.09</v>
      </c>
      <c r="H18" s="48">
        <v>138.9</v>
      </c>
      <c r="I18" s="49">
        <v>131.44999999999999</v>
      </c>
      <c r="L18" s="46" t="s">
        <v>146</v>
      </c>
      <c r="M18" s="46" t="s">
        <v>147</v>
      </c>
      <c r="N18" s="45">
        <v>4350573181674.7197</v>
      </c>
      <c r="O18" s="45">
        <v>3495435781401.2002</v>
      </c>
      <c r="P18" s="45">
        <v>3789151039491.9995</v>
      </c>
      <c r="Q18" s="45">
        <v>5618257203999.4404</v>
      </c>
      <c r="R18" s="45">
        <v>6012867016396.2393</v>
      </c>
      <c r="S18" s="45">
        <v>6228557152490.4004</v>
      </c>
      <c r="T18" s="45">
        <v>5894484072677.1992</v>
      </c>
      <c r="V18" t="s">
        <v>93</v>
      </c>
    </row>
    <row r="19" spans="1:22" x14ac:dyDescent="0.45">
      <c r="A19" s="46" t="s">
        <v>148</v>
      </c>
      <c r="B19" s="46" t="s">
        <v>149</v>
      </c>
      <c r="C19" s="47">
        <v>2.39</v>
      </c>
      <c r="D19" s="47">
        <v>2.12</v>
      </c>
      <c r="E19" s="47">
        <v>2.87</v>
      </c>
      <c r="F19" s="47">
        <v>2.21</v>
      </c>
      <c r="G19" s="47">
        <v>2.4700000000000002</v>
      </c>
      <c r="H19" s="48">
        <v>2.2999999999999998</v>
      </c>
      <c r="I19" s="49">
        <v>2.08</v>
      </c>
      <c r="L19" s="46" t="s">
        <v>148</v>
      </c>
      <c r="M19" s="46" t="s">
        <v>149</v>
      </c>
      <c r="N19" s="45">
        <v>107172437685.03999</v>
      </c>
      <c r="O19" s="45">
        <v>95065091168.320007</v>
      </c>
      <c r="P19" s="45">
        <v>128696609270.31999</v>
      </c>
      <c r="Q19" s="45">
        <v>99100873340.559982</v>
      </c>
      <c r="R19" s="45">
        <v>110759799615.92001</v>
      </c>
      <c r="S19" s="45">
        <v>103136655512.79999</v>
      </c>
      <c r="T19" s="45">
        <v>93271410202.880005</v>
      </c>
      <c r="V19" t="s">
        <v>93</v>
      </c>
    </row>
    <row r="20" spans="1:22" x14ac:dyDescent="0.45">
      <c r="A20" s="46" t="s">
        <v>150</v>
      </c>
      <c r="B20" s="46" t="s">
        <v>151</v>
      </c>
      <c r="C20" s="47">
        <v>31.18</v>
      </c>
      <c r="D20" s="47">
        <v>22.51</v>
      </c>
      <c r="E20" s="47">
        <v>18.489999999999998</v>
      </c>
      <c r="F20" s="47">
        <v>24.84</v>
      </c>
      <c r="G20" s="47">
        <v>41.51</v>
      </c>
      <c r="H20" s="48">
        <v>46.3</v>
      </c>
      <c r="I20" s="49">
        <v>44.4</v>
      </c>
      <c r="L20" s="46" t="s">
        <v>150</v>
      </c>
      <c r="M20" s="46" t="s">
        <v>151</v>
      </c>
      <c r="N20" s="45">
        <v>1398174312560.48</v>
      </c>
      <c r="O20" s="45">
        <v>1009393963301.36</v>
      </c>
      <c r="P20" s="45">
        <v>829129026274.63989</v>
      </c>
      <c r="Q20" s="45">
        <v>1113875879538.24</v>
      </c>
      <c r="R20" s="45">
        <v>1861392421885.3601</v>
      </c>
      <c r="S20" s="45">
        <v>2076185717496.7998</v>
      </c>
      <c r="T20" s="45">
        <v>1990985871638.4001</v>
      </c>
      <c r="V20" t="s">
        <v>93</v>
      </c>
    </row>
    <row r="21" spans="1:22" x14ac:dyDescent="0.45">
      <c r="A21" s="103">
        <v>8</v>
      </c>
      <c r="B21" s="46" t="s">
        <v>152</v>
      </c>
      <c r="C21" s="50" t="s">
        <v>153</v>
      </c>
      <c r="D21" s="47">
        <v>58.58</v>
      </c>
      <c r="E21" s="47">
        <v>57.77</v>
      </c>
      <c r="F21" s="47">
        <v>45.19</v>
      </c>
      <c r="G21" s="47">
        <v>44.92</v>
      </c>
      <c r="H21" s="48">
        <v>67</v>
      </c>
      <c r="I21" s="49">
        <v>73.3</v>
      </c>
      <c r="L21" s="103">
        <v>8</v>
      </c>
      <c r="M21" s="46" t="s">
        <v>152</v>
      </c>
      <c r="N21" s="45">
        <v>0</v>
      </c>
      <c r="O21" s="45">
        <v>2626845773886.8799</v>
      </c>
      <c r="P21" s="45">
        <v>2590523734336.7207</v>
      </c>
      <c r="Q21" s="45">
        <v>2026411070705.8398</v>
      </c>
      <c r="R21" s="45">
        <v>2014303724189.1201</v>
      </c>
      <c r="S21" s="45">
        <v>3004415617112</v>
      </c>
      <c r="T21" s="45">
        <v>3286920369168.7998</v>
      </c>
      <c r="V21" t="s">
        <v>93</v>
      </c>
    </row>
    <row r="22" spans="1:22" x14ac:dyDescent="0.45">
      <c r="A22" s="103">
        <v>9</v>
      </c>
      <c r="B22" s="46" t="s">
        <v>154</v>
      </c>
      <c r="C22" s="47">
        <v>149.66999999999999</v>
      </c>
      <c r="D22" s="47">
        <v>44.75</v>
      </c>
      <c r="E22" s="47">
        <v>45.95</v>
      </c>
      <c r="F22" s="47">
        <v>52.68</v>
      </c>
      <c r="G22" s="47">
        <v>59.87</v>
      </c>
      <c r="H22" s="48">
        <v>66.599999999999994</v>
      </c>
      <c r="I22" s="49">
        <v>67.23</v>
      </c>
      <c r="L22" s="103">
        <v>9</v>
      </c>
      <c r="M22" s="46" t="s">
        <v>154</v>
      </c>
      <c r="N22" s="45">
        <v>6711505752435.1191</v>
      </c>
      <c r="O22" s="45">
        <v>2006680580086</v>
      </c>
      <c r="P22" s="45">
        <v>2060491009049.2</v>
      </c>
      <c r="Q22" s="45">
        <v>2362277831484.48</v>
      </c>
      <c r="R22" s="45">
        <v>2684691985022.3198</v>
      </c>
      <c r="S22" s="45">
        <v>2986478807457.5996</v>
      </c>
      <c r="T22" s="45">
        <v>3014729282663.2798</v>
      </c>
      <c r="V22" t="s">
        <v>93</v>
      </c>
    </row>
    <row r="23" spans="1:22" x14ac:dyDescent="0.45">
      <c r="A23" s="51"/>
      <c r="B23" s="52" t="s">
        <v>155</v>
      </c>
      <c r="C23" s="53">
        <v>14928.86</v>
      </c>
      <c r="D23" s="53">
        <v>15143.65</v>
      </c>
      <c r="E23" s="53">
        <v>15867.38</v>
      </c>
      <c r="F23" s="53">
        <v>17525.740000000002</v>
      </c>
      <c r="G23" s="53">
        <v>19089.259999999998</v>
      </c>
      <c r="H23" s="54">
        <v>21179</v>
      </c>
      <c r="I23" s="55">
        <v>22976.54</v>
      </c>
      <c r="J23" s="56"/>
      <c r="L23" s="51"/>
      <c r="M23" s="52" t="s">
        <v>155</v>
      </c>
      <c r="N23" s="45">
        <v>669440300442965</v>
      </c>
      <c r="O23" s="45">
        <v>679071918807136.38</v>
      </c>
      <c r="P23" s="45">
        <v>711525436935083.63</v>
      </c>
      <c r="Q23" s="45">
        <v>785889656081260.75</v>
      </c>
      <c r="R23" s="45">
        <v>856001057658379.25</v>
      </c>
      <c r="S23" s="45">
        <v>949709229176344</v>
      </c>
      <c r="T23" s="45">
        <v>1030314561241769.5</v>
      </c>
    </row>
    <row r="24" spans="1:22" x14ac:dyDescent="0.45">
      <c r="A24" s="57">
        <v>10</v>
      </c>
      <c r="B24" s="58" t="s">
        <v>156</v>
      </c>
      <c r="C24" s="59">
        <v>420.84</v>
      </c>
      <c r="D24" s="59">
        <v>398.47</v>
      </c>
      <c r="E24" s="59">
        <v>368.5</v>
      </c>
      <c r="F24" s="59">
        <v>429.17</v>
      </c>
      <c r="G24" s="59">
        <v>489.05</v>
      </c>
      <c r="H24" s="60">
        <v>429.31</v>
      </c>
      <c r="I24" s="49">
        <v>366.9</v>
      </c>
      <c r="L24" s="57">
        <v>10</v>
      </c>
      <c r="M24" s="58" t="s">
        <v>156</v>
      </c>
      <c r="N24" s="45">
        <v>18871317437394.238</v>
      </c>
      <c r="O24" s="45">
        <v>17868201357471.922</v>
      </c>
      <c r="P24" s="45">
        <v>16524285894116</v>
      </c>
      <c r="Q24" s="45">
        <v>19244851498447.121</v>
      </c>
      <c r="R24" s="45">
        <v>21929991903710.801</v>
      </c>
      <c r="S24" s="45">
        <v>19251129381826.16</v>
      </c>
      <c r="T24" s="45">
        <v>16452538655498.398</v>
      </c>
    </row>
    <row r="25" spans="1:22" x14ac:dyDescent="0.45">
      <c r="A25" s="143" t="s">
        <v>157</v>
      </c>
      <c r="B25" s="144"/>
      <c r="C25" s="61">
        <v>15349.7</v>
      </c>
      <c r="D25" s="61">
        <v>15600.7</v>
      </c>
      <c r="E25" s="61">
        <v>16293.65</v>
      </c>
      <c r="F25" s="61">
        <v>18000.099999999999</v>
      </c>
      <c r="G25" s="61">
        <v>19623.21</v>
      </c>
      <c r="H25" s="62">
        <v>21608.21</v>
      </c>
      <c r="I25" s="63">
        <v>23343.439999999999</v>
      </c>
      <c r="L25" s="143" t="s">
        <v>157</v>
      </c>
      <c r="M25" s="144"/>
      <c r="N25" s="64">
        <v>688311617880359.25</v>
      </c>
      <c r="O25" s="64">
        <v>699566965938495.13</v>
      </c>
      <c r="P25" s="64">
        <v>730640246563536.38</v>
      </c>
      <c r="Q25" s="64">
        <v>807160918650413.63</v>
      </c>
      <c r="R25" s="64">
        <v>879944456445796.63</v>
      </c>
      <c r="S25" s="64">
        <v>968955874355756.63</v>
      </c>
      <c r="T25" s="64">
        <v>1046767099897267.8</v>
      </c>
    </row>
    <row r="26" spans="1:22" x14ac:dyDescent="0.45">
      <c r="A26" s="14" t="s">
        <v>158</v>
      </c>
      <c r="B26" s="15"/>
      <c r="C26" s="15"/>
      <c r="D26" s="15"/>
      <c r="E26" s="15"/>
      <c r="F26" s="15"/>
      <c r="G26" s="15"/>
      <c r="H26" s="15"/>
      <c r="I26" s="15"/>
      <c r="L26" s="14" t="s">
        <v>158</v>
      </c>
      <c r="M26" s="15"/>
      <c r="N26" s="15"/>
      <c r="O26" s="15"/>
      <c r="P26" s="15"/>
      <c r="Q26" s="15"/>
      <c r="R26" s="15"/>
      <c r="S26" s="15"/>
      <c r="T26" s="15"/>
    </row>
    <row r="27" spans="1:22" x14ac:dyDescent="0.45">
      <c r="A27" s="14" t="s">
        <v>159</v>
      </c>
      <c r="B27" s="15"/>
      <c r="C27" s="65"/>
      <c r="D27" s="65"/>
      <c r="E27" s="65"/>
      <c r="F27" s="65"/>
      <c r="G27" s="65"/>
      <c r="H27" s="65"/>
      <c r="I27" s="65"/>
      <c r="L27" s="14" t="s">
        <v>159</v>
      </c>
      <c r="M27" s="15"/>
      <c r="N27" s="15"/>
      <c r="O27" s="15"/>
      <c r="P27" s="15"/>
      <c r="Q27" s="15"/>
      <c r="R27" s="15"/>
      <c r="S27" s="15"/>
      <c r="T27" s="15"/>
    </row>
    <row r="28" spans="1:22" x14ac:dyDescent="0.45">
      <c r="C28" s="66"/>
      <c r="D28" s="66"/>
      <c r="E28" s="66"/>
      <c r="F28" s="66"/>
      <c r="G28" s="66"/>
      <c r="H28" s="66"/>
      <c r="I28" s="66"/>
    </row>
    <row r="29" spans="1:22" ht="15.75" x14ac:dyDescent="0.45">
      <c r="A29" s="128" t="s">
        <v>160</v>
      </c>
      <c r="B29" s="129"/>
      <c r="C29" s="129"/>
      <c r="D29" s="129"/>
      <c r="E29" s="129"/>
      <c r="F29" s="129"/>
      <c r="G29" s="129"/>
      <c r="H29" s="129"/>
      <c r="I29" s="130"/>
      <c r="L29" s="128" t="s">
        <v>160</v>
      </c>
      <c r="M29" s="129"/>
      <c r="N29" s="129"/>
      <c r="O29" s="129"/>
      <c r="P29" s="129"/>
      <c r="Q29" s="129"/>
      <c r="R29" s="129"/>
      <c r="S29" s="129"/>
      <c r="T29" s="130"/>
    </row>
    <row r="30" spans="1:22" x14ac:dyDescent="0.45">
      <c r="A30" s="133" t="s">
        <v>125</v>
      </c>
      <c r="B30" s="134"/>
      <c r="C30" s="134"/>
      <c r="D30" s="134"/>
      <c r="E30" s="134"/>
      <c r="F30" s="134"/>
      <c r="G30" s="134"/>
      <c r="H30" s="134"/>
      <c r="I30" s="135"/>
      <c r="L30" s="136" t="s">
        <v>91</v>
      </c>
      <c r="M30" s="134"/>
      <c r="N30" s="134"/>
      <c r="O30" s="134"/>
      <c r="P30" s="134"/>
      <c r="Q30" s="134"/>
      <c r="R30" s="134"/>
      <c r="S30" s="134"/>
      <c r="T30" s="135"/>
    </row>
    <row r="31" spans="1:22" x14ac:dyDescent="0.45">
      <c r="A31" s="122" t="s">
        <v>110</v>
      </c>
      <c r="B31" s="123"/>
      <c r="C31" s="36" t="s">
        <v>126</v>
      </c>
      <c r="D31" s="36" t="s">
        <v>127</v>
      </c>
      <c r="E31" s="36" t="s">
        <v>128</v>
      </c>
      <c r="F31" s="36" t="s">
        <v>129</v>
      </c>
      <c r="G31" s="36" t="s">
        <v>130</v>
      </c>
      <c r="H31" s="37" t="s">
        <v>92</v>
      </c>
      <c r="I31" s="37" t="s">
        <v>65</v>
      </c>
      <c r="L31" s="122" t="s">
        <v>110</v>
      </c>
      <c r="M31" s="123"/>
      <c r="N31" s="36" t="s">
        <v>126</v>
      </c>
      <c r="O31" s="36" t="s">
        <v>127</v>
      </c>
      <c r="P31" s="36" t="s">
        <v>128</v>
      </c>
      <c r="Q31" s="36" t="s">
        <v>129</v>
      </c>
      <c r="R31" s="36" t="s">
        <v>130</v>
      </c>
      <c r="S31" s="37" t="s">
        <v>92</v>
      </c>
      <c r="T31" s="37" t="s">
        <v>65</v>
      </c>
    </row>
    <row r="32" spans="1:22" x14ac:dyDescent="0.45">
      <c r="A32" s="124">
        <v>-1</v>
      </c>
      <c r="B32" s="125"/>
      <c r="C32" s="38">
        <v>-2</v>
      </c>
      <c r="D32" s="38">
        <v>-3</v>
      </c>
      <c r="E32" s="38">
        <v>-4</v>
      </c>
      <c r="F32" s="38">
        <v>-5</v>
      </c>
      <c r="G32" s="38">
        <v>-6</v>
      </c>
      <c r="H32" s="38">
        <v>-7</v>
      </c>
      <c r="I32" s="38">
        <v>-8</v>
      </c>
      <c r="L32" s="124">
        <v>-1</v>
      </c>
      <c r="M32" s="125"/>
      <c r="N32" s="38">
        <v>-2</v>
      </c>
      <c r="O32" s="38">
        <v>-3</v>
      </c>
      <c r="P32" s="38">
        <v>-4</v>
      </c>
      <c r="Q32" s="38">
        <v>-5</v>
      </c>
      <c r="R32" s="38">
        <v>-6</v>
      </c>
      <c r="S32" s="38">
        <v>-7</v>
      </c>
      <c r="T32" s="38">
        <v>-8</v>
      </c>
    </row>
    <row r="33" spans="1:22" x14ac:dyDescent="0.45">
      <c r="A33" s="67">
        <v>1</v>
      </c>
      <c r="B33" s="41" t="s">
        <v>161</v>
      </c>
      <c r="C33" s="42">
        <v>962.25</v>
      </c>
      <c r="D33" s="42">
        <v>897.96</v>
      </c>
      <c r="E33" s="42">
        <v>515.9</v>
      </c>
      <c r="F33" s="42">
        <v>301.49</v>
      </c>
      <c r="G33" s="42">
        <v>315.89</v>
      </c>
      <c r="H33" s="42">
        <v>349.35</v>
      </c>
      <c r="I33" s="47">
        <v>363.81</v>
      </c>
      <c r="L33" s="67">
        <v>1</v>
      </c>
      <c r="M33" s="41" t="s">
        <v>161</v>
      </c>
      <c r="N33" s="45">
        <v>41239979418456</v>
      </c>
      <c r="O33" s="45">
        <v>38484647356296.969</v>
      </c>
      <c r="P33" s="45">
        <v>22110371922038.402</v>
      </c>
      <c r="Q33" s="45">
        <v>12921217349826.242</v>
      </c>
      <c r="R33" s="45">
        <v>13538370588200.643</v>
      </c>
      <c r="S33" s="45">
        <v>14972394710145.604</v>
      </c>
      <c r="T33" s="45">
        <v>15592119420346.561</v>
      </c>
      <c r="V33" t="s">
        <v>93</v>
      </c>
    </row>
    <row r="34" spans="1:22" x14ac:dyDescent="0.45">
      <c r="A34" s="68">
        <v>2</v>
      </c>
      <c r="B34" s="46" t="s">
        <v>162</v>
      </c>
      <c r="C34" s="47">
        <v>8140.82</v>
      </c>
      <c r="D34" s="47">
        <v>9412.2099999999991</v>
      </c>
      <c r="E34" s="47">
        <v>9463.94</v>
      </c>
      <c r="F34" s="47">
        <v>9530.06</v>
      </c>
      <c r="G34" s="47">
        <v>10350.23</v>
      </c>
      <c r="H34" s="47">
        <v>10350.89</v>
      </c>
      <c r="I34" s="47">
        <v>10362.17</v>
      </c>
      <c r="L34" s="68">
        <v>2</v>
      </c>
      <c r="M34" s="46" t="s">
        <v>162</v>
      </c>
      <c r="N34" s="45">
        <v>348898154584936.31</v>
      </c>
      <c r="O34" s="45">
        <v>403387214011105</v>
      </c>
      <c r="P34" s="45">
        <v>405604251304237.5</v>
      </c>
      <c r="Q34" s="45">
        <v>408438013257106.56</v>
      </c>
      <c r="R34" s="45">
        <v>443588747390268.56</v>
      </c>
      <c r="S34" s="45">
        <v>443617033580360.69</v>
      </c>
      <c r="T34" s="45">
        <v>444100470283754</v>
      </c>
      <c r="V34" t="s">
        <v>97</v>
      </c>
    </row>
    <row r="35" spans="1:22" x14ac:dyDescent="0.45">
      <c r="A35" s="68">
        <v>3</v>
      </c>
      <c r="B35" s="46" t="s">
        <v>163</v>
      </c>
      <c r="C35" s="47">
        <v>187.36</v>
      </c>
      <c r="D35" s="47">
        <v>342.01</v>
      </c>
      <c r="E35" s="47">
        <v>215.11</v>
      </c>
      <c r="F35" s="47">
        <v>199.24</v>
      </c>
      <c r="G35" s="47">
        <v>50.3</v>
      </c>
      <c r="H35" s="47">
        <v>60.2</v>
      </c>
      <c r="I35" s="47">
        <v>66.540000000000006</v>
      </c>
      <c r="L35" s="68">
        <v>3</v>
      </c>
      <c r="M35" s="46" t="s">
        <v>163</v>
      </c>
      <c r="N35" s="45">
        <v>8029849357071.3623</v>
      </c>
      <c r="O35" s="45">
        <v>14657817990029.762</v>
      </c>
      <c r="P35" s="45">
        <v>9219155076855.3613</v>
      </c>
      <c r="Q35" s="45">
        <v>8539000778730.2422</v>
      </c>
      <c r="R35" s="45">
        <v>2155750547932.8003</v>
      </c>
      <c r="S35" s="45">
        <v>2580043399315.2002</v>
      </c>
      <c r="T35" s="45">
        <v>2851762255655.04</v>
      </c>
    </row>
    <row r="36" spans="1:22" x14ac:dyDescent="0.45">
      <c r="A36" s="68">
        <v>4</v>
      </c>
      <c r="B36" s="46" t="s">
        <v>164</v>
      </c>
      <c r="C36" s="47">
        <v>0.19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L36" s="68">
        <v>4</v>
      </c>
      <c r="M36" s="46" t="s">
        <v>164</v>
      </c>
      <c r="N36" s="45">
        <v>8142994117.4400015</v>
      </c>
      <c r="O36" s="45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V36" t="s">
        <v>98</v>
      </c>
    </row>
    <row r="37" spans="1:22" x14ac:dyDescent="0.45">
      <c r="A37" s="68">
        <v>5</v>
      </c>
      <c r="B37" s="46" t="s">
        <v>165</v>
      </c>
      <c r="C37" s="47">
        <v>163.22</v>
      </c>
      <c r="D37" s="47">
        <v>203.07</v>
      </c>
      <c r="E37" s="47">
        <v>240.27</v>
      </c>
      <c r="F37" s="47">
        <v>207.53</v>
      </c>
      <c r="G37" s="47">
        <v>37.07</v>
      </c>
      <c r="H37" s="47">
        <v>57.59</v>
      </c>
      <c r="I37" s="47">
        <v>49.05</v>
      </c>
      <c r="L37" s="68">
        <v>5</v>
      </c>
      <c r="M37" s="46" t="s">
        <v>165</v>
      </c>
      <c r="N37" s="45">
        <v>6995260525518.7207</v>
      </c>
      <c r="O37" s="45">
        <v>8703146396992.3213</v>
      </c>
      <c r="P37" s="45">
        <v>10297458929459.52</v>
      </c>
      <c r="Q37" s="45">
        <v>8894292469433.2813</v>
      </c>
      <c r="R37" s="45">
        <v>1588741010176.3203</v>
      </c>
      <c r="S37" s="45">
        <v>2468184374859.8403</v>
      </c>
      <c r="T37" s="45">
        <v>2102178218212.8003</v>
      </c>
      <c r="V37" t="s">
        <v>93</v>
      </c>
    </row>
    <row r="38" spans="1:22" x14ac:dyDescent="0.45">
      <c r="A38" s="51"/>
      <c r="B38" s="52" t="s">
        <v>155</v>
      </c>
      <c r="C38" s="53">
        <v>9453.84</v>
      </c>
      <c r="D38" s="53">
        <v>10855.24</v>
      </c>
      <c r="E38" s="53">
        <v>10435.219999999999</v>
      </c>
      <c r="F38" s="53">
        <v>10238.32</v>
      </c>
      <c r="G38" s="53">
        <v>10753.48</v>
      </c>
      <c r="H38" s="53">
        <v>10818.03</v>
      </c>
      <c r="I38" s="53">
        <v>10841.56</v>
      </c>
      <c r="L38" s="51"/>
      <c r="M38" s="52" t="s">
        <v>155</v>
      </c>
      <c r="N38" s="45">
        <v>405171386880099.94</v>
      </c>
      <c r="O38" s="45">
        <v>465232397175786.25</v>
      </c>
      <c r="P38" s="45">
        <v>447231237232590.75</v>
      </c>
      <c r="Q38" s="45">
        <v>438792523855096.31</v>
      </c>
      <c r="R38" s="45">
        <v>460871180957940.56</v>
      </c>
      <c r="S38" s="45">
        <v>463637656064681.38</v>
      </c>
      <c r="T38" s="45">
        <v>464646101599330.56</v>
      </c>
    </row>
    <row r="39" spans="1:22" x14ac:dyDescent="0.45">
      <c r="A39" s="57">
        <v>6</v>
      </c>
      <c r="B39" s="58" t="s">
        <v>156</v>
      </c>
      <c r="C39" s="59">
        <v>1767.66</v>
      </c>
      <c r="D39" s="59">
        <v>1434.16</v>
      </c>
      <c r="E39" s="59">
        <v>869.98</v>
      </c>
      <c r="F39" s="59">
        <v>843.71</v>
      </c>
      <c r="G39" s="59">
        <v>2517.36</v>
      </c>
      <c r="H39" s="59">
        <v>2422.75</v>
      </c>
      <c r="I39" s="47">
        <v>1707.39</v>
      </c>
      <c r="L39" s="57">
        <v>6</v>
      </c>
      <c r="M39" s="58" t="s">
        <v>156</v>
      </c>
      <c r="N39" s="45">
        <v>75758131482284.172</v>
      </c>
      <c r="O39" s="45">
        <v>61465033912988.164</v>
      </c>
      <c r="P39" s="45">
        <v>37285484327844.492</v>
      </c>
      <c r="Q39" s="45">
        <v>36159608246448.969</v>
      </c>
      <c r="R39" s="45">
        <v>107888671955151.38</v>
      </c>
      <c r="S39" s="45">
        <v>103833889463304.02</v>
      </c>
      <c r="T39" s="45">
        <v>73175088032504.656</v>
      </c>
    </row>
    <row r="40" spans="1:22" x14ac:dyDescent="0.45">
      <c r="A40" s="143" t="s">
        <v>157</v>
      </c>
      <c r="B40" s="144"/>
      <c r="C40" s="61">
        <v>11221.5</v>
      </c>
      <c r="D40" s="61">
        <v>12289.4</v>
      </c>
      <c r="E40" s="61">
        <v>11305.2</v>
      </c>
      <c r="F40" s="61">
        <v>11082.03</v>
      </c>
      <c r="G40" s="61">
        <v>13270.84</v>
      </c>
      <c r="H40" s="61">
        <v>13240.78</v>
      </c>
      <c r="I40" s="61">
        <v>12548.95</v>
      </c>
      <c r="L40" s="143" t="s">
        <v>157</v>
      </c>
      <c r="M40" s="144"/>
      <c r="N40" s="64">
        <v>480929518362384.13</v>
      </c>
      <c r="O40" s="64">
        <v>526697431088774.44</v>
      </c>
      <c r="P40" s="64">
        <v>484516721560435.31</v>
      </c>
      <c r="Q40" s="64">
        <v>474952132101545.38</v>
      </c>
      <c r="R40" s="64">
        <v>568759852913091.88</v>
      </c>
      <c r="S40" s="64">
        <v>567471545527985.38</v>
      </c>
      <c r="T40" s="64">
        <v>537821189631835.31</v>
      </c>
    </row>
    <row r="41" spans="1:22" x14ac:dyDescent="0.45">
      <c r="A41" s="14" t="s">
        <v>166</v>
      </c>
      <c r="B41" s="15"/>
      <c r="C41" s="15"/>
      <c r="D41" s="15"/>
      <c r="E41" s="15"/>
      <c r="F41" s="15"/>
      <c r="G41" s="15"/>
      <c r="H41" s="15"/>
      <c r="I41" s="15"/>
      <c r="L41" s="14" t="s">
        <v>166</v>
      </c>
      <c r="M41" s="15"/>
      <c r="N41" s="15"/>
      <c r="O41" s="15"/>
      <c r="P41" s="15"/>
      <c r="Q41" s="15"/>
      <c r="R41" s="15"/>
      <c r="S41" s="15"/>
      <c r="T41" s="15"/>
    </row>
    <row r="42" spans="1:22" x14ac:dyDescent="0.45">
      <c r="A42" s="14" t="s">
        <v>159</v>
      </c>
      <c r="B42" s="15"/>
      <c r="C42" s="15"/>
      <c r="D42" s="15"/>
      <c r="E42" s="15"/>
      <c r="F42" s="15"/>
      <c r="G42" s="15"/>
      <c r="H42" s="15"/>
      <c r="I42" s="15"/>
      <c r="L42" s="14" t="s">
        <v>159</v>
      </c>
      <c r="M42" s="15"/>
      <c r="N42" s="15"/>
      <c r="O42" s="15"/>
      <c r="P42" s="15"/>
      <c r="Q42" s="15"/>
      <c r="R42" s="15"/>
      <c r="S42" s="15"/>
      <c r="T42" s="15"/>
    </row>
    <row r="44" spans="1:22" ht="15.75" x14ac:dyDescent="0.45">
      <c r="A44" s="128" t="s">
        <v>167</v>
      </c>
      <c r="B44" s="129"/>
      <c r="C44" s="129"/>
      <c r="D44" s="129"/>
      <c r="E44" s="129"/>
      <c r="F44" s="129"/>
      <c r="G44" s="129"/>
      <c r="H44" s="129"/>
      <c r="I44" s="130"/>
      <c r="L44" s="128" t="s">
        <v>167</v>
      </c>
      <c r="M44" s="129"/>
      <c r="N44" s="129"/>
      <c r="O44" s="129"/>
      <c r="P44" s="129"/>
      <c r="Q44" s="129"/>
      <c r="R44" s="129"/>
      <c r="S44" s="129"/>
      <c r="T44" s="130"/>
    </row>
    <row r="45" spans="1:22" x14ac:dyDescent="0.45">
      <c r="A45" s="133" t="s">
        <v>125</v>
      </c>
      <c r="B45" s="134"/>
      <c r="C45" s="134"/>
      <c r="D45" s="134"/>
      <c r="E45" s="134"/>
      <c r="F45" s="134"/>
      <c r="G45" s="134"/>
      <c r="H45" s="134"/>
      <c r="I45" s="135"/>
      <c r="L45" s="136" t="s">
        <v>91</v>
      </c>
      <c r="M45" s="134"/>
      <c r="N45" s="134"/>
      <c r="O45" s="134"/>
      <c r="P45" s="134"/>
      <c r="Q45" s="134"/>
      <c r="R45" s="134"/>
      <c r="S45" s="134"/>
      <c r="T45" s="135"/>
    </row>
    <row r="46" spans="1:22" x14ac:dyDescent="0.45">
      <c r="A46" s="122" t="s">
        <v>110</v>
      </c>
      <c r="B46" s="123"/>
      <c r="C46" s="36" t="s">
        <v>126</v>
      </c>
      <c r="D46" s="36" t="s">
        <v>127</v>
      </c>
      <c r="E46" s="36" t="s">
        <v>128</v>
      </c>
      <c r="F46" s="36" t="s">
        <v>129</v>
      </c>
      <c r="G46" s="36" t="s">
        <v>130</v>
      </c>
      <c r="H46" s="37" t="s">
        <v>92</v>
      </c>
      <c r="I46" s="37" t="s">
        <v>65</v>
      </c>
      <c r="L46" s="122" t="s">
        <v>110</v>
      </c>
      <c r="M46" s="123"/>
      <c r="N46" s="36" t="s">
        <v>126</v>
      </c>
      <c r="O46" s="36" t="s">
        <v>127</v>
      </c>
      <c r="P46" s="36" t="s">
        <v>128</v>
      </c>
      <c r="Q46" s="36" t="s">
        <v>129</v>
      </c>
      <c r="R46" s="36" t="s">
        <v>130</v>
      </c>
      <c r="S46" s="37" t="s">
        <v>92</v>
      </c>
      <c r="T46" s="37" t="s">
        <v>65</v>
      </c>
    </row>
    <row r="47" spans="1:22" x14ac:dyDescent="0.45">
      <c r="A47" s="124">
        <v>-1</v>
      </c>
      <c r="B47" s="125"/>
      <c r="C47" s="38">
        <v>-2</v>
      </c>
      <c r="D47" s="38">
        <v>-3</v>
      </c>
      <c r="E47" s="38">
        <v>-4</v>
      </c>
      <c r="F47" s="38">
        <v>-5</v>
      </c>
      <c r="G47" s="38">
        <v>-6</v>
      </c>
      <c r="H47" s="38">
        <v>-7</v>
      </c>
      <c r="I47" s="38">
        <v>-8</v>
      </c>
      <c r="L47" s="124">
        <v>-1</v>
      </c>
      <c r="M47" s="125"/>
      <c r="N47" s="38">
        <v>-2</v>
      </c>
      <c r="O47" s="38">
        <v>-3</v>
      </c>
      <c r="P47" s="38">
        <v>-4</v>
      </c>
      <c r="Q47" s="38">
        <v>-5</v>
      </c>
      <c r="R47" s="38">
        <v>-6</v>
      </c>
      <c r="S47" s="38">
        <v>-7</v>
      </c>
      <c r="T47" s="38">
        <v>-8</v>
      </c>
    </row>
    <row r="48" spans="1:22" x14ac:dyDescent="0.45">
      <c r="A48" s="40">
        <v>1</v>
      </c>
      <c r="B48" s="41" t="s">
        <v>133</v>
      </c>
      <c r="C48" s="69">
        <v>5528.77</v>
      </c>
      <c r="D48" s="69">
        <v>5159.93</v>
      </c>
      <c r="E48" s="69">
        <v>3203.1</v>
      </c>
      <c r="F48" s="69">
        <v>4617.3900000000003</v>
      </c>
      <c r="G48" s="69">
        <v>5764.59</v>
      </c>
      <c r="H48" s="69">
        <v>5657.64</v>
      </c>
      <c r="I48" s="70">
        <v>6015.17</v>
      </c>
      <c r="L48" s="40">
        <v>1</v>
      </c>
      <c r="M48" s="41" t="s">
        <v>133</v>
      </c>
      <c r="N48" s="45">
        <v>227078301862634.06</v>
      </c>
      <c r="O48" s="45">
        <v>211929261323958.41</v>
      </c>
      <c r="P48" s="45">
        <v>131558105816701.22</v>
      </c>
      <c r="Q48" s="45">
        <v>189645993636470.31</v>
      </c>
      <c r="R48" s="45">
        <v>236763929071804.72</v>
      </c>
      <c r="S48" s="45">
        <v>232371265896413.34</v>
      </c>
      <c r="T48" s="45">
        <v>247055780764086.88</v>
      </c>
    </row>
    <row r="49" spans="1:22" x14ac:dyDescent="0.45">
      <c r="A49" s="71" t="s">
        <v>134</v>
      </c>
      <c r="B49" s="46" t="s">
        <v>28</v>
      </c>
      <c r="C49" s="70">
        <v>2558.39</v>
      </c>
      <c r="D49" s="70">
        <v>2207.17</v>
      </c>
      <c r="E49" s="70">
        <v>205.85</v>
      </c>
      <c r="F49" s="70">
        <v>1579.96</v>
      </c>
      <c r="G49" s="70">
        <v>2671.28</v>
      </c>
      <c r="H49" s="70">
        <v>2708.98</v>
      </c>
      <c r="I49" s="70">
        <v>2727.46</v>
      </c>
      <c r="L49" s="71" t="s">
        <v>134</v>
      </c>
      <c r="M49" s="46" t="s">
        <v>28</v>
      </c>
      <c r="N49" s="45">
        <v>105078499684802.3</v>
      </c>
      <c r="O49" s="45">
        <v>90653149890870.844</v>
      </c>
      <c r="P49" s="45">
        <v>8454695789194.2012</v>
      </c>
      <c r="Q49" s="45">
        <v>64892305849381.938</v>
      </c>
      <c r="R49" s="45">
        <v>109715131249738.59</v>
      </c>
      <c r="S49" s="45">
        <v>111263550153078.97</v>
      </c>
      <c r="T49" s="45">
        <v>112022562920551.92</v>
      </c>
    </row>
    <row r="50" spans="1:22" x14ac:dyDescent="0.45">
      <c r="A50" s="46" t="s">
        <v>136</v>
      </c>
      <c r="B50" s="46" t="s">
        <v>168</v>
      </c>
      <c r="C50" s="70">
        <v>1.37</v>
      </c>
      <c r="D50" s="70">
        <v>1.36</v>
      </c>
      <c r="E50" s="70">
        <v>1.23</v>
      </c>
      <c r="F50" s="70">
        <v>1.23</v>
      </c>
      <c r="G50" s="70">
        <v>1.26</v>
      </c>
      <c r="H50" s="70">
        <v>2.2000000000000002</v>
      </c>
      <c r="I50" s="70">
        <v>2.77</v>
      </c>
      <c r="L50" s="46" t="s">
        <v>136</v>
      </c>
      <c r="M50" s="46" t="s">
        <v>168</v>
      </c>
      <c r="N50" s="45">
        <v>56268803649.240021</v>
      </c>
      <c r="O50" s="45">
        <v>55858082454.720016</v>
      </c>
      <c r="P50" s="45">
        <v>50518706925.960007</v>
      </c>
      <c r="Q50" s="45">
        <v>50518706925.960007</v>
      </c>
      <c r="R50" s="45">
        <v>51750870509.520004</v>
      </c>
      <c r="S50" s="45">
        <v>90358662794.40004</v>
      </c>
      <c r="T50" s="45">
        <v>113769770882.04001</v>
      </c>
    </row>
    <row r="51" spans="1:22" x14ac:dyDescent="0.45">
      <c r="A51" s="46" t="s">
        <v>142</v>
      </c>
      <c r="B51" s="46" t="s">
        <v>169</v>
      </c>
      <c r="C51" s="70">
        <v>539.75</v>
      </c>
      <c r="D51" s="70">
        <v>413.09</v>
      </c>
      <c r="E51" s="70">
        <v>365.21</v>
      </c>
      <c r="F51" s="70">
        <v>343.5</v>
      </c>
      <c r="G51" s="70">
        <v>366.19</v>
      </c>
      <c r="H51" s="70">
        <v>295.82</v>
      </c>
      <c r="I51" s="70">
        <v>647.22</v>
      </c>
      <c r="L51" s="46" t="s">
        <v>142</v>
      </c>
      <c r="M51" s="46" t="s">
        <v>169</v>
      </c>
      <c r="N51" s="45">
        <v>22168676474217.004</v>
      </c>
      <c r="O51" s="45">
        <v>16966481824426.682</v>
      </c>
      <c r="P51" s="45">
        <v>14999948745064.92</v>
      </c>
      <c r="Q51" s="45">
        <v>14108273031762.002</v>
      </c>
      <c r="R51" s="45">
        <v>15040199422127.883</v>
      </c>
      <c r="S51" s="45">
        <v>12149954376290.641</v>
      </c>
      <c r="T51" s="45">
        <v>26582697151723.445</v>
      </c>
    </row>
    <row r="52" spans="1:22" x14ac:dyDescent="0.45">
      <c r="A52" s="46" t="s">
        <v>144</v>
      </c>
      <c r="B52" s="46" t="s">
        <v>137</v>
      </c>
      <c r="C52" s="70">
        <v>2429.2600000000002</v>
      </c>
      <c r="D52" s="70">
        <v>2538.31</v>
      </c>
      <c r="E52" s="70">
        <v>2630.8</v>
      </c>
      <c r="F52" s="70">
        <v>2692.69</v>
      </c>
      <c r="G52" s="70">
        <v>2725.85</v>
      </c>
      <c r="H52" s="70">
        <v>2650.65</v>
      </c>
      <c r="I52" s="70">
        <v>2637.73</v>
      </c>
      <c r="L52" s="46" t="s">
        <v>144</v>
      </c>
      <c r="M52" s="46" t="s">
        <v>137</v>
      </c>
      <c r="N52" s="45">
        <v>99774856899965.547</v>
      </c>
      <c r="O52" s="45">
        <v>104253771526206.13</v>
      </c>
      <c r="P52" s="45">
        <v>108052531854321.61</v>
      </c>
      <c r="Q52" s="45">
        <v>110594485327205.89</v>
      </c>
      <c r="R52" s="45">
        <v>111956436808234.2</v>
      </c>
      <c r="S52" s="45">
        <v>108867813425443.83</v>
      </c>
      <c r="T52" s="45">
        <v>108337161642123.97</v>
      </c>
    </row>
    <row r="53" spans="1:22" x14ac:dyDescent="0.45">
      <c r="A53" s="103">
        <v>2</v>
      </c>
      <c r="B53" s="46" t="s">
        <v>94</v>
      </c>
      <c r="C53" s="70">
        <v>683.59</v>
      </c>
      <c r="D53" s="70">
        <v>617.30999999999995</v>
      </c>
      <c r="E53" s="70">
        <v>429.24</v>
      </c>
      <c r="F53" s="70">
        <v>574.92999999999995</v>
      </c>
      <c r="G53" s="70">
        <v>629.84</v>
      </c>
      <c r="H53" s="70">
        <v>607.09</v>
      </c>
      <c r="I53" s="70">
        <v>609.35</v>
      </c>
      <c r="L53" s="103">
        <v>2</v>
      </c>
      <c r="M53" s="46" t="s">
        <v>94</v>
      </c>
      <c r="N53" s="45">
        <v>28076490136192.684</v>
      </c>
      <c r="O53" s="45">
        <v>25354230058914.121</v>
      </c>
      <c r="P53" s="45">
        <v>17629796553576.48</v>
      </c>
      <c r="Q53" s="45">
        <v>23613593636538.355</v>
      </c>
      <c r="R53" s="45">
        <v>25868863715647.684</v>
      </c>
      <c r="S53" s="45">
        <v>24934472998114.684</v>
      </c>
      <c r="T53" s="45">
        <v>25027295988076.207</v>
      </c>
      <c r="V53" t="s">
        <v>94</v>
      </c>
    </row>
    <row r="54" spans="1:22" x14ac:dyDescent="0.45">
      <c r="A54" s="103">
        <v>3</v>
      </c>
      <c r="B54" s="46" t="s">
        <v>138</v>
      </c>
      <c r="C54" s="70">
        <v>168.2</v>
      </c>
      <c r="D54" s="70">
        <v>214.34</v>
      </c>
      <c r="E54" s="70">
        <v>204.42</v>
      </c>
      <c r="F54" s="70">
        <v>197.23</v>
      </c>
      <c r="G54" s="70">
        <v>223.94</v>
      </c>
      <c r="H54" s="70">
        <v>208.25</v>
      </c>
      <c r="I54" s="70">
        <v>210.71</v>
      </c>
      <c r="L54" s="103">
        <v>3</v>
      </c>
      <c r="M54" s="46" t="s">
        <v>138</v>
      </c>
      <c r="N54" s="45">
        <v>6908330491826.3994</v>
      </c>
      <c r="O54" s="45">
        <v>8803398083341.6797</v>
      </c>
      <c r="P54" s="45">
        <v>8395962658377.8408</v>
      </c>
      <c r="Q54" s="45">
        <v>8100654119517.9619</v>
      </c>
      <c r="R54" s="45">
        <v>9197690430080.8809</v>
      </c>
      <c r="S54" s="45">
        <v>8553268875879.001</v>
      </c>
      <c r="T54" s="45">
        <v>8654306289730.9229</v>
      </c>
    </row>
    <row r="55" spans="1:22" x14ac:dyDescent="0.45">
      <c r="A55" s="103">
        <v>4</v>
      </c>
      <c r="B55" s="46" t="s">
        <v>170</v>
      </c>
      <c r="C55" s="70">
        <v>1180.72</v>
      </c>
      <c r="D55" s="70">
        <v>1073.28</v>
      </c>
      <c r="E55" s="70">
        <v>873.12</v>
      </c>
      <c r="F55" s="70">
        <v>998.18</v>
      </c>
      <c r="G55" s="70">
        <v>1183.75</v>
      </c>
      <c r="H55" s="70">
        <v>1223.98</v>
      </c>
      <c r="I55" s="70">
        <v>1242.53</v>
      </c>
      <c r="L55" s="103">
        <v>4</v>
      </c>
      <c r="M55" s="46" t="s">
        <v>170</v>
      </c>
      <c r="N55" s="45">
        <v>48494672879365.445</v>
      </c>
      <c r="O55" s="45">
        <v>44081884365442.555</v>
      </c>
      <c r="P55" s="45">
        <v>35860888935930.25</v>
      </c>
      <c r="Q55" s="45">
        <v>40997368194597.359</v>
      </c>
      <c r="R55" s="45">
        <v>48619121401305.008</v>
      </c>
      <c r="S55" s="45">
        <v>50271452766858.969</v>
      </c>
      <c r="T55" s="45">
        <v>51033340582693.57</v>
      </c>
      <c r="V55" t="s">
        <v>95</v>
      </c>
    </row>
    <row r="56" spans="1:22" x14ac:dyDescent="0.45">
      <c r="A56" s="103">
        <v>5</v>
      </c>
      <c r="B56" s="46" t="s">
        <v>171</v>
      </c>
      <c r="C56" s="70">
        <v>1649.15</v>
      </c>
      <c r="D56" s="70">
        <v>1627.59</v>
      </c>
      <c r="E56" s="70">
        <v>686.93</v>
      </c>
      <c r="F56" s="70">
        <v>793.77</v>
      </c>
      <c r="G56" s="70">
        <v>1095.58</v>
      </c>
      <c r="H56" s="70">
        <v>1032.69</v>
      </c>
      <c r="I56" s="70">
        <v>1120.05</v>
      </c>
      <c r="L56" s="103">
        <v>5</v>
      </c>
      <c r="M56" s="46" t="s">
        <v>171</v>
      </c>
      <c r="N56" s="45">
        <v>67734085794265.805</v>
      </c>
      <c r="O56" s="45">
        <v>66848570898880.695</v>
      </c>
      <c r="P56" s="45">
        <v>28213671015162.359</v>
      </c>
      <c r="Q56" s="45">
        <v>32601816257414.043</v>
      </c>
      <c r="R56" s="45">
        <v>44997792629222.172</v>
      </c>
      <c r="S56" s="45">
        <v>42414767036885.898</v>
      </c>
      <c r="T56" s="45">
        <v>46002827392212.609</v>
      </c>
    </row>
    <row r="57" spans="1:22" x14ac:dyDescent="0.45">
      <c r="A57" s="71" t="s">
        <v>134</v>
      </c>
      <c r="B57" s="46" t="s">
        <v>172</v>
      </c>
      <c r="C57" s="70">
        <v>290.38</v>
      </c>
      <c r="D57" s="70">
        <v>263.02999999999997</v>
      </c>
      <c r="E57" s="70">
        <v>153.83000000000001</v>
      </c>
      <c r="F57" s="70">
        <v>162.06</v>
      </c>
      <c r="G57" s="70">
        <v>170.44</v>
      </c>
      <c r="H57" s="70">
        <v>159.03</v>
      </c>
      <c r="I57" s="70">
        <v>148.22</v>
      </c>
      <c r="L57" s="71" t="s">
        <v>134</v>
      </c>
      <c r="M57" s="46" t="s">
        <v>172</v>
      </c>
      <c r="N57" s="45">
        <v>11926522046471.764</v>
      </c>
      <c r="O57" s="45">
        <v>10803199579459.561</v>
      </c>
      <c r="P57" s="45">
        <v>6318124135301.1611</v>
      </c>
      <c r="Q57" s="45">
        <v>6656147678391.1211</v>
      </c>
      <c r="R57" s="45">
        <v>7000332039398.8809</v>
      </c>
      <c r="S57" s="45">
        <v>6531699156451.5605</v>
      </c>
      <c r="T57" s="45">
        <v>6087709545175.4404</v>
      </c>
      <c r="V57" t="s">
        <v>98</v>
      </c>
    </row>
    <row r="58" spans="1:22" x14ac:dyDescent="0.45">
      <c r="A58" s="46" t="s">
        <v>136</v>
      </c>
      <c r="B58" s="46" t="s">
        <v>173</v>
      </c>
      <c r="C58" s="70">
        <v>156.22999999999999</v>
      </c>
      <c r="D58" s="70">
        <v>241.77</v>
      </c>
      <c r="E58" s="70">
        <v>46.33</v>
      </c>
      <c r="F58" s="70">
        <v>58.78</v>
      </c>
      <c r="G58" s="70">
        <v>46.02</v>
      </c>
      <c r="H58" s="70">
        <v>35.31</v>
      </c>
      <c r="I58" s="70">
        <v>30.99</v>
      </c>
      <c r="L58" s="46" t="s">
        <v>136</v>
      </c>
      <c r="M58" s="46" t="s">
        <v>173</v>
      </c>
      <c r="N58" s="45">
        <v>6416697221985.96</v>
      </c>
      <c r="O58" s="45">
        <v>9930006319910.041</v>
      </c>
      <c r="P58" s="45">
        <v>1902871294211.1604</v>
      </c>
      <c r="Q58" s="45">
        <v>2414219181388.5601</v>
      </c>
      <c r="R58" s="45">
        <v>1890138937181.0403</v>
      </c>
      <c r="S58" s="45">
        <v>1450256537850.1206</v>
      </c>
      <c r="T58" s="45">
        <v>1272824981817.48</v>
      </c>
      <c r="V58" t="s">
        <v>93</v>
      </c>
    </row>
    <row r="59" spans="1:22" x14ac:dyDescent="0.45">
      <c r="A59" s="46" t="s">
        <v>142</v>
      </c>
      <c r="B59" s="46" t="s">
        <v>99</v>
      </c>
      <c r="C59" s="70">
        <v>226.18</v>
      </c>
      <c r="D59" s="70">
        <v>213.02</v>
      </c>
      <c r="E59" s="70">
        <v>124.68</v>
      </c>
      <c r="F59" s="70">
        <v>148.69</v>
      </c>
      <c r="G59" s="70">
        <v>203.58</v>
      </c>
      <c r="H59" s="70">
        <v>158.74</v>
      </c>
      <c r="I59" s="70">
        <v>177.17</v>
      </c>
      <c r="L59" s="46" t="s">
        <v>142</v>
      </c>
      <c r="M59" s="46" t="s">
        <v>99</v>
      </c>
      <c r="N59" s="45">
        <v>9289691977653.3613</v>
      </c>
      <c r="O59" s="45">
        <v>8749182885665.041</v>
      </c>
      <c r="P59" s="45">
        <v>5120871853275.3604</v>
      </c>
      <c r="Q59" s="45">
        <v>6107013441317.8809</v>
      </c>
      <c r="R59" s="45">
        <v>8361462078038.1621</v>
      </c>
      <c r="S59" s="45">
        <v>6519788241810.4824</v>
      </c>
      <c r="T59" s="45">
        <v>7276747403310.8408</v>
      </c>
      <c r="V59" t="s">
        <v>99</v>
      </c>
    </row>
    <row r="60" spans="1:22" x14ac:dyDescent="0.45">
      <c r="A60" s="46" t="s">
        <v>144</v>
      </c>
      <c r="B60" s="46" t="s">
        <v>174</v>
      </c>
      <c r="C60" s="70">
        <v>20.58</v>
      </c>
      <c r="D60" s="70">
        <v>62.09</v>
      </c>
      <c r="E60" s="70">
        <v>5.5</v>
      </c>
      <c r="F60" s="70">
        <v>8.1199999999999992</v>
      </c>
      <c r="G60" s="70">
        <v>8.48</v>
      </c>
      <c r="H60" s="70">
        <v>7.67</v>
      </c>
      <c r="I60" s="70">
        <v>7.56</v>
      </c>
      <c r="L60" s="46" t="s">
        <v>144</v>
      </c>
      <c r="M60" s="46" t="s">
        <v>174</v>
      </c>
      <c r="N60" s="45">
        <v>845264218322.16003</v>
      </c>
      <c r="O60" s="45">
        <v>2550167896774.6807</v>
      </c>
      <c r="P60" s="45">
        <v>225896656986.00006</v>
      </c>
      <c r="Q60" s="45">
        <v>333505609950.23999</v>
      </c>
      <c r="R60" s="45">
        <v>348291572952.96008</v>
      </c>
      <c r="S60" s="45">
        <v>315023156196.84003</v>
      </c>
      <c r="T60" s="45">
        <v>310505223057.12</v>
      </c>
      <c r="V60" t="s">
        <v>93</v>
      </c>
    </row>
    <row r="61" spans="1:22" x14ac:dyDescent="0.45">
      <c r="A61" s="46" t="s">
        <v>146</v>
      </c>
      <c r="B61" s="46" t="s">
        <v>175</v>
      </c>
      <c r="C61" s="70">
        <v>153.11000000000001</v>
      </c>
      <c r="D61" s="70">
        <v>183.2</v>
      </c>
      <c r="E61" s="70">
        <v>103.38</v>
      </c>
      <c r="F61" s="70">
        <v>103.27</v>
      </c>
      <c r="G61" s="70">
        <v>109.5</v>
      </c>
      <c r="H61" s="70">
        <v>110.17</v>
      </c>
      <c r="I61" s="70">
        <v>119</v>
      </c>
      <c r="L61" s="46" t="s">
        <v>146</v>
      </c>
      <c r="M61" s="46" t="s">
        <v>175</v>
      </c>
      <c r="N61" s="45">
        <v>6288552209295.7217</v>
      </c>
      <c r="O61" s="45">
        <v>7524412283606.4004</v>
      </c>
      <c r="P61" s="45">
        <v>4246035708947.7603</v>
      </c>
      <c r="Q61" s="45">
        <v>4241517775808.04</v>
      </c>
      <c r="R61" s="45">
        <v>4497397079994</v>
      </c>
      <c r="S61" s="45">
        <v>4524915400026.8408</v>
      </c>
      <c r="T61" s="45">
        <v>4887582214788.001</v>
      </c>
      <c r="V61" t="s">
        <v>97</v>
      </c>
    </row>
    <row r="62" spans="1:22" x14ac:dyDescent="0.45">
      <c r="A62" s="46" t="s">
        <v>148</v>
      </c>
      <c r="B62" s="46" t="s">
        <v>176</v>
      </c>
      <c r="C62" s="70">
        <v>20.83</v>
      </c>
      <c r="D62" s="70">
        <v>26.37</v>
      </c>
      <c r="E62" s="70">
        <v>28.19</v>
      </c>
      <c r="F62" s="70">
        <v>19.190000000000001</v>
      </c>
      <c r="G62" s="70">
        <v>17.760000000000002</v>
      </c>
      <c r="H62" s="70">
        <v>24.33</v>
      </c>
      <c r="I62" s="70">
        <v>16.45</v>
      </c>
      <c r="L62" s="46" t="s">
        <v>148</v>
      </c>
      <c r="M62" s="46" t="s">
        <v>176</v>
      </c>
      <c r="N62" s="45">
        <v>855532248185.16003</v>
      </c>
      <c r="O62" s="45">
        <v>1083071789949.2402</v>
      </c>
      <c r="P62" s="45">
        <v>1157823047351.8801</v>
      </c>
      <c r="Q62" s="45">
        <v>788173972283.88013</v>
      </c>
      <c r="R62" s="45">
        <v>729440841467.52014</v>
      </c>
      <c r="S62" s="45">
        <v>999284666267.16016</v>
      </c>
      <c r="T62" s="45">
        <v>675636364985.40002</v>
      </c>
      <c r="V62" t="s">
        <v>93</v>
      </c>
    </row>
    <row r="63" spans="1:22" x14ac:dyDescent="0.45">
      <c r="A63" s="46" t="s">
        <v>150</v>
      </c>
      <c r="B63" s="46" t="s">
        <v>177</v>
      </c>
      <c r="C63" s="70">
        <v>418.62</v>
      </c>
      <c r="D63" s="70">
        <v>316.08</v>
      </c>
      <c r="E63" s="70">
        <v>68.319999999999993</v>
      </c>
      <c r="F63" s="70">
        <v>135.63</v>
      </c>
      <c r="G63" s="70">
        <v>298.62</v>
      </c>
      <c r="H63" s="70">
        <v>317.14999999999998</v>
      </c>
      <c r="I63" s="70">
        <v>406.51</v>
      </c>
      <c r="L63" s="46" t="s">
        <v>150</v>
      </c>
      <c r="M63" s="46" t="s">
        <v>177</v>
      </c>
      <c r="N63" s="45">
        <v>17193610644996.242</v>
      </c>
      <c r="O63" s="45">
        <v>12982075516388.162</v>
      </c>
      <c r="P63" s="45">
        <v>2806047200960.6406</v>
      </c>
      <c r="Q63" s="45">
        <v>5570611561274.7598</v>
      </c>
      <c r="R63" s="45">
        <v>12264956310756.24</v>
      </c>
      <c r="S63" s="45">
        <v>13026022684201.803</v>
      </c>
      <c r="T63" s="45">
        <v>16696227278432.521</v>
      </c>
      <c r="V63" t="s">
        <v>93</v>
      </c>
    </row>
    <row r="64" spans="1:22" x14ac:dyDescent="0.45">
      <c r="A64" s="46" t="s">
        <v>178</v>
      </c>
      <c r="B64" s="46" t="s">
        <v>179</v>
      </c>
      <c r="C64" s="70">
        <v>38.619999999999997</v>
      </c>
      <c r="D64" s="70">
        <v>54.17</v>
      </c>
      <c r="E64" s="70">
        <v>26.48</v>
      </c>
      <c r="F64" s="70">
        <v>18.38</v>
      </c>
      <c r="G64" s="70">
        <v>24.08</v>
      </c>
      <c r="H64" s="70">
        <v>14.9</v>
      </c>
      <c r="I64" s="70">
        <v>12.9</v>
      </c>
      <c r="L64" s="46" t="s">
        <v>178</v>
      </c>
      <c r="M64" s="46" t="s">
        <v>179</v>
      </c>
      <c r="N64" s="45">
        <v>1586205253236.2402</v>
      </c>
      <c r="O64" s="45">
        <v>2224876710714.8403</v>
      </c>
      <c r="P64" s="45">
        <v>1087589723088.9602</v>
      </c>
      <c r="Q64" s="45">
        <v>754905555527.76001</v>
      </c>
      <c r="R64" s="45">
        <v>989016636404.15991</v>
      </c>
      <c r="S64" s="45">
        <v>611974579834.80017</v>
      </c>
      <c r="T64" s="45">
        <v>529830340930.80011</v>
      </c>
      <c r="V64" t="s">
        <v>93</v>
      </c>
    </row>
    <row r="65" spans="1:22" x14ac:dyDescent="0.45">
      <c r="A65" s="46" t="s">
        <v>180</v>
      </c>
      <c r="B65" s="46" t="s">
        <v>145</v>
      </c>
      <c r="C65" s="70">
        <v>200.29</v>
      </c>
      <c r="D65" s="70">
        <v>137.56</v>
      </c>
      <c r="E65" s="70">
        <v>70.08</v>
      </c>
      <c r="F65" s="70">
        <v>77.91</v>
      </c>
      <c r="G65" s="70">
        <v>137.44999999999999</v>
      </c>
      <c r="H65" s="70">
        <v>143.68</v>
      </c>
      <c r="I65" s="70">
        <v>131.28</v>
      </c>
      <c r="L65" s="46" t="s">
        <v>180</v>
      </c>
      <c r="M65" s="46" t="s">
        <v>145</v>
      </c>
      <c r="N65" s="45">
        <v>8226334805041.0801</v>
      </c>
      <c r="O65" s="45">
        <v>5649880751817.1191</v>
      </c>
      <c r="P65" s="45">
        <v>2878334131196.1606</v>
      </c>
      <c r="Q65" s="45">
        <v>3199928826505.3203</v>
      </c>
      <c r="R65" s="45">
        <v>5645362818677.4004</v>
      </c>
      <c r="S65" s="45">
        <v>5901242122863.3613</v>
      </c>
      <c r="T65" s="45">
        <v>5391947841658.5615</v>
      </c>
      <c r="V65" t="s">
        <v>93</v>
      </c>
    </row>
    <row r="66" spans="1:22" x14ac:dyDescent="0.45">
      <c r="A66" s="46" t="s">
        <v>181</v>
      </c>
      <c r="B66" s="46" t="s">
        <v>182</v>
      </c>
      <c r="C66" s="70">
        <v>10.06</v>
      </c>
      <c r="D66" s="70">
        <v>8.6199999999999992</v>
      </c>
      <c r="E66" s="70">
        <v>14.83</v>
      </c>
      <c r="F66" s="70">
        <v>5.95</v>
      </c>
      <c r="G66" s="70">
        <v>6.62</v>
      </c>
      <c r="H66" s="70">
        <v>5.61</v>
      </c>
      <c r="I66" s="70">
        <v>5.03</v>
      </c>
      <c r="L66" s="46" t="s">
        <v>181</v>
      </c>
      <c r="M66" s="46" t="s">
        <v>182</v>
      </c>
      <c r="N66" s="45">
        <v>413185521687.12006</v>
      </c>
      <c r="O66" s="45">
        <v>354041669676.24005</v>
      </c>
      <c r="P66" s="45">
        <v>609099531473.16016</v>
      </c>
      <c r="Q66" s="45">
        <v>244379110739.40005</v>
      </c>
      <c r="R66" s="45">
        <v>271897430772.24005</v>
      </c>
      <c r="S66" s="45">
        <v>230414590125.72006</v>
      </c>
      <c r="T66" s="45">
        <v>206592760843.56003</v>
      </c>
      <c r="V66" t="s">
        <v>97</v>
      </c>
    </row>
    <row r="67" spans="1:22" x14ac:dyDescent="0.45">
      <c r="A67" s="46" t="s">
        <v>183</v>
      </c>
      <c r="B67" s="46" t="s">
        <v>151</v>
      </c>
      <c r="C67" s="70">
        <v>114.24</v>
      </c>
      <c r="D67" s="70">
        <v>121.67</v>
      </c>
      <c r="E67" s="70">
        <v>45.3</v>
      </c>
      <c r="F67" s="70">
        <v>55.81</v>
      </c>
      <c r="G67" s="70">
        <v>73.02</v>
      </c>
      <c r="H67" s="70">
        <v>56.1</v>
      </c>
      <c r="I67" s="70">
        <v>64.95</v>
      </c>
      <c r="L67" s="46" t="s">
        <v>183</v>
      </c>
      <c r="M67" s="46" t="s">
        <v>151</v>
      </c>
      <c r="N67" s="45">
        <v>4692078926196.4805</v>
      </c>
      <c r="O67" s="45">
        <v>4997244773724.8398</v>
      </c>
      <c r="P67" s="45">
        <v>1860567011175.6001</v>
      </c>
      <c r="Q67" s="45">
        <v>2292234986616.1201</v>
      </c>
      <c r="R67" s="45">
        <v>2999086162385.04</v>
      </c>
      <c r="S67" s="45">
        <v>2304145901257.2002</v>
      </c>
      <c r="T67" s="45">
        <v>2667634158407.4004</v>
      </c>
      <c r="V67" t="s">
        <v>93</v>
      </c>
    </row>
    <row r="68" spans="1:22" x14ac:dyDescent="0.45">
      <c r="A68" s="103">
        <v>6</v>
      </c>
      <c r="B68" s="46" t="s">
        <v>152</v>
      </c>
      <c r="C68" s="70">
        <v>53207.8</v>
      </c>
      <c r="D68" s="70">
        <v>58021.31</v>
      </c>
      <c r="E68" s="70">
        <v>61464.81</v>
      </c>
      <c r="F68" s="70">
        <v>60402.94</v>
      </c>
      <c r="G68" s="70">
        <v>63771.88</v>
      </c>
      <c r="H68" s="70">
        <v>65089.36</v>
      </c>
      <c r="I68" s="70">
        <v>69865.570000000007</v>
      </c>
      <c r="L68" s="103">
        <v>6</v>
      </c>
      <c r="M68" s="46" t="s">
        <v>152</v>
      </c>
      <c r="N68" s="45">
        <v>2185357117378126</v>
      </c>
      <c r="O68" s="45">
        <v>2383058175081522.5</v>
      </c>
      <c r="P68" s="45">
        <v>2524490018414484</v>
      </c>
      <c r="Q68" s="45">
        <v>2480876766931989.5</v>
      </c>
      <c r="R68" s="45">
        <v>2619246273038610.5</v>
      </c>
      <c r="S68" s="45">
        <v>2673357968974231.5</v>
      </c>
      <c r="T68" s="45">
        <v>2869527036622068.5</v>
      </c>
      <c r="V68" t="s">
        <v>93</v>
      </c>
    </row>
    <row r="69" spans="1:22" x14ac:dyDescent="0.45">
      <c r="A69" s="103">
        <v>7</v>
      </c>
      <c r="B69" s="46" t="s">
        <v>33</v>
      </c>
      <c r="C69" s="70">
        <v>2262</v>
      </c>
      <c r="D69" s="70">
        <v>2319.63</v>
      </c>
      <c r="E69" s="70">
        <v>1425.67</v>
      </c>
      <c r="F69" s="70">
        <v>1748.39</v>
      </c>
      <c r="G69" s="70">
        <v>1922.1</v>
      </c>
      <c r="H69" s="70">
        <v>2161.29</v>
      </c>
      <c r="I69" s="70">
        <v>1927.39</v>
      </c>
      <c r="L69" s="103">
        <v>7</v>
      </c>
      <c r="M69" s="46" t="s">
        <v>33</v>
      </c>
      <c r="N69" s="45">
        <v>92905134200424.016</v>
      </c>
      <c r="O69" s="45">
        <v>95272120444442.766</v>
      </c>
      <c r="P69" s="45">
        <v>58555288539132.844</v>
      </c>
      <c r="Q69" s="45">
        <v>71810082928682.297</v>
      </c>
      <c r="R69" s="45">
        <v>78944720798689.203</v>
      </c>
      <c r="S69" s="45">
        <v>88768761050413.094</v>
      </c>
      <c r="T69" s="45">
        <v>79161992310590.297</v>
      </c>
      <c r="V69" t="s">
        <v>93</v>
      </c>
    </row>
    <row r="70" spans="1:22" x14ac:dyDescent="0.45">
      <c r="A70" s="51"/>
      <c r="B70" s="52" t="s">
        <v>184</v>
      </c>
      <c r="C70" s="72">
        <v>64680.24</v>
      </c>
      <c r="D70" s="72">
        <v>69033.39</v>
      </c>
      <c r="E70" s="72">
        <v>68287.28</v>
      </c>
      <c r="F70" s="72">
        <v>69332.820000000007</v>
      </c>
      <c r="G70" s="72">
        <v>74591.679999999993</v>
      </c>
      <c r="H70" s="72">
        <v>75980.31</v>
      </c>
      <c r="I70" s="72">
        <v>80990.77</v>
      </c>
      <c r="L70" s="51"/>
      <c r="M70" s="52" t="s">
        <v>184</v>
      </c>
      <c r="N70" s="45">
        <v>2656554543464029.5</v>
      </c>
      <c r="O70" s="45">
        <v>2835347640256502</v>
      </c>
      <c r="P70" s="45">
        <v>2804703321212171.5</v>
      </c>
      <c r="Q70" s="45">
        <v>2847645864984015</v>
      </c>
      <c r="R70" s="45">
        <v>3063638391085359.5</v>
      </c>
      <c r="S70" s="45">
        <v>3120672368319990.5</v>
      </c>
      <c r="T70" s="45">
        <v>3326462579949458</v>
      </c>
    </row>
    <row r="71" spans="1:22" x14ac:dyDescent="0.45">
      <c r="A71" s="131">
        <v>8</v>
      </c>
      <c r="B71" s="58" t="s">
        <v>156</v>
      </c>
      <c r="C71" s="73">
        <v>69.739999999999995</v>
      </c>
      <c r="D71" s="73">
        <v>46.66</v>
      </c>
      <c r="E71" s="73">
        <v>76.650000000000006</v>
      </c>
      <c r="F71" s="73">
        <v>83.4</v>
      </c>
      <c r="G71" s="73">
        <v>55.4</v>
      </c>
      <c r="H71" s="73">
        <v>46.26</v>
      </c>
      <c r="I71" s="70">
        <v>82.44</v>
      </c>
      <c r="L71" s="131">
        <v>8</v>
      </c>
      <c r="M71" s="58" t="s">
        <v>156</v>
      </c>
      <c r="N71" s="45">
        <v>2864369610582.48</v>
      </c>
      <c r="O71" s="45">
        <v>1916425093630.3203</v>
      </c>
      <c r="P71" s="45">
        <v>3148177955995.8008</v>
      </c>
      <c r="Q71" s="45">
        <v>3425414762296.8013</v>
      </c>
      <c r="R71" s="45">
        <v>2275395417640.7998</v>
      </c>
      <c r="S71" s="45">
        <v>1899996245849.5205</v>
      </c>
      <c r="T71" s="45">
        <v>3385985527622.8804</v>
      </c>
    </row>
    <row r="72" spans="1:22" x14ac:dyDescent="0.45">
      <c r="A72" s="132"/>
      <c r="B72" s="74" t="s">
        <v>157</v>
      </c>
      <c r="C72" s="75">
        <v>64749.98</v>
      </c>
      <c r="D72" s="75">
        <v>69080.05</v>
      </c>
      <c r="E72" s="75">
        <v>68363.92</v>
      </c>
      <c r="F72" s="75">
        <v>69416.22</v>
      </c>
      <c r="G72" s="75">
        <v>74647.070000000007</v>
      </c>
      <c r="H72" s="75">
        <v>76026.570000000007</v>
      </c>
      <c r="I72" s="75">
        <v>81073.210000000006</v>
      </c>
      <c r="L72" s="132"/>
      <c r="M72" s="74" t="s">
        <v>157</v>
      </c>
      <c r="N72" s="64">
        <v>2659418913074611.5</v>
      </c>
      <c r="O72" s="64">
        <v>2837264065350133</v>
      </c>
      <c r="P72" s="64">
        <v>2807851088446972</v>
      </c>
      <c r="Q72" s="64">
        <v>2851071279746311.5</v>
      </c>
      <c r="R72" s="64">
        <v>3065913375781806</v>
      </c>
      <c r="S72" s="64">
        <v>3122572364565840.5</v>
      </c>
      <c r="T72" s="64">
        <v>3329848565477081.5</v>
      </c>
    </row>
    <row r="73" spans="1:22" x14ac:dyDescent="0.45">
      <c r="A73" s="14" t="s">
        <v>166</v>
      </c>
      <c r="B73" s="15"/>
      <c r="C73" s="15"/>
      <c r="D73" s="15"/>
      <c r="E73" s="15"/>
      <c r="F73" s="15"/>
      <c r="G73" s="15"/>
      <c r="H73" s="15"/>
      <c r="I73" s="15"/>
      <c r="L73" s="14" t="s">
        <v>166</v>
      </c>
      <c r="M73" s="15"/>
      <c r="N73" s="15"/>
      <c r="O73" s="15"/>
      <c r="P73" s="15"/>
      <c r="Q73" s="15"/>
      <c r="R73" s="15"/>
      <c r="S73" s="15"/>
      <c r="T73" s="15"/>
    </row>
    <row r="74" spans="1:22" x14ac:dyDescent="0.45">
      <c r="A74" s="14" t="s">
        <v>159</v>
      </c>
      <c r="B74" s="15"/>
      <c r="C74" s="15"/>
      <c r="D74" s="15"/>
      <c r="E74" s="15"/>
      <c r="F74" s="15"/>
      <c r="G74" s="15"/>
      <c r="H74" s="15"/>
      <c r="I74" s="15"/>
      <c r="L74" s="14" t="s">
        <v>159</v>
      </c>
      <c r="M74" s="15"/>
      <c r="N74" s="15"/>
      <c r="O74" s="15"/>
      <c r="P74" s="15"/>
      <c r="Q74" s="15"/>
      <c r="R74" s="15"/>
      <c r="S74" s="15"/>
      <c r="T74" s="15"/>
    </row>
    <row r="76" spans="1:22" ht="15.75" x14ac:dyDescent="0.45">
      <c r="A76" s="128" t="s">
        <v>185</v>
      </c>
      <c r="B76" s="129"/>
      <c r="C76" s="129"/>
      <c r="D76" s="129"/>
      <c r="E76" s="129"/>
      <c r="F76" s="129"/>
      <c r="G76" s="129"/>
      <c r="H76" s="129"/>
      <c r="I76" s="130"/>
      <c r="L76" s="128" t="s">
        <v>185</v>
      </c>
      <c r="M76" s="129"/>
      <c r="N76" s="129"/>
      <c r="O76" s="129"/>
      <c r="P76" s="129"/>
      <c r="Q76" s="129"/>
      <c r="R76" s="129"/>
      <c r="S76" s="129"/>
      <c r="T76" s="130"/>
    </row>
    <row r="77" spans="1:22" x14ac:dyDescent="0.45">
      <c r="A77" s="133" t="s">
        <v>125</v>
      </c>
      <c r="B77" s="134"/>
      <c r="C77" s="134"/>
      <c r="D77" s="134"/>
      <c r="E77" s="134"/>
      <c r="F77" s="134"/>
      <c r="G77" s="134"/>
      <c r="H77" s="134"/>
      <c r="I77" s="135"/>
      <c r="L77" s="136" t="s">
        <v>91</v>
      </c>
      <c r="M77" s="134"/>
      <c r="N77" s="134"/>
      <c r="O77" s="134"/>
      <c r="P77" s="134"/>
      <c r="Q77" s="134"/>
      <c r="R77" s="134"/>
      <c r="S77" s="134"/>
      <c r="T77" s="135"/>
    </row>
    <row r="78" spans="1:22" x14ac:dyDescent="0.45">
      <c r="A78" s="122" t="s">
        <v>110</v>
      </c>
      <c r="B78" s="123"/>
      <c r="C78" s="36" t="s">
        <v>126</v>
      </c>
      <c r="D78" s="36" t="s">
        <v>127</v>
      </c>
      <c r="E78" s="36" t="s">
        <v>128</v>
      </c>
      <c r="F78" s="36" t="s">
        <v>129</v>
      </c>
      <c r="G78" s="36" t="s">
        <v>130</v>
      </c>
      <c r="H78" s="37" t="s">
        <v>92</v>
      </c>
      <c r="I78" s="37" t="s">
        <v>65</v>
      </c>
      <c r="L78" s="122" t="s">
        <v>110</v>
      </c>
      <c r="M78" s="123"/>
      <c r="N78" s="36" t="s">
        <v>126</v>
      </c>
      <c r="O78" s="36" t="s">
        <v>127</v>
      </c>
      <c r="P78" s="36" t="s">
        <v>128</v>
      </c>
      <c r="Q78" s="36" t="s">
        <v>129</v>
      </c>
      <c r="R78" s="36" t="s">
        <v>130</v>
      </c>
      <c r="S78" s="37" t="s">
        <v>92</v>
      </c>
      <c r="T78" s="37" t="s">
        <v>65</v>
      </c>
    </row>
    <row r="79" spans="1:22" x14ac:dyDescent="0.45">
      <c r="A79" s="124">
        <v>-1</v>
      </c>
      <c r="B79" s="125"/>
      <c r="C79" s="38">
        <v>-2</v>
      </c>
      <c r="D79" s="38">
        <v>-3</v>
      </c>
      <c r="E79" s="38">
        <v>-4</v>
      </c>
      <c r="F79" s="38">
        <v>-5</v>
      </c>
      <c r="G79" s="38">
        <v>-6</v>
      </c>
      <c r="H79" s="38">
        <v>-7</v>
      </c>
      <c r="I79" s="38">
        <v>-8</v>
      </c>
      <c r="L79" s="124">
        <v>-1</v>
      </c>
      <c r="M79" s="125"/>
      <c r="N79" s="38">
        <v>-2</v>
      </c>
      <c r="O79" s="38">
        <v>-3</v>
      </c>
      <c r="P79" s="38">
        <v>-4</v>
      </c>
      <c r="Q79" s="38">
        <v>-5</v>
      </c>
      <c r="R79" s="38">
        <v>-6</v>
      </c>
      <c r="S79" s="38">
        <v>-7</v>
      </c>
      <c r="T79" s="38">
        <v>-8</v>
      </c>
    </row>
    <row r="80" spans="1:22" x14ac:dyDescent="0.45">
      <c r="A80" s="137" t="s">
        <v>186</v>
      </c>
      <c r="B80" s="138"/>
      <c r="C80" s="138"/>
      <c r="D80" s="138"/>
      <c r="E80" s="138"/>
      <c r="F80" s="138"/>
      <c r="G80" s="138"/>
      <c r="H80" s="138"/>
      <c r="I80" s="139"/>
      <c r="L80" s="140" t="s">
        <v>186</v>
      </c>
      <c r="M80" s="141"/>
      <c r="N80" s="141"/>
      <c r="O80" s="141"/>
      <c r="P80" s="141"/>
      <c r="Q80" s="141"/>
      <c r="R80" s="141"/>
      <c r="S80" s="141"/>
      <c r="T80" s="142"/>
    </row>
    <row r="81" spans="1:22" x14ac:dyDescent="0.45">
      <c r="A81" s="40">
        <v>1</v>
      </c>
      <c r="B81" s="41" t="s">
        <v>133</v>
      </c>
      <c r="C81" s="69">
        <v>2.54</v>
      </c>
      <c r="D81" s="69">
        <v>3.08</v>
      </c>
      <c r="E81" s="69">
        <v>3.85</v>
      </c>
      <c r="F81" s="69">
        <v>4.95</v>
      </c>
      <c r="G81" s="69">
        <v>3.74</v>
      </c>
      <c r="H81" s="69">
        <v>7.23</v>
      </c>
      <c r="I81" s="70">
        <v>7.87</v>
      </c>
      <c r="L81" s="40">
        <v>1</v>
      </c>
      <c r="M81" s="41" t="s">
        <v>133</v>
      </c>
      <c r="N81" s="45">
        <v>104827160139.52</v>
      </c>
      <c r="O81" s="45">
        <v>127113249303.04002</v>
      </c>
      <c r="P81" s="45">
        <v>158891561628.80005</v>
      </c>
      <c r="Q81" s="45">
        <v>204289150665.60004</v>
      </c>
      <c r="R81" s="45">
        <v>154351802725.12</v>
      </c>
      <c r="S81" s="45">
        <v>298385971578.24005</v>
      </c>
      <c r="T81" s="45">
        <v>324799114290.56006</v>
      </c>
    </row>
    <row r="82" spans="1:22" x14ac:dyDescent="0.45">
      <c r="A82" s="71" t="s">
        <v>134</v>
      </c>
      <c r="B82" s="46" t="s">
        <v>28</v>
      </c>
      <c r="C82" s="70">
        <v>0.01</v>
      </c>
      <c r="D82" s="70">
        <v>0.02</v>
      </c>
      <c r="E82" s="70">
        <v>0.65</v>
      </c>
      <c r="F82" s="70">
        <v>2.21</v>
      </c>
      <c r="G82" s="70">
        <v>0.21</v>
      </c>
      <c r="H82" s="70">
        <v>0</v>
      </c>
      <c r="I82" s="70">
        <v>3.02</v>
      </c>
      <c r="L82" s="71" t="s">
        <v>134</v>
      </c>
      <c r="M82" s="46" t="s">
        <v>28</v>
      </c>
      <c r="N82" s="45">
        <v>412705354.88000005</v>
      </c>
      <c r="O82" s="45">
        <v>825410709.76000011</v>
      </c>
      <c r="P82" s="45">
        <v>26825848067.200005</v>
      </c>
      <c r="Q82" s="45">
        <v>91207883428.480011</v>
      </c>
      <c r="R82" s="45">
        <v>8666812452.4800014</v>
      </c>
      <c r="S82" s="45">
        <v>0</v>
      </c>
      <c r="T82" s="45">
        <v>124637017173.76001</v>
      </c>
    </row>
    <row r="83" spans="1:22" x14ac:dyDescent="0.45">
      <c r="A83" s="46" t="s">
        <v>136</v>
      </c>
      <c r="B83" s="46" t="s">
        <v>169</v>
      </c>
      <c r="C83" s="70">
        <v>1.7</v>
      </c>
      <c r="D83" s="70">
        <v>2.15</v>
      </c>
      <c r="E83" s="70">
        <v>2.4300000000000002</v>
      </c>
      <c r="F83" s="70">
        <v>2.09</v>
      </c>
      <c r="G83" s="70">
        <v>2.94</v>
      </c>
      <c r="H83" s="70">
        <v>6.67</v>
      </c>
      <c r="I83" s="70">
        <v>4.33</v>
      </c>
      <c r="L83" s="46" t="s">
        <v>136</v>
      </c>
      <c r="M83" s="46" t="s">
        <v>169</v>
      </c>
      <c r="N83" s="45">
        <v>70159910329.600006</v>
      </c>
      <c r="O83" s="45">
        <v>88731651299.199997</v>
      </c>
      <c r="P83" s="45">
        <v>100287401235.84001</v>
      </c>
      <c r="Q83" s="45">
        <v>86255419169.920013</v>
      </c>
      <c r="R83" s="45">
        <v>121335374334.72</v>
      </c>
      <c r="S83" s="45">
        <v>275274471704.95996</v>
      </c>
      <c r="T83" s="45">
        <v>178701418663.04004</v>
      </c>
    </row>
    <row r="84" spans="1:22" x14ac:dyDescent="0.45">
      <c r="A84" s="46" t="s">
        <v>142</v>
      </c>
      <c r="B84" s="46" t="s">
        <v>137</v>
      </c>
      <c r="C84" s="70">
        <v>0.83</v>
      </c>
      <c r="D84" s="70">
        <v>0.9</v>
      </c>
      <c r="E84" s="70">
        <v>0.76</v>
      </c>
      <c r="F84" s="70">
        <v>0.65</v>
      </c>
      <c r="G84" s="70">
        <v>0.59</v>
      </c>
      <c r="H84" s="70">
        <v>0.56000000000000005</v>
      </c>
      <c r="I84" s="70">
        <v>0.51</v>
      </c>
      <c r="L84" s="46" t="s">
        <v>142</v>
      </c>
      <c r="M84" s="46" t="s">
        <v>137</v>
      </c>
      <c r="N84" s="45">
        <v>34254544455.040001</v>
      </c>
      <c r="O84" s="45">
        <v>37143481939.200005</v>
      </c>
      <c r="P84" s="45">
        <v>31365606970.880001</v>
      </c>
      <c r="Q84" s="45">
        <v>26825848067.200005</v>
      </c>
      <c r="R84" s="45">
        <v>24349615937.920006</v>
      </c>
      <c r="S84" s="45">
        <v>23111499873.280003</v>
      </c>
      <c r="T84" s="45">
        <v>21047973098.880001</v>
      </c>
    </row>
    <row r="85" spans="1:22" x14ac:dyDescent="0.45">
      <c r="A85" s="103">
        <v>2</v>
      </c>
      <c r="B85" s="46" t="s">
        <v>94</v>
      </c>
      <c r="C85" s="70">
        <v>1.4</v>
      </c>
      <c r="D85" s="70">
        <v>1.32</v>
      </c>
      <c r="E85" s="70">
        <v>1.35</v>
      </c>
      <c r="F85" s="70">
        <v>1.06</v>
      </c>
      <c r="G85" s="70">
        <v>1.26</v>
      </c>
      <c r="H85" s="70">
        <v>2.02</v>
      </c>
      <c r="I85" s="70">
        <v>9.16</v>
      </c>
      <c r="L85" s="103">
        <v>2</v>
      </c>
      <c r="M85" s="46" t="s">
        <v>94</v>
      </c>
      <c r="N85" s="45">
        <v>57778749683.200005</v>
      </c>
      <c r="O85" s="45">
        <v>54477106844.160004</v>
      </c>
      <c r="P85" s="45">
        <v>55715222908.800003</v>
      </c>
      <c r="Q85" s="45">
        <v>43746767617.280006</v>
      </c>
      <c r="R85" s="45">
        <v>52000874714.880005</v>
      </c>
      <c r="S85" s="45">
        <v>83366481685.76001</v>
      </c>
      <c r="T85" s="45">
        <v>378038105070.08002</v>
      </c>
      <c r="V85" t="s">
        <v>94</v>
      </c>
    </row>
    <row r="86" spans="1:22" x14ac:dyDescent="0.45">
      <c r="A86" s="103">
        <v>3</v>
      </c>
      <c r="B86" s="46" t="s">
        <v>138</v>
      </c>
      <c r="C86" s="70">
        <v>126.66</v>
      </c>
      <c r="D86" s="70">
        <v>142.36000000000001</v>
      </c>
      <c r="E86" s="70">
        <v>131.77000000000001</v>
      </c>
      <c r="F86" s="70">
        <v>132.18</v>
      </c>
      <c r="G86" s="70">
        <v>154.21</v>
      </c>
      <c r="H86" s="70">
        <v>174.35</v>
      </c>
      <c r="I86" s="70">
        <v>142.59</v>
      </c>
      <c r="L86" s="103">
        <v>3</v>
      </c>
      <c r="M86" s="46" t="s">
        <v>138</v>
      </c>
      <c r="N86" s="45">
        <v>5227326024910.0811</v>
      </c>
      <c r="O86" s="45">
        <v>5875273432071.6807</v>
      </c>
      <c r="P86" s="45">
        <v>5438218461253.7617</v>
      </c>
      <c r="Q86" s="45">
        <v>5455139380803.8418</v>
      </c>
      <c r="R86" s="45">
        <v>6364329277604.4814</v>
      </c>
      <c r="S86" s="45">
        <v>7195517862332.8008</v>
      </c>
      <c r="T86" s="45">
        <v>5884765655233.9199</v>
      </c>
    </row>
    <row r="87" spans="1:22" x14ac:dyDescent="0.45">
      <c r="A87" s="103">
        <v>4</v>
      </c>
      <c r="B87" s="46" t="s">
        <v>170</v>
      </c>
      <c r="C87" s="70">
        <v>2.3199999999999998</v>
      </c>
      <c r="D87" s="70">
        <v>2.4300000000000002</v>
      </c>
      <c r="E87" s="70">
        <v>3.44</v>
      </c>
      <c r="F87" s="70">
        <v>3.8</v>
      </c>
      <c r="G87" s="70">
        <v>2.23</v>
      </c>
      <c r="H87" s="70">
        <v>2.2999999999999998</v>
      </c>
      <c r="I87" s="70">
        <v>6.6</v>
      </c>
      <c r="L87" s="103">
        <v>4</v>
      </c>
      <c r="M87" s="46" t="s">
        <v>170</v>
      </c>
      <c r="N87" s="45">
        <v>95747642332.160004</v>
      </c>
      <c r="O87" s="45">
        <v>100287401235.84001</v>
      </c>
      <c r="P87" s="45">
        <v>141970642078.72</v>
      </c>
      <c r="Q87" s="45">
        <v>156828034854.39999</v>
      </c>
      <c r="R87" s="45">
        <v>92033294138.240005</v>
      </c>
      <c r="S87" s="45">
        <v>94922231622.399994</v>
      </c>
      <c r="T87" s="45">
        <v>272385534220.80005</v>
      </c>
      <c r="V87" t="s">
        <v>95</v>
      </c>
    </row>
    <row r="88" spans="1:22" x14ac:dyDescent="0.45">
      <c r="A88" s="103">
        <v>5</v>
      </c>
      <c r="B88" s="46" t="s">
        <v>171</v>
      </c>
      <c r="C88" s="70">
        <v>101.53</v>
      </c>
      <c r="D88" s="70">
        <v>73.97</v>
      </c>
      <c r="E88" s="70">
        <v>63.66</v>
      </c>
      <c r="F88" s="70">
        <v>54.63</v>
      </c>
      <c r="G88" s="70">
        <v>60.75</v>
      </c>
      <c r="H88" s="70">
        <v>59.5</v>
      </c>
      <c r="I88" s="70">
        <v>144.94999999999999</v>
      </c>
      <c r="L88" s="103">
        <v>5</v>
      </c>
      <c r="M88" s="46" t="s">
        <v>171</v>
      </c>
      <c r="N88" s="45">
        <v>4190197468096.6401</v>
      </c>
      <c r="O88" s="45">
        <v>3052781510047.3599</v>
      </c>
      <c r="P88" s="45">
        <v>2627282289166.0806</v>
      </c>
      <c r="Q88" s="45">
        <v>2254609353709.4404</v>
      </c>
      <c r="R88" s="45">
        <v>2507185030896.0005</v>
      </c>
      <c r="S88" s="45">
        <v>2455596861536.0005</v>
      </c>
      <c r="T88" s="45">
        <v>5982164118985.6006</v>
      </c>
    </row>
    <row r="89" spans="1:22" x14ac:dyDescent="0.45">
      <c r="A89" s="71" t="s">
        <v>134</v>
      </c>
      <c r="B89" s="46" t="s">
        <v>177</v>
      </c>
      <c r="C89" s="70">
        <v>9.15</v>
      </c>
      <c r="D89" s="70">
        <v>2.83</v>
      </c>
      <c r="E89" s="70">
        <v>4.21</v>
      </c>
      <c r="F89" s="70">
        <v>4.59</v>
      </c>
      <c r="G89" s="70">
        <v>10.27</v>
      </c>
      <c r="H89" s="70">
        <v>20.16</v>
      </c>
      <c r="I89" s="70">
        <v>32.74</v>
      </c>
      <c r="L89" s="71" t="s">
        <v>134</v>
      </c>
      <c r="M89" s="46" t="s">
        <v>177</v>
      </c>
      <c r="N89" s="45">
        <v>377625399715.20001</v>
      </c>
      <c r="O89" s="45">
        <v>116795615431.04001</v>
      </c>
      <c r="P89" s="45">
        <v>173748954404.48001</v>
      </c>
      <c r="Q89" s="45">
        <v>189431757889.92001</v>
      </c>
      <c r="R89" s="45">
        <v>423848399461.76007</v>
      </c>
      <c r="S89" s="45">
        <v>832013995438.08008</v>
      </c>
      <c r="T89" s="45">
        <v>1351197331877.1204</v>
      </c>
      <c r="V89" t="s">
        <v>93</v>
      </c>
    </row>
    <row r="90" spans="1:22" x14ac:dyDescent="0.45">
      <c r="A90" s="46" t="s">
        <v>136</v>
      </c>
      <c r="B90" s="46" t="s">
        <v>147</v>
      </c>
      <c r="C90" s="70">
        <v>61.04</v>
      </c>
      <c r="D90" s="70">
        <v>46.7</v>
      </c>
      <c r="E90" s="70">
        <v>40.71</v>
      </c>
      <c r="F90" s="70">
        <v>30.1</v>
      </c>
      <c r="G90" s="70">
        <v>26.84</v>
      </c>
      <c r="H90" s="70">
        <v>19.309999999999999</v>
      </c>
      <c r="I90" s="70">
        <v>50.87</v>
      </c>
      <c r="L90" s="46" t="s">
        <v>136</v>
      </c>
      <c r="M90" s="46" t="s">
        <v>147</v>
      </c>
      <c r="N90" s="45">
        <v>2519153486187.52</v>
      </c>
      <c r="O90" s="45">
        <v>1927334007289.6003</v>
      </c>
      <c r="P90" s="45">
        <v>1680123499716.48</v>
      </c>
      <c r="Q90" s="45">
        <v>1242243118188.8</v>
      </c>
      <c r="R90" s="45">
        <v>1107701172497.9202</v>
      </c>
      <c r="S90" s="45">
        <v>796934040273.28003</v>
      </c>
      <c r="T90" s="45">
        <v>2099432140274.5603</v>
      </c>
      <c r="V90" t="s">
        <v>93</v>
      </c>
    </row>
    <row r="91" spans="1:22" x14ac:dyDescent="0.45">
      <c r="A91" s="46" t="s">
        <v>142</v>
      </c>
      <c r="B91" s="46" t="s">
        <v>187</v>
      </c>
      <c r="C91" s="70">
        <v>1.04</v>
      </c>
      <c r="D91" s="70">
        <v>0.92</v>
      </c>
      <c r="E91" s="70">
        <v>1.53</v>
      </c>
      <c r="F91" s="70">
        <v>1.08</v>
      </c>
      <c r="G91" s="70">
        <v>1.08</v>
      </c>
      <c r="H91" s="70">
        <v>1.37</v>
      </c>
      <c r="I91" s="70">
        <v>2.09</v>
      </c>
      <c r="L91" s="46" t="s">
        <v>142</v>
      </c>
      <c r="M91" s="46" t="s">
        <v>187</v>
      </c>
      <c r="N91" s="45">
        <v>42921356907.520012</v>
      </c>
      <c r="O91" s="45">
        <v>37968892648.960007</v>
      </c>
      <c r="P91" s="45">
        <v>63143919296.640007</v>
      </c>
      <c r="Q91" s="45">
        <v>44572178327.040009</v>
      </c>
      <c r="R91" s="45">
        <v>44572178327.040009</v>
      </c>
      <c r="S91" s="45">
        <v>56540633618.560005</v>
      </c>
      <c r="T91" s="45">
        <v>86255419169.920013</v>
      </c>
      <c r="V91" t="s">
        <v>93</v>
      </c>
    </row>
    <row r="92" spans="1:22" x14ac:dyDescent="0.45">
      <c r="A92" s="46" t="s">
        <v>144</v>
      </c>
      <c r="B92" s="46" t="s">
        <v>99</v>
      </c>
      <c r="C92" s="70">
        <v>0</v>
      </c>
      <c r="D92" s="70">
        <v>1.23</v>
      </c>
      <c r="E92" s="70">
        <v>0</v>
      </c>
      <c r="F92" s="70">
        <v>1.19</v>
      </c>
      <c r="G92" s="70">
        <v>1.25</v>
      </c>
      <c r="H92" s="70">
        <v>1.67</v>
      </c>
      <c r="I92" s="70">
        <v>7.95</v>
      </c>
      <c r="L92" s="46" t="s">
        <v>144</v>
      </c>
      <c r="M92" s="46" t="s">
        <v>99</v>
      </c>
      <c r="N92" s="45">
        <v>0</v>
      </c>
      <c r="O92" s="45">
        <v>50762758650.240013</v>
      </c>
      <c r="P92" s="45">
        <v>0</v>
      </c>
      <c r="Q92" s="45">
        <v>49111937230.720009</v>
      </c>
      <c r="R92" s="45">
        <v>51588169360.000008</v>
      </c>
      <c r="S92" s="45">
        <v>68921794264.960007</v>
      </c>
      <c r="T92" s="45">
        <v>328100757129.60004</v>
      </c>
      <c r="V92" t="s">
        <v>99</v>
      </c>
    </row>
    <row r="93" spans="1:22" x14ac:dyDescent="0.45">
      <c r="A93" s="46" t="s">
        <v>146</v>
      </c>
      <c r="B93" s="46" t="s">
        <v>174</v>
      </c>
      <c r="C93" s="70">
        <v>0.02</v>
      </c>
      <c r="D93" s="70">
        <v>0</v>
      </c>
      <c r="E93" s="70">
        <v>0.01</v>
      </c>
      <c r="F93" s="70">
        <v>0.01</v>
      </c>
      <c r="G93" s="70">
        <v>0.04</v>
      </c>
      <c r="H93" s="70">
        <v>0.13</v>
      </c>
      <c r="I93" s="70">
        <v>0.43</v>
      </c>
      <c r="L93" s="46" t="s">
        <v>146</v>
      </c>
      <c r="M93" s="46" t="s">
        <v>174</v>
      </c>
      <c r="N93" s="45">
        <v>825410709.76000011</v>
      </c>
      <c r="O93" s="45">
        <v>0</v>
      </c>
      <c r="P93" s="45">
        <v>412705354.88000005</v>
      </c>
      <c r="Q93" s="45">
        <v>412705354.88000005</v>
      </c>
      <c r="R93" s="45">
        <v>1650821419.5200002</v>
      </c>
      <c r="S93" s="45">
        <v>5365169613.4400015</v>
      </c>
      <c r="T93" s="45">
        <v>17746330259.84</v>
      </c>
      <c r="V93" t="s">
        <v>93</v>
      </c>
    </row>
    <row r="94" spans="1:22" x14ac:dyDescent="0.45">
      <c r="A94" s="46" t="s">
        <v>148</v>
      </c>
      <c r="B94" s="46" t="s">
        <v>175</v>
      </c>
      <c r="C94" s="70">
        <v>11.73</v>
      </c>
      <c r="D94" s="70">
        <v>10.95</v>
      </c>
      <c r="E94" s="70">
        <v>10.94</v>
      </c>
      <c r="F94" s="70">
        <v>9.02</v>
      </c>
      <c r="G94" s="70">
        <v>12.04</v>
      </c>
      <c r="H94" s="70">
        <v>8.93</v>
      </c>
      <c r="I94" s="70">
        <v>10.37</v>
      </c>
      <c r="L94" s="46" t="s">
        <v>148</v>
      </c>
      <c r="M94" s="46" t="s">
        <v>175</v>
      </c>
      <c r="N94" s="45">
        <v>484103381274.24005</v>
      </c>
      <c r="O94" s="45">
        <v>451912363593.60004</v>
      </c>
      <c r="P94" s="45">
        <v>451499658238.71997</v>
      </c>
      <c r="Q94" s="45">
        <v>372260230101.76001</v>
      </c>
      <c r="R94" s="45">
        <v>496897247275.52002</v>
      </c>
      <c r="S94" s="45">
        <v>368545881907.84003</v>
      </c>
      <c r="T94" s="45">
        <v>427975453010.56</v>
      </c>
      <c r="V94" t="s">
        <v>97</v>
      </c>
    </row>
    <row r="95" spans="1:22" x14ac:dyDescent="0.45">
      <c r="A95" s="46" t="s">
        <v>150</v>
      </c>
      <c r="B95" s="46" t="s">
        <v>176</v>
      </c>
      <c r="C95" s="70">
        <v>4.84</v>
      </c>
      <c r="D95" s="70">
        <v>3.04</v>
      </c>
      <c r="E95" s="70">
        <v>3.75</v>
      </c>
      <c r="F95" s="70">
        <v>6.91</v>
      </c>
      <c r="G95" s="70">
        <v>3.32</v>
      </c>
      <c r="H95" s="70">
        <v>3.91</v>
      </c>
      <c r="I95" s="70">
        <v>31.69</v>
      </c>
      <c r="L95" s="46" t="s">
        <v>150</v>
      </c>
      <c r="M95" s="46" t="s">
        <v>176</v>
      </c>
      <c r="N95" s="45">
        <v>199749391761.92001</v>
      </c>
      <c r="O95" s="45">
        <v>125462427883.52</v>
      </c>
      <c r="P95" s="45">
        <v>154764508080</v>
      </c>
      <c r="Q95" s="45">
        <v>285179400222.08008</v>
      </c>
      <c r="R95" s="45">
        <v>137018177820.16</v>
      </c>
      <c r="S95" s="45">
        <v>161367793758.08005</v>
      </c>
      <c r="T95" s="45">
        <v>1307863269614.7202</v>
      </c>
      <c r="V95" t="s">
        <v>93</v>
      </c>
    </row>
    <row r="96" spans="1:22" x14ac:dyDescent="0.45">
      <c r="A96" s="46" t="s">
        <v>178</v>
      </c>
      <c r="B96" s="46" t="s">
        <v>179</v>
      </c>
      <c r="C96" s="70">
        <v>0.09</v>
      </c>
      <c r="D96" s="70">
        <v>0.08</v>
      </c>
      <c r="E96" s="70">
        <v>0.05</v>
      </c>
      <c r="F96" s="70">
        <v>0</v>
      </c>
      <c r="G96" s="70">
        <v>0.24</v>
      </c>
      <c r="H96" s="70">
        <v>7.0000000000000007E-2</v>
      </c>
      <c r="I96" s="70">
        <v>0.37</v>
      </c>
      <c r="L96" s="46" t="s">
        <v>178</v>
      </c>
      <c r="M96" s="46" t="s">
        <v>179</v>
      </c>
      <c r="N96" s="45">
        <v>3714348193.9200006</v>
      </c>
      <c r="O96" s="45">
        <v>3301642839.0400004</v>
      </c>
      <c r="P96" s="45">
        <v>2063526774.4000003</v>
      </c>
      <c r="Q96" s="45">
        <v>0</v>
      </c>
      <c r="R96" s="45">
        <v>9904928517.1200008</v>
      </c>
      <c r="S96" s="45">
        <v>2888937484.1600003</v>
      </c>
      <c r="T96" s="45">
        <v>15270098130.560003</v>
      </c>
      <c r="V96" t="s">
        <v>93</v>
      </c>
    </row>
    <row r="97" spans="1:22" x14ac:dyDescent="0.45">
      <c r="A97" s="46" t="s">
        <v>180</v>
      </c>
      <c r="B97" s="46" t="s">
        <v>145</v>
      </c>
      <c r="C97" s="70">
        <v>12.64</v>
      </c>
      <c r="D97" s="70">
        <v>6.96</v>
      </c>
      <c r="E97" s="70">
        <v>1.32</v>
      </c>
      <c r="F97" s="70">
        <v>0.69</v>
      </c>
      <c r="G97" s="70">
        <v>4.0599999999999996</v>
      </c>
      <c r="H97" s="70">
        <v>2.14</v>
      </c>
      <c r="I97" s="70">
        <v>2.91</v>
      </c>
      <c r="L97" s="46" t="s">
        <v>180</v>
      </c>
      <c r="M97" s="46" t="s">
        <v>145</v>
      </c>
      <c r="N97" s="45">
        <v>521659568568.32007</v>
      </c>
      <c r="O97" s="45">
        <v>287242926996.48004</v>
      </c>
      <c r="P97" s="45">
        <v>54477106844.160004</v>
      </c>
      <c r="Q97" s="45">
        <v>28476669486.720005</v>
      </c>
      <c r="R97" s="45">
        <v>167558374081.28</v>
      </c>
      <c r="S97" s="45">
        <v>88318945944.320007</v>
      </c>
      <c r="T97" s="45">
        <v>120097258270.08002</v>
      </c>
      <c r="V97" t="s">
        <v>93</v>
      </c>
    </row>
    <row r="98" spans="1:22" x14ac:dyDescent="0.45">
      <c r="A98" s="46" t="s">
        <v>181</v>
      </c>
      <c r="B98" s="46" t="s">
        <v>151</v>
      </c>
      <c r="C98" s="70">
        <v>0.98</v>
      </c>
      <c r="D98" s="70">
        <v>1.26</v>
      </c>
      <c r="E98" s="70">
        <v>1.1399999999999999</v>
      </c>
      <c r="F98" s="70">
        <v>1.05</v>
      </c>
      <c r="G98" s="70">
        <v>1.6</v>
      </c>
      <c r="H98" s="70">
        <v>1.81</v>
      </c>
      <c r="I98" s="70">
        <v>5.55</v>
      </c>
      <c r="L98" s="46" t="s">
        <v>181</v>
      </c>
      <c r="M98" s="46" t="s">
        <v>151</v>
      </c>
      <c r="N98" s="45">
        <v>40445124778.240013</v>
      </c>
      <c r="O98" s="45">
        <v>52000874714.880005</v>
      </c>
      <c r="P98" s="45">
        <v>47048410456.32</v>
      </c>
      <c r="Q98" s="45">
        <v>43334062262.400009</v>
      </c>
      <c r="R98" s="45">
        <v>66032856780.800011</v>
      </c>
      <c r="S98" s="45">
        <v>74699669233.279999</v>
      </c>
      <c r="T98" s="45">
        <v>229051471958.40005</v>
      </c>
      <c r="V98" t="s">
        <v>93</v>
      </c>
    </row>
    <row r="99" spans="1:22" x14ac:dyDescent="0.45">
      <c r="A99" s="103">
        <v>6</v>
      </c>
      <c r="B99" s="46" t="s">
        <v>100</v>
      </c>
      <c r="C99" s="50" t="s">
        <v>153</v>
      </c>
      <c r="D99" s="70">
        <v>0.76</v>
      </c>
      <c r="E99" s="70">
        <v>0.69</v>
      </c>
      <c r="F99" s="70">
        <v>3.81</v>
      </c>
      <c r="G99" s="70">
        <v>1.1100000000000001</v>
      </c>
      <c r="H99" s="70">
        <v>1.04</v>
      </c>
      <c r="I99" s="70">
        <v>2.37</v>
      </c>
      <c r="L99" s="103">
        <v>6</v>
      </c>
      <c r="M99" s="46" t="s">
        <v>100</v>
      </c>
      <c r="N99" s="45">
        <v>0</v>
      </c>
      <c r="O99" s="45">
        <v>31365606970.880001</v>
      </c>
      <c r="P99" s="45">
        <v>28476669486.720005</v>
      </c>
      <c r="Q99" s="45">
        <v>157240740209.28003</v>
      </c>
      <c r="R99" s="45">
        <v>45810294391.680008</v>
      </c>
      <c r="S99" s="45">
        <v>42921356907.520012</v>
      </c>
      <c r="T99" s="45">
        <v>97811169106.560028</v>
      </c>
      <c r="V99" t="s">
        <v>93</v>
      </c>
    </row>
    <row r="100" spans="1:22" x14ac:dyDescent="0.45">
      <c r="A100" s="103">
        <v>7</v>
      </c>
      <c r="B100" s="46" t="s">
        <v>33</v>
      </c>
      <c r="C100" s="70">
        <v>180.34</v>
      </c>
      <c r="D100" s="70">
        <v>174.64</v>
      </c>
      <c r="E100" s="70">
        <v>181.56</v>
      </c>
      <c r="F100" s="70">
        <v>164.83</v>
      </c>
      <c r="G100" s="70">
        <v>183.77</v>
      </c>
      <c r="H100" s="70">
        <v>202.54</v>
      </c>
      <c r="I100" s="70">
        <v>210.04</v>
      </c>
      <c r="L100" s="103">
        <v>7</v>
      </c>
      <c r="M100" s="46" t="s">
        <v>33</v>
      </c>
      <c r="N100" s="45">
        <v>7442728369905.9209</v>
      </c>
      <c r="O100" s="45">
        <v>7207486317624.3203</v>
      </c>
      <c r="P100" s="45">
        <v>7493078423201.2813</v>
      </c>
      <c r="Q100" s="45">
        <v>6802622364487.04</v>
      </c>
      <c r="R100" s="45">
        <v>7584286306629.7617</v>
      </c>
      <c r="S100" s="45">
        <v>8358934257739.5215</v>
      </c>
      <c r="T100" s="45">
        <v>8668463273899.5205</v>
      </c>
      <c r="V100" t="s">
        <v>93</v>
      </c>
    </row>
    <row r="101" spans="1:22" x14ac:dyDescent="0.45">
      <c r="A101" s="51"/>
      <c r="B101" s="52" t="s">
        <v>155</v>
      </c>
      <c r="C101" s="72">
        <v>414.78</v>
      </c>
      <c r="D101" s="72">
        <v>398.54</v>
      </c>
      <c r="E101" s="72">
        <v>386.32</v>
      </c>
      <c r="F101" s="72">
        <v>365.26</v>
      </c>
      <c r="G101" s="72">
        <v>407.06</v>
      </c>
      <c r="H101" s="72">
        <v>448.98</v>
      </c>
      <c r="I101" s="72">
        <v>523.59</v>
      </c>
      <c r="L101" s="51"/>
      <c r="M101" s="52" t="s">
        <v>155</v>
      </c>
      <c r="N101" s="45">
        <v>17118192709712.641</v>
      </c>
      <c r="O101" s="45">
        <v>16447959213387.521</v>
      </c>
      <c r="P101" s="45">
        <v>15943633269724.162</v>
      </c>
      <c r="Q101" s="45">
        <v>15074475792346.883</v>
      </c>
      <c r="R101" s="45">
        <v>16799584175745.281</v>
      </c>
      <c r="S101" s="45">
        <v>18529645023402.242</v>
      </c>
      <c r="T101" s="45">
        <v>21608839676161.926</v>
      </c>
    </row>
    <row r="102" spans="1:22" x14ac:dyDescent="0.45">
      <c r="A102" s="104">
        <v>8</v>
      </c>
      <c r="B102" s="58" t="s">
        <v>156</v>
      </c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0">
        <v>0</v>
      </c>
      <c r="L102" s="104">
        <v>8</v>
      </c>
      <c r="M102" s="58" t="s">
        <v>156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T102" s="45">
        <v>0</v>
      </c>
    </row>
    <row r="103" spans="1:22" x14ac:dyDescent="0.45">
      <c r="A103" s="76"/>
      <c r="B103" s="74" t="s">
        <v>157</v>
      </c>
      <c r="C103" s="75">
        <v>414.78</v>
      </c>
      <c r="D103" s="75">
        <v>398.54</v>
      </c>
      <c r="E103" s="75">
        <v>386.32</v>
      </c>
      <c r="F103" s="75">
        <v>365.26</v>
      </c>
      <c r="G103" s="75">
        <v>407.06</v>
      </c>
      <c r="H103" s="75">
        <v>448.98</v>
      </c>
      <c r="I103" s="75">
        <v>523.59</v>
      </c>
      <c r="L103" s="76"/>
      <c r="M103" s="74" t="s">
        <v>157</v>
      </c>
      <c r="N103" s="64">
        <v>17118192709712.641</v>
      </c>
      <c r="O103" s="64">
        <v>16447959213387.521</v>
      </c>
      <c r="P103" s="64">
        <v>15943633269724.162</v>
      </c>
      <c r="Q103" s="64">
        <v>15074475792346.883</v>
      </c>
      <c r="R103" s="64">
        <v>16799584175745.281</v>
      </c>
      <c r="S103" s="64">
        <v>18529645023402.242</v>
      </c>
      <c r="T103" s="64">
        <v>21608839676161.926</v>
      </c>
    </row>
    <row r="104" spans="1:22" x14ac:dyDescent="0.45">
      <c r="A104" s="14" t="s">
        <v>158</v>
      </c>
      <c r="B104" s="15"/>
      <c r="C104" s="15"/>
      <c r="D104" s="15"/>
      <c r="E104" s="15"/>
      <c r="F104" s="15"/>
      <c r="G104" s="15"/>
      <c r="H104" s="15"/>
      <c r="I104" s="15"/>
      <c r="L104" s="14" t="s">
        <v>158</v>
      </c>
      <c r="M104" s="15"/>
      <c r="N104" s="15"/>
      <c r="O104" s="15"/>
      <c r="P104" s="15"/>
      <c r="Q104" s="15"/>
      <c r="R104" s="15"/>
      <c r="S104" s="15"/>
      <c r="T104" s="15"/>
    </row>
    <row r="105" spans="1:22" x14ac:dyDescent="0.45">
      <c r="A105" s="14" t="s">
        <v>159</v>
      </c>
      <c r="B105" s="15"/>
      <c r="C105" s="15"/>
      <c r="D105" s="15"/>
      <c r="E105" s="15"/>
      <c r="F105" s="15"/>
      <c r="G105" s="15"/>
      <c r="H105" s="15"/>
      <c r="I105" s="15"/>
      <c r="L105" s="14" t="s">
        <v>159</v>
      </c>
      <c r="M105" s="15"/>
      <c r="N105" s="15"/>
      <c r="O105" s="15"/>
      <c r="P105" s="15"/>
      <c r="Q105" s="15"/>
      <c r="R105" s="15"/>
      <c r="S105" s="15"/>
      <c r="T105" s="15"/>
    </row>
    <row r="107" spans="1:22" ht="15.75" x14ac:dyDescent="0.45">
      <c r="A107" s="128" t="s">
        <v>188</v>
      </c>
      <c r="B107" s="129"/>
      <c r="C107" s="129"/>
      <c r="D107" s="129"/>
      <c r="E107" s="129"/>
      <c r="F107" s="129"/>
      <c r="G107" s="129"/>
      <c r="H107" s="129"/>
      <c r="I107" s="130"/>
      <c r="L107" s="128" t="s">
        <v>188</v>
      </c>
      <c r="M107" s="129"/>
      <c r="N107" s="129"/>
      <c r="O107" s="129"/>
      <c r="P107" s="129"/>
      <c r="Q107" s="129"/>
      <c r="R107" s="129"/>
      <c r="S107" s="129"/>
      <c r="T107" s="130"/>
    </row>
    <row r="108" spans="1:22" x14ac:dyDescent="0.45">
      <c r="A108" s="133" t="s">
        <v>125</v>
      </c>
      <c r="B108" s="134"/>
      <c r="C108" s="134"/>
      <c r="D108" s="134"/>
      <c r="E108" s="134"/>
      <c r="F108" s="134"/>
      <c r="G108" s="134"/>
      <c r="H108" s="134"/>
      <c r="I108" s="135"/>
      <c r="L108" s="136" t="s">
        <v>91</v>
      </c>
      <c r="M108" s="134"/>
      <c r="N108" s="134"/>
      <c r="O108" s="134"/>
      <c r="P108" s="134"/>
      <c r="Q108" s="134"/>
      <c r="R108" s="134"/>
      <c r="S108" s="134"/>
      <c r="T108" s="135"/>
    </row>
    <row r="109" spans="1:22" x14ac:dyDescent="0.45">
      <c r="A109" s="122" t="s">
        <v>110</v>
      </c>
      <c r="B109" s="123"/>
      <c r="C109" s="36" t="s">
        <v>126</v>
      </c>
      <c r="D109" s="36" t="s">
        <v>127</v>
      </c>
      <c r="E109" s="36" t="s">
        <v>128</v>
      </c>
      <c r="F109" s="36" t="s">
        <v>129</v>
      </c>
      <c r="G109" s="36" t="s">
        <v>130</v>
      </c>
      <c r="H109" s="37" t="s">
        <v>92</v>
      </c>
      <c r="I109" s="37" t="s">
        <v>65</v>
      </c>
      <c r="L109" s="122" t="s">
        <v>110</v>
      </c>
      <c r="M109" s="123"/>
      <c r="N109" s="36" t="s">
        <v>126</v>
      </c>
      <c r="O109" s="36" t="s">
        <v>127</v>
      </c>
      <c r="P109" s="36" t="s">
        <v>128</v>
      </c>
      <c r="Q109" s="36" t="s">
        <v>129</v>
      </c>
      <c r="R109" s="36" t="s">
        <v>130</v>
      </c>
      <c r="S109" s="37" t="s">
        <v>92</v>
      </c>
      <c r="T109" s="37" t="s">
        <v>65</v>
      </c>
    </row>
    <row r="110" spans="1:22" x14ac:dyDescent="0.45">
      <c r="A110" s="124">
        <v>-1</v>
      </c>
      <c r="B110" s="125"/>
      <c r="C110" s="38">
        <v>-2</v>
      </c>
      <c r="D110" s="38">
        <v>-3</v>
      </c>
      <c r="E110" s="38">
        <v>-4</v>
      </c>
      <c r="F110" s="38">
        <v>-5</v>
      </c>
      <c r="G110" s="38">
        <v>-6</v>
      </c>
      <c r="H110" s="38">
        <v>-7</v>
      </c>
      <c r="I110" s="38">
        <v>-8</v>
      </c>
      <c r="L110" s="124">
        <v>-1</v>
      </c>
      <c r="M110" s="125"/>
      <c r="N110" s="38">
        <v>-2</v>
      </c>
      <c r="O110" s="38">
        <v>-3</v>
      </c>
      <c r="P110" s="38">
        <v>-4</v>
      </c>
      <c r="Q110" s="38">
        <v>-5</v>
      </c>
      <c r="R110" s="38">
        <v>-6</v>
      </c>
      <c r="S110" s="38">
        <v>-7</v>
      </c>
      <c r="T110" s="38">
        <v>-8</v>
      </c>
    </row>
    <row r="111" spans="1:22" x14ac:dyDescent="0.45">
      <c r="A111" s="40">
        <v>1</v>
      </c>
      <c r="B111" s="77" t="s">
        <v>133</v>
      </c>
      <c r="C111" s="69">
        <v>370.96</v>
      </c>
      <c r="D111" s="69">
        <v>276.66000000000003</v>
      </c>
      <c r="E111" s="69">
        <v>315.33999999999997</v>
      </c>
      <c r="F111" s="69">
        <v>346.45</v>
      </c>
      <c r="G111" s="69">
        <v>379.5</v>
      </c>
      <c r="H111" s="69">
        <v>444.12</v>
      </c>
      <c r="I111" s="70">
        <v>612.66999999999996</v>
      </c>
      <c r="L111" s="40">
        <v>1</v>
      </c>
      <c r="M111" s="77" t="s">
        <v>133</v>
      </c>
      <c r="N111" s="45">
        <v>14132047241195.518</v>
      </c>
      <c r="O111" s="45">
        <v>10539605859793.922</v>
      </c>
      <c r="P111" s="45">
        <v>12013154456110.078</v>
      </c>
      <c r="Q111" s="45">
        <v>13198317249062.4</v>
      </c>
      <c r="R111" s="45">
        <v>14457386047104</v>
      </c>
      <c r="S111" s="45">
        <v>16919141742397.439</v>
      </c>
      <c r="T111" s="45">
        <v>23340202133015.043</v>
      </c>
    </row>
    <row r="112" spans="1:22" x14ac:dyDescent="0.45">
      <c r="A112" s="71" t="s">
        <v>134</v>
      </c>
      <c r="B112" s="52" t="s">
        <v>28</v>
      </c>
      <c r="C112" s="70">
        <v>0.67</v>
      </c>
      <c r="D112" s="70">
        <v>1.35</v>
      </c>
      <c r="E112" s="70">
        <v>6.15</v>
      </c>
      <c r="F112" s="70">
        <v>10.17</v>
      </c>
      <c r="G112" s="70">
        <v>44.97</v>
      </c>
      <c r="H112" s="70">
        <v>36.94</v>
      </c>
      <c r="I112" s="70">
        <v>21.11</v>
      </c>
      <c r="L112" s="71" t="s">
        <v>134</v>
      </c>
      <c r="M112" s="52" t="s">
        <v>28</v>
      </c>
      <c r="N112" s="45">
        <v>25524238871.040001</v>
      </c>
      <c r="O112" s="45">
        <v>51429436531.200005</v>
      </c>
      <c r="P112" s="45">
        <v>234289655308.80002</v>
      </c>
      <c r="Q112" s="45">
        <v>387435088535.04004</v>
      </c>
      <c r="R112" s="45">
        <v>1713171674672.6401</v>
      </c>
      <c r="S112" s="45">
        <v>1407261767009.28</v>
      </c>
      <c r="T112" s="45">
        <v>804204003832.31995</v>
      </c>
    </row>
    <row r="113" spans="1:22" x14ac:dyDescent="0.45">
      <c r="A113" s="46" t="s">
        <v>136</v>
      </c>
      <c r="B113" s="46" t="s">
        <v>169</v>
      </c>
      <c r="C113" s="70">
        <v>366.92</v>
      </c>
      <c r="D113" s="70">
        <v>272.7</v>
      </c>
      <c r="E113" s="70">
        <v>306.74</v>
      </c>
      <c r="F113" s="70">
        <v>334.48</v>
      </c>
      <c r="G113" s="70">
        <v>332.63</v>
      </c>
      <c r="H113" s="70">
        <v>407.17</v>
      </c>
      <c r="I113" s="70">
        <v>591.55999999999995</v>
      </c>
      <c r="L113" s="46" t="s">
        <v>136</v>
      </c>
      <c r="M113" s="46" t="s">
        <v>169</v>
      </c>
      <c r="N113" s="45">
        <v>13978139890391.041</v>
      </c>
      <c r="O113" s="45">
        <v>10388746179302.4</v>
      </c>
      <c r="P113" s="45">
        <v>11685529897466.881</v>
      </c>
      <c r="Q113" s="45">
        <v>12742309578485.76</v>
      </c>
      <c r="R113" s="45">
        <v>12671832202498.561</v>
      </c>
      <c r="S113" s="45">
        <v>15511499016599.041</v>
      </c>
      <c r="T113" s="45">
        <v>22535998129182.715</v>
      </c>
    </row>
    <row r="114" spans="1:22" x14ac:dyDescent="0.45">
      <c r="A114" s="46" t="s">
        <v>142</v>
      </c>
      <c r="B114" s="46" t="s">
        <v>137</v>
      </c>
      <c r="C114" s="70">
        <v>3.38</v>
      </c>
      <c r="D114" s="70">
        <v>2.6</v>
      </c>
      <c r="E114" s="70">
        <v>2.4500000000000002</v>
      </c>
      <c r="F114" s="70">
        <v>1.8</v>
      </c>
      <c r="G114" s="70">
        <v>1.9</v>
      </c>
      <c r="H114" s="70">
        <v>0.02</v>
      </c>
      <c r="I114" s="70">
        <v>0</v>
      </c>
      <c r="L114" s="46" t="s">
        <v>142</v>
      </c>
      <c r="M114" s="46" t="s">
        <v>137</v>
      </c>
      <c r="N114" s="45">
        <v>128764070722.56</v>
      </c>
      <c r="O114" s="45">
        <v>99049285171.200012</v>
      </c>
      <c r="P114" s="45">
        <v>93334903334.399994</v>
      </c>
      <c r="Q114" s="45">
        <v>68572582041.600006</v>
      </c>
      <c r="R114" s="45">
        <v>72382169932.799988</v>
      </c>
      <c r="S114" s="45">
        <v>761917578.23999989</v>
      </c>
      <c r="T114" s="45">
        <v>0</v>
      </c>
    </row>
    <row r="115" spans="1:22" x14ac:dyDescent="0.45">
      <c r="A115" s="46" t="s">
        <v>144</v>
      </c>
      <c r="B115" s="46" t="s">
        <v>189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L115" s="46" t="s">
        <v>144</v>
      </c>
      <c r="M115" s="46" t="s">
        <v>189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5">
        <v>0</v>
      </c>
    </row>
    <row r="116" spans="1:22" x14ac:dyDescent="0.45">
      <c r="A116" s="103">
        <v>2</v>
      </c>
      <c r="B116" s="46" t="s">
        <v>94</v>
      </c>
      <c r="C116" s="70">
        <v>70.37</v>
      </c>
      <c r="D116" s="70">
        <v>79.16</v>
      </c>
      <c r="E116" s="70">
        <v>74.53</v>
      </c>
      <c r="F116" s="70">
        <v>55.62</v>
      </c>
      <c r="G116" s="70">
        <v>56.62</v>
      </c>
      <c r="H116" s="70">
        <v>51.41</v>
      </c>
      <c r="I116" s="70">
        <v>47.28</v>
      </c>
      <c r="L116" s="103">
        <v>2</v>
      </c>
      <c r="M116" s="46" t="s">
        <v>94</v>
      </c>
      <c r="N116" s="45">
        <v>2680806999037.4404</v>
      </c>
      <c r="O116" s="45">
        <v>3015669774673.9199</v>
      </c>
      <c r="P116" s="45">
        <v>2839285855311.3604</v>
      </c>
      <c r="Q116" s="45">
        <v>2118892785085.4399</v>
      </c>
      <c r="R116" s="45">
        <v>2156988663997.4399</v>
      </c>
      <c r="S116" s="45">
        <v>1958509134865.9199</v>
      </c>
      <c r="T116" s="45">
        <v>1801173154959.3599</v>
      </c>
      <c r="V116" t="s">
        <v>94</v>
      </c>
    </row>
    <row r="117" spans="1:22" x14ac:dyDescent="0.45">
      <c r="A117" s="103">
        <v>3</v>
      </c>
      <c r="B117" s="46" t="s">
        <v>138</v>
      </c>
      <c r="C117" s="70">
        <v>646.55999999999995</v>
      </c>
      <c r="D117" s="70">
        <v>586.79</v>
      </c>
      <c r="E117" s="70">
        <v>535.67999999999995</v>
      </c>
      <c r="F117" s="70">
        <v>445.77</v>
      </c>
      <c r="G117" s="70">
        <v>430.36</v>
      </c>
      <c r="H117" s="70">
        <v>360.95</v>
      </c>
      <c r="I117" s="70">
        <v>305.79000000000002</v>
      </c>
      <c r="L117" s="103">
        <v>3</v>
      </c>
      <c r="M117" s="46" t="s">
        <v>138</v>
      </c>
      <c r="N117" s="45">
        <v>24631271469342.719</v>
      </c>
      <c r="O117" s="45">
        <v>22354280786772.48</v>
      </c>
      <c r="P117" s="45">
        <v>20407200415580.16</v>
      </c>
      <c r="Q117" s="45">
        <v>16981999942602.24</v>
      </c>
      <c r="R117" s="45">
        <v>16394942448568.32</v>
      </c>
      <c r="S117" s="45">
        <v>13750707493286.402</v>
      </c>
      <c r="T117" s="45">
        <v>11649338812500.48</v>
      </c>
    </row>
    <row r="118" spans="1:22" x14ac:dyDescent="0.45">
      <c r="A118" s="103">
        <v>4</v>
      </c>
      <c r="B118" s="46" t="s">
        <v>170</v>
      </c>
      <c r="C118" s="70">
        <v>45.24</v>
      </c>
      <c r="D118" s="70">
        <v>12.45</v>
      </c>
      <c r="E118" s="70">
        <v>38.479999999999997</v>
      </c>
      <c r="F118" s="70">
        <v>45.1</v>
      </c>
      <c r="G118" s="70">
        <v>52.66</v>
      </c>
      <c r="H118" s="70">
        <v>71.45</v>
      </c>
      <c r="I118" s="70">
        <v>62.33</v>
      </c>
      <c r="L118" s="103">
        <v>4</v>
      </c>
      <c r="M118" s="46" t="s">
        <v>170</v>
      </c>
      <c r="N118" s="45">
        <v>1723457561978.8801</v>
      </c>
      <c r="O118" s="45">
        <v>474293692454.39996</v>
      </c>
      <c r="P118" s="45">
        <v>1465929420533.7598</v>
      </c>
      <c r="Q118" s="45">
        <v>1718124138931.2</v>
      </c>
      <c r="R118" s="45">
        <v>2006128983505.9199</v>
      </c>
      <c r="S118" s="45">
        <v>2721950548262.4004</v>
      </c>
      <c r="T118" s="45">
        <v>2374516132584.96</v>
      </c>
      <c r="V118" t="s">
        <v>95</v>
      </c>
    </row>
    <row r="119" spans="1:22" x14ac:dyDescent="0.45">
      <c r="A119" s="103">
        <v>5</v>
      </c>
      <c r="B119" s="46" t="s">
        <v>190</v>
      </c>
      <c r="C119" s="70">
        <v>2408.31</v>
      </c>
      <c r="D119" s="70">
        <v>2018.99</v>
      </c>
      <c r="E119" s="70">
        <v>1833.32</v>
      </c>
      <c r="F119" s="70">
        <v>1748.42</v>
      </c>
      <c r="G119" s="70">
        <v>2136.4699999999998</v>
      </c>
      <c r="H119" s="70">
        <v>2491.75</v>
      </c>
      <c r="I119" s="70">
        <v>2298.66</v>
      </c>
      <c r="L119" s="103">
        <v>5</v>
      </c>
      <c r="M119" s="46" t="s">
        <v>190</v>
      </c>
      <c r="N119" s="45">
        <v>91746686142558.719</v>
      </c>
      <c r="O119" s="45">
        <v>76915198564538.875</v>
      </c>
      <c r="P119" s="45">
        <v>69841936726947.828</v>
      </c>
      <c r="Q119" s="45">
        <v>66607596607319.039</v>
      </c>
      <c r="R119" s="45">
        <v>81390702419120.641</v>
      </c>
      <c r="S119" s="45">
        <v>94925406278976</v>
      </c>
      <c r="T119" s="45">
        <v>87569473019857.906</v>
      </c>
    </row>
    <row r="120" spans="1:22" x14ac:dyDescent="0.45">
      <c r="A120" s="71" t="s">
        <v>134</v>
      </c>
      <c r="B120" s="46" t="s">
        <v>177</v>
      </c>
      <c r="C120" s="70">
        <v>79.319999999999993</v>
      </c>
      <c r="D120" s="70">
        <v>59.03</v>
      </c>
      <c r="E120" s="70">
        <v>55.87</v>
      </c>
      <c r="F120" s="70">
        <v>32.78</v>
      </c>
      <c r="G120" s="70">
        <v>47.85</v>
      </c>
      <c r="H120" s="70">
        <v>49.63</v>
      </c>
      <c r="I120" s="70">
        <v>58.83</v>
      </c>
      <c r="L120" s="71" t="s">
        <v>134</v>
      </c>
      <c r="M120" s="46" t="s">
        <v>177</v>
      </c>
      <c r="N120" s="45">
        <v>3021765115299.8394</v>
      </c>
      <c r="O120" s="45">
        <v>2248799732175.3604</v>
      </c>
      <c r="P120" s="45">
        <v>2128416754813.4402</v>
      </c>
      <c r="Q120" s="45">
        <v>1248782910735.3601</v>
      </c>
      <c r="R120" s="45">
        <v>1822887805939.2002</v>
      </c>
      <c r="S120" s="45">
        <v>1890698470402.5603</v>
      </c>
      <c r="T120" s="45">
        <v>2241180556392.96</v>
      </c>
      <c r="V120" t="s">
        <v>93</v>
      </c>
    </row>
    <row r="121" spans="1:22" x14ac:dyDescent="0.45">
      <c r="A121" s="46" t="s">
        <v>136</v>
      </c>
      <c r="B121" s="46" t="s">
        <v>147</v>
      </c>
      <c r="C121" s="70">
        <v>710.29</v>
      </c>
      <c r="D121" s="70">
        <v>602.91</v>
      </c>
      <c r="E121" s="70">
        <v>549.88</v>
      </c>
      <c r="F121" s="70">
        <v>611.38</v>
      </c>
      <c r="G121" s="70">
        <v>763.95</v>
      </c>
      <c r="H121" s="70">
        <v>981.72</v>
      </c>
      <c r="I121" s="70">
        <v>898.38</v>
      </c>
      <c r="L121" s="46" t="s">
        <v>136</v>
      </c>
      <c r="M121" s="46" t="s">
        <v>147</v>
      </c>
      <c r="N121" s="45">
        <v>27059121832404.48</v>
      </c>
      <c r="O121" s="45">
        <v>22968386354833.918</v>
      </c>
      <c r="P121" s="45">
        <v>20948161896130.559</v>
      </c>
      <c r="Q121" s="45">
        <v>23291058449218.563</v>
      </c>
      <c r="R121" s="45">
        <v>29103346694822.402</v>
      </c>
      <c r="S121" s="45">
        <v>37399486245488.641</v>
      </c>
      <c r="T121" s="45">
        <v>34224575696962.563</v>
      </c>
      <c r="V121" t="s">
        <v>93</v>
      </c>
    </row>
    <row r="122" spans="1:22" x14ac:dyDescent="0.45">
      <c r="A122" s="46" t="s">
        <v>142</v>
      </c>
      <c r="B122" s="46" t="s">
        <v>187</v>
      </c>
      <c r="C122" s="70">
        <v>52.11</v>
      </c>
      <c r="D122" s="70">
        <v>37.99</v>
      </c>
      <c r="E122" s="70">
        <v>57.75</v>
      </c>
      <c r="F122" s="70">
        <v>69.87</v>
      </c>
      <c r="G122" s="70">
        <v>68.36</v>
      </c>
      <c r="H122" s="70">
        <v>74.12</v>
      </c>
      <c r="I122" s="70">
        <v>45.5</v>
      </c>
      <c r="L122" s="46" t="s">
        <v>142</v>
      </c>
      <c r="M122" s="46" t="s">
        <v>187</v>
      </c>
      <c r="N122" s="45">
        <v>1985176250104.3201</v>
      </c>
      <c r="O122" s="45">
        <v>1447262439866.8799</v>
      </c>
      <c r="P122" s="45">
        <v>2200037007168</v>
      </c>
      <c r="Q122" s="45">
        <v>2661759059581.4399</v>
      </c>
      <c r="R122" s="45">
        <v>2604234282424.3198</v>
      </c>
      <c r="S122" s="45">
        <v>2823666544957.4404</v>
      </c>
      <c r="T122" s="45">
        <v>1733362490496</v>
      </c>
      <c r="V122" t="s">
        <v>93</v>
      </c>
    </row>
    <row r="123" spans="1:22" x14ac:dyDescent="0.45">
      <c r="A123" s="46" t="s">
        <v>144</v>
      </c>
      <c r="B123" s="46" t="s">
        <v>99</v>
      </c>
      <c r="C123" s="70">
        <v>39.43</v>
      </c>
      <c r="D123" s="70">
        <v>27.78</v>
      </c>
      <c r="E123" s="70">
        <v>13.08</v>
      </c>
      <c r="F123" s="70">
        <v>12.73</v>
      </c>
      <c r="G123" s="70">
        <v>14.66</v>
      </c>
      <c r="H123" s="70">
        <v>11.99</v>
      </c>
      <c r="I123" s="70">
        <v>13.61</v>
      </c>
      <c r="L123" s="46" t="s">
        <v>144</v>
      </c>
      <c r="M123" s="46" t="s">
        <v>99</v>
      </c>
      <c r="N123" s="45">
        <v>1502120505500.1599</v>
      </c>
      <c r="O123" s="45">
        <v>1058303516175.3601</v>
      </c>
      <c r="P123" s="45">
        <v>498294096168.95996</v>
      </c>
      <c r="Q123" s="45">
        <v>484960538549.76007</v>
      </c>
      <c r="R123" s="45">
        <v>558485584849.92004</v>
      </c>
      <c r="S123" s="45">
        <v>456769588154.88007</v>
      </c>
      <c r="T123" s="45">
        <v>518484911992.31995</v>
      </c>
      <c r="V123" t="s">
        <v>99</v>
      </c>
    </row>
    <row r="124" spans="1:22" x14ac:dyDescent="0.45">
      <c r="A124" s="46" t="s">
        <v>146</v>
      </c>
      <c r="B124" s="46" t="s">
        <v>174</v>
      </c>
      <c r="C124" s="70">
        <v>221.54</v>
      </c>
      <c r="D124" s="70">
        <v>145.66999999999999</v>
      </c>
      <c r="E124" s="70">
        <v>123.25</v>
      </c>
      <c r="F124" s="70">
        <v>87.91</v>
      </c>
      <c r="G124" s="70">
        <v>142.72</v>
      </c>
      <c r="H124" s="70">
        <v>171.04</v>
      </c>
      <c r="I124" s="70">
        <v>133.44</v>
      </c>
      <c r="L124" s="46" t="s">
        <v>146</v>
      </c>
      <c r="M124" s="46" t="s">
        <v>174</v>
      </c>
      <c r="N124" s="45">
        <v>8439761014164.4805</v>
      </c>
      <c r="O124" s="45">
        <v>5549426681111.04</v>
      </c>
      <c r="P124" s="45">
        <v>4695317075904</v>
      </c>
      <c r="Q124" s="45">
        <v>3349008715153.9204</v>
      </c>
      <c r="R124" s="45">
        <v>5437043838320.6406</v>
      </c>
      <c r="S124" s="45">
        <v>6515919129108.4805</v>
      </c>
      <c r="T124" s="45">
        <v>5083514082017.2793</v>
      </c>
      <c r="V124" t="s">
        <v>93</v>
      </c>
    </row>
    <row r="125" spans="1:22" x14ac:dyDescent="0.45">
      <c r="A125" s="46" t="s">
        <v>148</v>
      </c>
      <c r="B125" s="46" t="s">
        <v>175</v>
      </c>
      <c r="C125" s="70">
        <v>287.42</v>
      </c>
      <c r="D125" s="70">
        <v>221.83</v>
      </c>
      <c r="E125" s="70">
        <v>201.29</v>
      </c>
      <c r="F125" s="70">
        <v>165.86</v>
      </c>
      <c r="G125" s="70">
        <v>193.13</v>
      </c>
      <c r="H125" s="70">
        <v>238.88</v>
      </c>
      <c r="I125" s="70">
        <v>232.01</v>
      </c>
      <c r="L125" s="46" t="s">
        <v>148</v>
      </c>
      <c r="M125" s="46" t="s">
        <v>175</v>
      </c>
      <c r="N125" s="45">
        <v>10949517516887.041</v>
      </c>
      <c r="O125" s="45">
        <v>8450808819048.9619</v>
      </c>
      <c r="P125" s="45">
        <v>7668319466196.4795</v>
      </c>
      <c r="Q125" s="45">
        <v>6318582476344.3213</v>
      </c>
      <c r="R125" s="45">
        <v>7357457094274.5596</v>
      </c>
      <c r="S125" s="45">
        <v>9100343554498.5605</v>
      </c>
      <c r="T125" s="45">
        <v>8838624866373.1191</v>
      </c>
      <c r="V125" t="s">
        <v>93</v>
      </c>
    </row>
    <row r="126" spans="1:22" x14ac:dyDescent="0.45">
      <c r="A126" s="46" t="s">
        <v>150</v>
      </c>
      <c r="B126" s="46" t="s">
        <v>176</v>
      </c>
      <c r="C126" s="70">
        <v>219.56</v>
      </c>
      <c r="D126" s="70">
        <v>233.09</v>
      </c>
      <c r="E126" s="70">
        <v>231.61</v>
      </c>
      <c r="F126" s="70">
        <v>232.26</v>
      </c>
      <c r="G126" s="70">
        <v>218.48</v>
      </c>
      <c r="H126" s="70">
        <v>258.27999999999997</v>
      </c>
      <c r="I126" s="70">
        <v>223.38</v>
      </c>
      <c r="L126" s="46" t="s">
        <v>150</v>
      </c>
      <c r="M126" s="46" t="s">
        <v>176</v>
      </c>
      <c r="N126" s="45">
        <v>8364331173918.7217</v>
      </c>
      <c r="O126" s="45">
        <v>8879768415598.082</v>
      </c>
      <c r="P126" s="45">
        <v>8823386514808.3203</v>
      </c>
      <c r="Q126" s="45">
        <v>8848148836101.1191</v>
      </c>
      <c r="R126" s="45">
        <v>8323187624693.7598</v>
      </c>
      <c r="S126" s="45">
        <v>9839403605391.3594</v>
      </c>
      <c r="T126" s="45">
        <v>8509857431362.5605</v>
      </c>
      <c r="V126" t="s">
        <v>97</v>
      </c>
    </row>
    <row r="127" spans="1:22" x14ac:dyDescent="0.45">
      <c r="A127" s="46" t="s">
        <v>178</v>
      </c>
      <c r="B127" s="46" t="s">
        <v>191</v>
      </c>
      <c r="C127" s="70">
        <v>13.1</v>
      </c>
      <c r="D127" s="70">
        <v>30.35</v>
      </c>
      <c r="E127" s="70">
        <v>7.3</v>
      </c>
      <c r="F127" s="70">
        <v>1.65</v>
      </c>
      <c r="G127" s="70">
        <v>1.32</v>
      </c>
      <c r="H127" s="70">
        <v>1.62</v>
      </c>
      <c r="I127" s="70">
        <v>0.87</v>
      </c>
      <c r="L127" s="46" t="s">
        <v>178</v>
      </c>
      <c r="M127" s="46" t="s">
        <v>191</v>
      </c>
      <c r="N127" s="45">
        <v>499056013747.20001</v>
      </c>
      <c r="O127" s="45">
        <v>1156209924979.2002</v>
      </c>
      <c r="P127" s="45">
        <v>278099916057.60004</v>
      </c>
      <c r="Q127" s="45">
        <v>62858200204.800003</v>
      </c>
      <c r="R127" s="45">
        <v>50286560163.840012</v>
      </c>
      <c r="S127" s="45">
        <v>61715323837.44001</v>
      </c>
      <c r="T127" s="45">
        <v>33143414653.439999</v>
      </c>
      <c r="V127" t="s">
        <v>93</v>
      </c>
    </row>
    <row r="128" spans="1:22" x14ac:dyDescent="0.45">
      <c r="A128" s="46" t="s">
        <v>180</v>
      </c>
      <c r="B128" s="46" t="s">
        <v>145</v>
      </c>
      <c r="C128" s="70">
        <v>38.04</v>
      </c>
      <c r="D128" s="70">
        <v>21.95</v>
      </c>
      <c r="E128" s="70">
        <v>15.24</v>
      </c>
      <c r="F128" s="70">
        <v>10.92</v>
      </c>
      <c r="G128" s="70">
        <v>16.350000000000001</v>
      </c>
      <c r="H128" s="70">
        <v>16.63</v>
      </c>
      <c r="I128" s="70">
        <v>10.93</v>
      </c>
      <c r="L128" s="46" t="s">
        <v>180</v>
      </c>
      <c r="M128" s="46" t="s">
        <v>145</v>
      </c>
      <c r="N128" s="45">
        <v>1449167233812.4802</v>
      </c>
      <c r="O128" s="45">
        <v>836204542118.40002</v>
      </c>
      <c r="P128" s="45">
        <v>580581194618.88</v>
      </c>
      <c r="Q128" s="45">
        <v>416006997719.04004</v>
      </c>
      <c r="R128" s="45">
        <v>622867620211.20007</v>
      </c>
      <c r="S128" s="45">
        <v>633534466306.56006</v>
      </c>
      <c r="T128" s="45">
        <v>416387956508.15997</v>
      </c>
      <c r="V128" t="s">
        <v>93</v>
      </c>
    </row>
    <row r="129" spans="1:22" x14ac:dyDescent="0.45">
      <c r="A129" s="46" t="s">
        <v>181</v>
      </c>
      <c r="B129" s="46" t="s">
        <v>182</v>
      </c>
      <c r="C129" s="70">
        <v>458.13</v>
      </c>
      <c r="D129" s="70">
        <v>475.21</v>
      </c>
      <c r="E129" s="70">
        <v>408.08</v>
      </c>
      <c r="F129" s="70">
        <v>393.28</v>
      </c>
      <c r="G129" s="70">
        <v>476.45</v>
      </c>
      <c r="H129" s="70">
        <v>487.71</v>
      </c>
      <c r="I129" s="70">
        <v>513.65</v>
      </c>
      <c r="L129" s="46" t="s">
        <v>181</v>
      </c>
      <c r="M129" s="46" t="s">
        <v>182</v>
      </c>
      <c r="N129" s="45">
        <v>17452865005954.563</v>
      </c>
      <c r="O129" s="45">
        <v>18103542617771.523</v>
      </c>
      <c r="P129" s="45">
        <v>15546166266408.961</v>
      </c>
      <c r="Q129" s="45">
        <v>14982347258511.359</v>
      </c>
      <c r="R129" s="45">
        <v>18150781507622.402</v>
      </c>
      <c r="S129" s="45">
        <v>18579741104171.52</v>
      </c>
      <c r="T129" s="45">
        <v>19567948203148.801</v>
      </c>
      <c r="V129" t="s">
        <v>97</v>
      </c>
    </row>
    <row r="130" spans="1:22" x14ac:dyDescent="0.45">
      <c r="A130" s="46" t="s">
        <v>183</v>
      </c>
      <c r="B130" s="46" t="s">
        <v>192</v>
      </c>
      <c r="C130" s="70">
        <v>289.38</v>
      </c>
      <c r="D130" s="70">
        <v>163.16999999999999</v>
      </c>
      <c r="E130" s="70">
        <v>169.99</v>
      </c>
      <c r="F130" s="70">
        <v>129.78</v>
      </c>
      <c r="G130" s="70">
        <v>193.19</v>
      </c>
      <c r="H130" s="70">
        <v>200.11</v>
      </c>
      <c r="I130" s="70">
        <v>168.07</v>
      </c>
      <c r="L130" s="46" t="s">
        <v>183</v>
      </c>
      <c r="M130" s="46" t="s">
        <v>192</v>
      </c>
      <c r="N130" s="45">
        <v>11024185439554.563</v>
      </c>
      <c r="O130" s="45">
        <v>6216104562071.0391</v>
      </c>
      <c r="P130" s="45">
        <v>6475918456250.8809</v>
      </c>
      <c r="Q130" s="45">
        <v>4944083165199.3604</v>
      </c>
      <c r="R130" s="45">
        <v>7359742847009.2803</v>
      </c>
      <c r="S130" s="45">
        <v>7623366329080.3213</v>
      </c>
      <c r="T130" s="45">
        <v>6402774368739.8398</v>
      </c>
      <c r="V130" t="s">
        <v>93</v>
      </c>
    </row>
    <row r="131" spans="1:22" x14ac:dyDescent="0.45">
      <c r="A131" s="103">
        <v>6</v>
      </c>
      <c r="B131" s="46" t="s">
        <v>100</v>
      </c>
      <c r="C131" s="50" t="s">
        <v>153</v>
      </c>
      <c r="D131" s="70">
        <v>351.28</v>
      </c>
      <c r="E131" s="70">
        <v>309.08999999999997</v>
      </c>
      <c r="F131" s="70">
        <v>196.87</v>
      </c>
      <c r="G131" s="70">
        <v>270.18</v>
      </c>
      <c r="H131" s="70">
        <v>357.27</v>
      </c>
      <c r="I131" s="70">
        <v>319.24</v>
      </c>
      <c r="L131" s="103">
        <v>6</v>
      </c>
      <c r="M131" s="46" t="s">
        <v>100</v>
      </c>
      <c r="N131" s="45">
        <v>0</v>
      </c>
      <c r="O131" s="45">
        <v>13382320344207.359</v>
      </c>
      <c r="P131" s="45">
        <v>11775055212910.08</v>
      </c>
      <c r="Q131" s="45">
        <v>7499935681405.4414</v>
      </c>
      <c r="R131" s="45">
        <v>10292744564444.16</v>
      </c>
      <c r="S131" s="45">
        <v>13610514658890.242</v>
      </c>
      <c r="T131" s="45">
        <v>12161728383866.881</v>
      </c>
      <c r="V131" t="s">
        <v>93</v>
      </c>
    </row>
    <row r="132" spans="1:22" x14ac:dyDescent="0.45">
      <c r="A132" s="103">
        <v>7</v>
      </c>
      <c r="B132" s="46" t="s">
        <v>33</v>
      </c>
      <c r="C132" s="70">
        <v>3300.14</v>
      </c>
      <c r="D132" s="70">
        <v>2356.88</v>
      </c>
      <c r="E132" s="70">
        <v>1984.69</v>
      </c>
      <c r="F132" s="70">
        <v>2175.37</v>
      </c>
      <c r="G132" s="70">
        <v>2564</v>
      </c>
      <c r="H132" s="70">
        <v>2485.35</v>
      </c>
      <c r="I132" s="70">
        <v>2266.25</v>
      </c>
      <c r="L132" s="103">
        <v>7</v>
      </c>
      <c r="M132" s="46" t="s">
        <v>33</v>
      </c>
      <c r="N132" s="45">
        <v>125721733832647.69</v>
      </c>
      <c r="O132" s="45">
        <v>89787415090114.563</v>
      </c>
      <c r="P132" s="45">
        <v>75608509917857.281</v>
      </c>
      <c r="Q132" s="45">
        <v>82872632108797.438</v>
      </c>
      <c r="R132" s="45">
        <v>97677833530368.016</v>
      </c>
      <c r="S132" s="45">
        <v>94681592653939.188</v>
      </c>
      <c r="T132" s="45">
        <v>86334785584320</v>
      </c>
      <c r="V132" t="s">
        <v>93</v>
      </c>
    </row>
    <row r="133" spans="1:22" x14ac:dyDescent="0.45">
      <c r="A133" s="51"/>
      <c r="B133" s="52" t="s">
        <v>155</v>
      </c>
      <c r="C133" s="72">
        <v>6841.58</v>
      </c>
      <c r="D133" s="72">
        <v>5682.21</v>
      </c>
      <c r="E133" s="72">
        <v>5091.1400000000003</v>
      </c>
      <c r="F133" s="72">
        <v>5013.6000000000004</v>
      </c>
      <c r="G133" s="72">
        <v>5889.81</v>
      </c>
      <c r="H133" s="72">
        <v>6262.3</v>
      </c>
      <c r="I133" s="72">
        <v>5912.22</v>
      </c>
      <c r="L133" s="51"/>
      <c r="M133" s="52" t="s">
        <v>155</v>
      </c>
      <c r="N133" s="45">
        <v>260636003246761</v>
      </c>
      <c r="O133" s="45">
        <v>216468784112555.5</v>
      </c>
      <c r="P133" s="45">
        <v>193951452964039.72</v>
      </c>
      <c r="Q133" s="45">
        <v>190997498513203.25</v>
      </c>
      <c r="R133" s="45">
        <v>224377488574686.75</v>
      </c>
      <c r="S133" s="45">
        <v>238567822510617.63</v>
      </c>
      <c r="T133" s="45">
        <v>225231217221104.69</v>
      </c>
    </row>
    <row r="134" spans="1:22" x14ac:dyDescent="0.45">
      <c r="A134" s="131">
        <v>8</v>
      </c>
      <c r="B134" s="58" t="s">
        <v>156</v>
      </c>
      <c r="C134" s="73">
        <v>706.04</v>
      </c>
      <c r="D134" s="73">
        <v>608.29</v>
      </c>
      <c r="E134" s="73">
        <v>695.81</v>
      </c>
      <c r="F134" s="73">
        <v>570.04</v>
      </c>
      <c r="G134" s="73">
        <v>592.12</v>
      </c>
      <c r="H134" s="73">
        <v>783.88</v>
      </c>
      <c r="I134" s="70">
        <v>732.05</v>
      </c>
      <c r="L134" s="131">
        <v>8</v>
      </c>
      <c r="M134" s="58" t="s">
        <v>156</v>
      </c>
      <c r="N134" s="45">
        <v>26897214347028.477</v>
      </c>
      <c r="O134" s="45">
        <v>23173342183380.48</v>
      </c>
      <c r="P134" s="45">
        <v>26507493505758.719</v>
      </c>
      <c r="Q134" s="45">
        <v>21716174814996.48</v>
      </c>
      <c r="R134" s="45">
        <v>22557331821373.445</v>
      </c>
      <c r="S134" s="45">
        <v>29862597561538.559</v>
      </c>
      <c r="T134" s="45">
        <v>27888088157529.598</v>
      </c>
    </row>
    <row r="135" spans="1:22" x14ac:dyDescent="0.45">
      <c r="A135" s="132"/>
      <c r="B135" s="74" t="s">
        <v>157</v>
      </c>
      <c r="C135" s="75">
        <v>7547.62</v>
      </c>
      <c r="D135" s="75">
        <v>6290.5</v>
      </c>
      <c r="E135" s="75">
        <v>5786.95</v>
      </c>
      <c r="F135" s="75">
        <v>5583.64</v>
      </c>
      <c r="G135" s="75">
        <v>6481.93</v>
      </c>
      <c r="H135" s="75">
        <v>7046.18</v>
      </c>
      <c r="I135" s="75">
        <v>6644.27</v>
      </c>
      <c r="L135" s="132"/>
      <c r="M135" s="74" t="s">
        <v>157</v>
      </c>
      <c r="N135" s="64">
        <v>287533217593789.44</v>
      </c>
      <c r="O135" s="64">
        <v>239642126295936.03</v>
      </c>
      <c r="P135" s="64">
        <v>220458946469798.41</v>
      </c>
      <c r="Q135" s="64">
        <v>212713673328199.69</v>
      </c>
      <c r="R135" s="64">
        <v>246934820396060.19</v>
      </c>
      <c r="S135" s="64">
        <v>268430420072156.19</v>
      </c>
      <c r="T135" s="64">
        <v>253119305378634.28</v>
      </c>
    </row>
    <row r="136" spans="1:22" x14ac:dyDescent="0.45">
      <c r="A136" s="14" t="s">
        <v>193</v>
      </c>
      <c r="B136" s="15"/>
      <c r="C136" s="15"/>
      <c r="D136" s="15"/>
      <c r="E136" s="15"/>
      <c r="F136" s="15"/>
      <c r="G136" s="15"/>
      <c r="H136" s="65"/>
      <c r="I136" s="15"/>
      <c r="L136" s="14" t="s">
        <v>193</v>
      </c>
      <c r="M136" s="15"/>
      <c r="N136" s="15"/>
      <c r="O136" s="15"/>
      <c r="P136" s="15"/>
      <c r="Q136" s="15"/>
      <c r="R136" s="15"/>
      <c r="S136" s="15"/>
      <c r="T136" s="15"/>
    </row>
    <row r="137" spans="1:22" x14ac:dyDescent="0.45">
      <c r="A137" s="15" t="s">
        <v>159</v>
      </c>
      <c r="B137" s="15"/>
      <c r="C137" s="15"/>
      <c r="D137" s="15"/>
      <c r="E137" s="15"/>
      <c r="F137" s="15"/>
      <c r="G137" s="15"/>
      <c r="H137" s="15"/>
      <c r="I137" s="15"/>
      <c r="L137" s="15" t="s">
        <v>159</v>
      </c>
      <c r="M137" s="15"/>
      <c r="N137" s="15"/>
      <c r="O137" s="15"/>
      <c r="P137" s="15"/>
      <c r="Q137" s="15"/>
      <c r="R137" s="15"/>
      <c r="S137" s="15"/>
      <c r="T137" s="15"/>
    </row>
    <row r="139" spans="1:22" ht="15.75" x14ac:dyDescent="0.45">
      <c r="A139" s="128" t="s">
        <v>194</v>
      </c>
      <c r="B139" s="129"/>
      <c r="C139" s="129"/>
      <c r="D139" s="129"/>
      <c r="E139" s="129"/>
      <c r="F139" s="129"/>
      <c r="G139" s="129"/>
      <c r="H139" s="129"/>
      <c r="I139" s="130"/>
      <c r="L139" s="128" t="s">
        <v>194</v>
      </c>
      <c r="M139" s="129"/>
      <c r="N139" s="129"/>
      <c r="O139" s="129"/>
      <c r="P139" s="129"/>
      <c r="Q139" s="129"/>
      <c r="R139" s="129"/>
      <c r="S139" s="129"/>
      <c r="T139" s="130"/>
    </row>
    <row r="140" spans="1:22" x14ac:dyDescent="0.45">
      <c r="A140" s="133" t="s">
        <v>125</v>
      </c>
      <c r="B140" s="134"/>
      <c r="C140" s="134"/>
      <c r="D140" s="134"/>
      <c r="E140" s="134"/>
      <c r="F140" s="134"/>
      <c r="G140" s="134"/>
      <c r="H140" s="134"/>
      <c r="I140" s="135"/>
      <c r="L140" s="136" t="s">
        <v>91</v>
      </c>
      <c r="M140" s="134"/>
      <c r="N140" s="134"/>
      <c r="O140" s="134"/>
      <c r="P140" s="134"/>
      <c r="Q140" s="134"/>
      <c r="R140" s="134"/>
      <c r="S140" s="134"/>
      <c r="T140" s="135"/>
    </row>
    <row r="141" spans="1:22" x14ac:dyDescent="0.45">
      <c r="A141" s="122" t="s">
        <v>110</v>
      </c>
      <c r="B141" s="123"/>
      <c r="C141" s="36" t="s">
        <v>126</v>
      </c>
      <c r="D141" s="36" t="s">
        <v>127</v>
      </c>
      <c r="E141" s="36" t="s">
        <v>128</v>
      </c>
      <c r="F141" s="36" t="s">
        <v>129</v>
      </c>
      <c r="G141" s="36" t="s">
        <v>130</v>
      </c>
      <c r="H141" s="37" t="s">
        <v>92</v>
      </c>
      <c r="I141" s="37" t="s">
        <v>65</v>
      </c>
      <c r="L141" s="122" t="s">
        <v>110</v>
      </c>
      <c r="M141" s="123"/>
      <c r="N141" s="36" t="s">
        <v>126</v>
      </c>
      <c r="O141" s="36" t="s">
        <v>127</v>
      </c>
      <c r="P141" s="36" t="s">
        <v>128</v>
      </c>
      <c r="Q141" s="36" t="s">
        <v>129</v>
      </c>
      <c r="R141" s="36" t="s">
        <v>130</v>
      </c>
      <c r="S141" s="37" t="s">
        <v>92</v>
      </c>
      <c r="T141" s="37" t="s">
        <v>65</v>
      </c>
    </row>
    <row r="142" spans="1:22" x14ac:dyDescent="0.45">
      <c r="A142" s="124">
        <v>-1</v>
      </c>
      <c r="B142" s="125"/>
      <c r="C142" s="38">
        <v>-2</v>
      </c>
      <c r="D142" s="38">
        <v>-3</v>
      </c>
      <c r="E142" s="38">
        <v>-4</v>
      </c>
      <c r="F142" s="38">
        <v>-5</v>
      </c>
      <c r="G142" s="38">
        <v>-6</v>
      </c>
      <c r="H142" s="38">
        <v>-7</v>
      </c>
      <c r="I142" s="38">
        <v>-8</v>
      </c>
      <c r="L142" s="124">
        <v>-1</v>
      </c>
      <c r="M142" s="125"/>
      <c r="N142" s="38">
        <v>-2</v>
      </c>
      <c r="O142" s="38">
        <v>-3</v>
      </c>
      <c r="P142" s="38">
        <v>-4</v>
      </c>
      <c r="Q142" s="38">
        <v>-5</v>
      </c>
      <c r="R142" s="38">
        <v>-6</v>
      </c>
      <c r="S142" s="38">
        <v>-7</v>
      </c>
      <c r="T142" s="38">
        <v>-8</v>
      </c>
    </row>
    <row r="143" spans="1:22" x14ac:dyDescent="0.45">
      <c r="A143" s="40">
        <v>1</v>
      </c>
      <c r="B143" s="41" t="s">
        <v>94</v>
      </c>
      <c r="C143" s="69">
        <v>0.17</v>
      </c>
      <c r="D143" s="69">
        <v>0</v>
      </c>
      <c r="E143" s="69">
        <v>0</v>
      </c>
      <c r="F143" s="69">
        <v>0</v>
      </c>
      <c r="G143" s="69">
        <v>0</v>
      </c>
      <c r="H143" s="69">
        <v>0</v>
      </c>
      <c r="I143" s="70">
        <v>1.18</v>
      </c>
      <c r="L143" s="40">
        <v>1</v>
      </c>
      <c r="M143" s="41" t="s">
        <v>94</v>
      </c>
      <c r="N143" s="45">
        <v>6476299415.0400009</v>
      </c>
      <c r="O143" s="45">
        <v>0</v>
      </c>
      <c r="P143" s="45">
        <v>0</v>
      </c>
      <c r="Q143" s="45">
        <v>0</v>
      </c>
      <c r="R143" s="45">
        <v>0</v>
      </c>
      <c r="S143" s="45">
        <v>0</v>
      </c>
      <c r="T143" s="45">
        <v>44953137116.159996</v>
      </c>
      <c r="V143" t="s">
        <v>94</v>
      </c>
    </row>
    <row r="144" spans="1:22" x14ac:dyDescent="0.45">
      <c r="A144" s="103">
        <v>2</v>
      </c>
      <c r="B144" s="46" t="s">
        <v>138</v>
      </c>
      <c r="C144" s="70">
        <v>399.19</v>
      </c>
      <c r="D144" s="70">
        <v>438.98</v>
      </c>
      <c r="E144" s="70">
        <v>328.14</v>
      </c>
      <c r="F144" s="70">
        <v>226.18</v>
      </c>
      <c r="G144" s="70">
        <v>50.7</v>
      </c>
      <c r="H144" s="70">
        <v>16.43</v>
      </c>
      <c r="I144" s="70">
        <v>0</v>
      </c>
      <c r="L144" s="103">
        <v>2</v>
      </c>
      <c r="M144" s="46" t="s">
        <v>138</v>
      </c>
      <c r="N144" s="45">
        <v>15207493902881.281</v>
      </c>
      <c r="O144" s="45">
        <v>16723328924789.76</v>
      </c>
      <c r="P144" s="45">
        <v>12500781706183.68</v>
      </c>
      <c r="Q144" s="45">
        <v>8616525892316.1602</v>
      </c>
      <c r="R144" s="45">
        <v>1931461060838.4004</v>
      </c>
      <c r="S144" s="45">
        <v>625915290524.16003</v>
      </c>
      <c r="T144" s="45">
        <v>0</v>
      </c>
    </row>
    <row r="145" spans="1:22" x14ac:dyDescent="0.45">
      <c r="A145" s="103">
        <v>3</v>
      </c>
      <c r="B145" s="46" t="s">
        <v>95</v>
      </c>
      <c r="C145" s="70">
        <v>0.92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0.31</v>
      </c>
      <c r="L145" s="103">
        <v>3</v>
      </c>
      <c r="M145" s="46" t="s">
        <v>95</v>
      </c>
      <c r="N145" s="45">
        <v>35048208599.040001</v>
      </c>
      <c r="O145" s="45">
        <v>0</v>
      </c>
      <c r="P145" s="45">
        <v>0</v>
      </c>
      <c r="Q145" s="45">
        <v>0</v>
      </c>
      <c r="R145" s="45">
        <v>0</v>
      </c>
      <c r="S145" s="45">
        <v>0</v>
      </c>
      <c r="T145" s="45">
        <v>11809722462.719999</v>
      </c>
      <c r="V145" t="s">
        <v>95</v>
      </c>
    </row>
    <row r="146" spans="1:22" x14ac:dyDescent="0.45">
      <c r="A146" s="103">
        <v>4</v>
      </c>
      <c r="B146" s="46" t="s">
        <v>190</v>
      </c>
      <c r="C146" s="70">
        <v>1066.99</v>
      </c>
      <c r="D146" s="70">
        <v>778.01</v>
      </c>
      <c r="E146" s="70">
        <v>76.319999999999993</v>
      </c>
      <c r="F146" s="70">
        <v>103.59</v>
      </c>
      <c r="G146" s="70">
        <v>70.45</v>
      </c>
      <c r="H146" s="70">
        <v>50.88</v>
      </c>
      <c r="I146" s="70">
        <v>53.78</v>
      </c>
      <c r="L146" s="103">
        <v>4</v>
      </c>
      <c r="M146" s="46" t="s">
        <v>190</v>
      </c>
      <c r="N146" s="45">
        <v>40647921840314.891</v>
      </c>
      <c r="O146" s="45">
        <v>29638974752325.121</v>
      </c>
      <c r="P146" s="45">
        <v>2907477478563.8398</v>
      </c>
      <c r="Q146" s="45">
        <v>3946352096494.0801</v>
      </c>
      <c r="R146" s="45">
        <v>2683854669350.4004</v>
      </c>
      <c r="S146" s="45">
        <v>1938318319042.5601</v>
      </c>
      <c r="T146" s="45">
        <v>2048796367887.3601</v>
      </c>
    </row>
    <row r="147" spans="1:22" x14ac:dyDescent="0.45">
      <c r="A147" s="71" t="s">
        <v>134</v>
      </c>
      <c r="B147" s="46" t="s">
        <v>177</v>
      </c>
      <c r="C147" s="70">
        <v>0.37</v>
      </c>
      <c r="D147" s="70">
        <v>0.25</v>
      </c>
      <c r="E147" s="70">
        <v>0</v>
      </c>
      <c r="F147" s="70">
        <v>0</v>
      </c>
      <c r="G147" s="70">
        <v>0</v>
      </c>
      <c r="H147" s="70">
        <v>0</v>
      </c>
      <c r="I147" s="70">
        <v>1.1200000000000001</v>
      </c>
      <c r="L147" s="71" t="s">
        <v>134</v>
      </c>
      <c r="M147" s="46" t="s">
        <v>177</v>
      </c>
      <c r="N147" s="45">
        <v>14095475197.440001</v>
      </c>
      <c r="O147" s="45">
        <v>9523969728</v>
      </c>
      <c r="P147" s="45">
        <v>0</v>
      </c>
      <c r="Q147" s="45">
        <v>0</v>
      </c>
      <c r="R147" s="45">
        <v>0</v>
      </c>
      <c r="S147" s="45">
        <v>0</v>
      </c>
      <c r="T147" s="45">
        <v>42667384381.440002</v>
      </c>
      <c r="V147" t="s">
        <v>93</v>
      </c>
    </row>
    <row r="148" spans="1:22" x14ac:dyDescent="0.45">
      <c r="A148" s="46" t="s">
        <v>136</v>
      </c>
      <c r="B148" s="46" t="s">
        <v>147</v>
      </c>
      <c r="C148" s="70">
        <v>26.66</v>
      </c>
      <c r="D148" s="70">
        <v>9.86</v>
      </c>
      <c r="E148" s="70">
        <v>0.71</v>
      </c>
      <c r="F148" s="70">
        <v>0</v>
      </c>
      <c r="G148" s="70">
        <v>0</v>
      </c>
      <c r="H148" s="70">
        <v>0</v>
      </c>
      <c r="I148" s="70">
        <v>2.37</v>
      </c>
      <c r="L148" s="46" t="s">
        <v>136</v>
      </c>
      <c r="M148" s="46" t="s">
        <v>147</v>
      </c>
      <c r="N148" s="45">
        <v>1015636131793.92</v>
      </c>
      <c r="O148" s="45">
        <v>375625366072.32001</v>
      </c>
      <c r="P148" s="45">
        <v>27048074027.52</v>
      </c>
      <c r="Q148" s="45">
        <v>0</v>
      </c>
      <c r="R148" s="45">
        <v>0</v>
      </c>
      <c r="S148" s="45">
        <v>0</v>
      </c>
      <c r="T148" s="45">
        <v>90287233021.440002</v>
      </c>
      <c r="V148" t="s">
        <v>93</v>
      </c>
    </row>
    <row r="149" spans="1:22" x14ac:dyDescent="0.45">
      <c r="A149" s="46" t="s">
        <v>142</v>
      </c>
      <c r="B149" s="46" t="s">
        <v>195</v>
      </c>
      <c r="C149" s="70">
        <v>56.87</v>
      </c>
      <c r="D149" s="70">
        <v>52.22</v>
      </c>
      <c r="E149" s="70">
        <v>58.06</v>
      </c>
      <c r="F149" s="70">
        <v>55.32</v>
      </c>
      <c r="G149" s="70">
        <v>46.27</v>
      </c>
      <c r="H149" s="70">
        <v>45.91</v>
      </c>
      <c r="I149" s="70">
        <v>37.880000000000003</v>
      </c>
      <c r="L149" s="46" t="s">
        <v>142</v>
      </c>
      <c r="M149" s="46" t="s">
        <v>195</v>
      </c>
      <c r="N149" s="45">
        <v>2166512633725.4399</v>
      </c>
      <c r="O149" s="45">
        <v>1989366796784.6401</v>
      </c>
      <c r="P149" s="45">
        <v>2211846729630.7202</v>
      </c>
      <c r="Q149" s="45">
        <v>2107464021411.8401</v>
      </c>
      <c r="R149" s="45">
        <v>1762696317258.2402</v>
      </c>
      <c r="S149" s="45">
        <v>1748981800849.9197</v>
      </c>
      <c r="T149" s="45">
        <v>1443071893186.5601</v>
      </c>
      <c r="V149" t="s">
        <v>98</v>
      </c>
    </row>
    <row r="150" spans="1:22" x14ac:dyDescent="0.45">
      <c r="A150" s="46" t="s">
        <v>144</v>
      </c>
      <c r="B150" s="46" t="s">
        <v>187</v>
      </c>
      <c r="C150" s="70">
        <v>0.11</v>
      </c>
      <c r="D150" s="70">
        <v>0.31</v>
      </c>
      <c r="E150" s="70">
        <v>0</v>
      </c>
      <c r="F150" s="70">
        <v>0</v>
      </c>
      <c r="G150" s="70">
        <v>0</v>
      </c>
      <c r="H150" s="70">
        <v>0</v>
      </c>
      <c r="I150" s="70">
        <v>0.35</v>
      </c>
      <c r="L150" s="46" t="s">
        <v>144</v>
      </c>
      <c r="M150" s="46" t="s">
        <v>187</v>
      </c>
      <c r="N150" s="45">
        <v>4190546680.3200002</v>
      </c>
      <c r="O150" s="45">
        <v>11809722462.719999</v>
      </c>
      <c r="P150" s="45">
        <v>0</v>
      </c>
      <c r="Q150" s="45">
        <v>0</v>
      </c>
      <c r="R150" s="45">
        <v>0</v>
      </c>
      <c r="S150" s="45">
        <v>0</v>
      </c>
      <c r="T150" s="45">
        <v>13333557619.200001</v>
      </c>
      <c r="V150" t="s">
        <v>93</v>
      </c>
    </row>
    <row r="151" spans="1:22" x14ac:dyDescent="0.45">
      <c r="A151" s="46" t="s">
        <v>146</v>
      </c>
      <c r="B151" s="46" t="s">
        <v>99</v>
      </c>
      <c r="C151" s="70">
        <v>0.75</v>
      </c>
      <c r="D151" s="70">
        <v>0.61</v>
      </c>
      <c r="E151" s="70">
        <v>0.04</v>
      </c>
      <c r="F151" s="70">
        <v>0</v>
      </c>
      <c r="G151" s="70">
        <v>0.2</v>
      </c>
      <c r="H151" s="70">
        <v>0</v>
      </c>
      <c r="I151" s="70">
        <v>0.37</v>
      </c>
      <c r="L151" s="46" t="s">
        <v>146</v>
      </c>
      <c r="M151" s="46" t="s">
        <v>99</v>
      </c>
      <c r="N151" s="45">
        <v>28571909184</v>
      </c>
      <c r="O151" s="45">
        <v>23238486136.320004</v>
      </c>
      <c r="P151" s="45">
        <v>1523835156.4799998</v>
      </c>
      <c r="Q151" s="45">
        <v>0</v>
      </c>
      <c r="R151" s="45">
        <v>7619175782.4000006</v>
      </c>
      <c r="S151" s="45">
        <v>0</v>
      </c>
      <c r="T151" s="45">
        <v>14095475197.440001</v>
      </c>
      <c r="V151" t="s">
        <v>99</v>
      </c>
    </row>
    <row r="152" spans="1:22" x14ac:dyDescent="0.45">
      <c r="A152" s="46" t="s">
        <v>148</v>
      </c>
      <c r="B152" s="46" t="s">
        <v>175</v>
      </c>
      <c r="C152" s="70">
        <v>11.82</v>
      </c>
      <c r="D152" s="70">
        <v>6.01</v>
      </c>
      <c r="E152" s="70">
        <v>2.8</v>
      </c>
      <c r="F152" s="70">
        <v>46.62</v>
      </c>
      <c r="G152" s="70">
        <v>20.72</v>
      </c>
      <c r="H152" s="70">
        <v>3.71</v>
      </c>
      <c r="I152" s="70">
        <v>5.74</v>
      </c>
      <c r="L152" s="46" t="s">
        <v>148</v>
      </c>
      <c r="M152" s="46" t="s">
        <v>175</v>
      </c>
      <c r="N152" s="45">
        <v>450293288739.83997</v>
      </c>
      <c r="O152" s="45">
        <v>228956232261.12</v>
      </c>
      <c r="P152" s="45">
        <v>106668460953.60001</v>
      </c>
      <c r="Q152" s="45">
        <v>1776029874877.4399</v>
      </c>
      <c r="R152" s="45">
        <v>789346611056.64001</v>
      </c>
      <c r="S152" s="45">
        <v>141335710763.51999</v>
      </c>
      <c r="T152" s="45">
        <v>218670344954.88</v>
      </c>
      <c r="V152" t="s">
        <v>97</v>
      </c>
    </row>
    <row r="153" spans="1:22" x14ac:dyDescent="0.45">
      <c r="A153" s="46" t="s">
        <v>150</v>
      </c>
      <c r="B153" s="46" t="s">
        <v>191</v>
      </c>
      <c r="C153" s="70">
        <v>76.14</v>
      </c>
      <c r="D153" s="70">
        <v>20.5</v>
      </c>
      <c r="E153" s="70">
        <v>0</v>
      </c>
      <c r="F153" s="70">
        <v>0</v>
      </c>
      <c r="G153" s="70">
        <v>0</v>
      </c>
      <c r="H153" s="70">
        <v>0</v>
      </c>
      <c r="I153" s="70">
        <v>0.09</v>
      </c>
      <c r="L153" s="46" t="s">
        <v>150</v>
      </c>
      <c r="M153" s="46" t="s">
        <v>191</v>
      </c>
      <c r="N153" s="45">
        <v>2900620220359.6802</v>
      </c>
      <c r="O153" s="45">
        <v>780965517696.00012</v>
      </c>
      <c r="P153" s="45">
        <v>0</v>
      </c>
      <c r="Q153" s="45">
        <v>0</v>
      </c>
      <c r="R153" s="45">
        <v>0</v>
      </c>
      <c r="S153" s="45">
        <v>0</v>
      </c>
      <c r="T153" s="45">
        <v>3428629102.0799999</v>
      </c>
      <c r="V153" t="s">
        <v>93</v>
      </c>
    </row>
    <row r="154" spans="1:22" x14ac:dyDescent="0.45">
      <c r="A154" s="46" t="s">
        <v>178</v>
      </c>
      <c r="B154" s="46" t="s">
        <v>145</v>
      </c>
      <c r="C154" s="70">
        <v>2.19</v>
      </c>
      <c r="D154" s="70">
        <v>1.58</v>
      </c>
      <c r="E154" s="70">
        <v>0.05</v>
      </c>
      <c r="F154" s="70">
        <v>0.05</v>
      </c>
      <c r="G154" s="70">
        <v>0</v>
      </c>
      <c r="H154" s="70">
        <v>0</v>
      </c>
      <c r="I154" s="70">
        <v>7.0000000000000007E-2</v>
      </c>
      <c r="L154" s="46" t="s">
        <v>178</v>
      </c>
      <c r="M154" s="46" t="s">
        <v>145</v>
      </c>
      <c r="N154" s="45">
        <v>83429974817.279999</v>
      </c>
      <c r="O154" s="45">
        <v>60191488680.959999</v>
      </c>
      <c r="P154" s="45">
        <v>1904793945.6000001</v>
      </c>
      <c r="Q154" s="45">
        <v>1904793945.6000001</v>
      </c>
      <c r="R154" s="45">
        <v>0</v>
      </c>
      <c r="S154" s="45">
        <v>0</v>
      </c>
      <c r="T154" s="45">
        <v>2666711523.8400002</v>
      </c>
      <c r="V154" t="s">
        <v>93</v>
      </c>
    </row>
    <row r="155" spans="1:22" x14ac:dyDescent="0.45">
      <c r="A155" s="46" t="s">
        <v>180</v>
      </c>
      <c r="B155" s="46" t="s">
        <v>182</v>
      </c>
      <c r="C155" s="70">
        <v>889.51</v>
      </c>
      <c r="D155" s="70">
        <v>684.93</v>
      </c>
      <c r="E155" s="70">
        <v>14.66</v>
      </c>
      <c r="F155" s="70">
        <v>1.6</v>
      </c>
      <c r="G155" s="70">
        <v>3.27</v>
      </c>
      <c r="H155" s="70">
        <v>1.27</v>
      </c>
      <c r="I155" s="70">
        <v>0.49</v>
      </c>
      <c r="L155" s="46" t="s">
        <v>180</v>
      </c>
      <c r="M155" s="46" t="s">
        <v>182</v>
      </c>
      <c r="N155" s="45">
        <v>33886665251013.117</v>
      </c>
      <c r="O155" s="45">
        <v>26093010343196.16</v>
      </c>
      <c r="P155" s="45">
        <v>558485584849.92004</v>
      </c>
      <c r="Q155" s="45">
        <v>60953406259.200005</v>
      </c>
      <c r="R155" s="45">
        <v>124573524042.23999</v>
      </c>
      <c r="S155" s="45">
        <v>48381766218.240005</v>
      </c>
      <c r="T155" s="45">
        <v>18666980666.880001</v>
      </c>
      <c r="V155" t="s">
        <v>97</v>
      </c>
    </row>
    <row r="156" spans="1:22" x14ac:dyDescent="0.45">
      <c r="A156" s="46" t="s">
        <v>181</v>
      </c>
      <c r="B156" s="46" t="s">
        <v>192</v>
      </c>
      <c r="C156" s="70">
        <v>2.58</v>
      </c>
      <c r="D156" s="70">
        <v>1.75</v>
      </c>
      <c r="E156" s="70">
        <v>0</v>
      </c>
      <c r="F156" s="70">
        <v>0</v>
      </c>
      <c r="G156" s="70">
        <v>0</v>
      </c>
      <c r="H156" s="70">
        <v>0</v>
      </c>
      <c r="I156" s="70">
        <v>5.3</v>
      </c>
      <c r="L156" s="46" t="s">
        <v>181</v>
      </c>
      <c r="M156" s="46" t="s">
        <v>192</v>
      </c>
      <c r="N156" s="45">
        <v>98287367592.960007</v>
      </c>
      <c r="O156" s="45">
        <v>66667788096</v>
      </c>
      <c r="P156" s="45">
        <v>0</v>
      </c>
      <c r="Q156" s="45">
        <v>0</v>
      </c>
      <c r="R156" s="45">
        <v>0</v>
      </c>
      <c r="S156" s="45">
        <v>0</v>
      </c>
      <c r="T156" s="45">
        <v>201908158233.60001</v>
      </c>
      <c r="V156" t="s">
        <v>93</v>
      </c>
    </row>
    <row r="157" spans="1:22" x14ac:dyDescent="0.45">
      <c r="A157" s="103">
        <v>5</v>
      </c>
      <c r="B157" s="46" t="s">
        <v>33</v>
      </c>
      <c r="C157" s="70">
        <v>291.87</v>
      </c>
      <c r="D157" s="70">
        <v>149</v>
      </c>
      <c r="E157" s="70">
        <v>44.25</v>
      </c>
      <c r="F157" s="70">
        <v>47.5</v>
      </c>
      <c r="G157" s="70">
        <v>29.23</v>
      </c>
      <c r="H157" s="70">
        <v>36.909999999999997</v>
      </c>
      <c r="I157" s="70">
        <v>46.13</v>
      </c>
      <c r="L157" s="103">
        <v>5</v>
      </c>
      <c r="M157" s="46" t="s">
        <v>33</v>
      </c>
      <c r="N157" s="45">
        <v>11119044178045.441</v>
      </c>
      <c r="O157" s="45">
        <v>5676285957888</v>
      </c>
      <c r="P157" s="45">
        <v>1685742641856</v>
      </c>
      <c r="Q157" s="45">
        <v>1809554248320.0002</v>
      </c>
      <c r="R157" s="45">
        <v>1113542540597.7603</v>
      </c>
      <c r="S157" s="45">
        <v>1406118890641.9202</v>
      </c>
      <c r="T157" s="45">
        <v>1757362894210.5603</v>
      </c>
      <c r="V157" t="s">
        <v>93</v>
      </c>
    </row>
    <row r="158" spans="1:22" x14ac:dyDescent="0.45">
      <c r="A158" s="103">
        <v>6</v>
      </c>
      <c r="B158" s="46" t="s">
        <v>100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14.87</v>
      </c>
      <c r="L158" s="103">
        <v>6</v>
      </c>
      <c r="M158" s="46" t="s">
        <v>100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566485719421.44006</v>
      </c>
    </row>
    <row r="159" spans="1:22" x14ac:dyDescent="0.45">
      <c r="A159" s="51"/>
      <c r="B159" s="52" t="s">
        <v>155</v>
      </c>
      <c r="C159" s="72">
        <v>1759.14</v>
      </c>
      <c r="D159" s="72">
        <v>1365.99</v>
      </c>
      <c r="E159" s="72">
        <v>448.71</v>
      </c>
      <c r="F159" s="72">
        <v>377.26</v>
      </c>
      <c r="G159" s="72">
        <v>150.38</v>
      </c>
      <c r="H159" s="72">
        <v>104.23</v>
      </c>
      <c r="I159" s="72">
        <v>116.27</v>
      </c>
      <c r="L159" s="51"/>
      <c r="M159" s="52" t="s">
        <v>155</v>
      </c>
      <c r="N159" s="45">
        <v>67015984429255.688</v>
      </c>
      <c r="O159" s="45">
        <v>52038589635002.883</v>
      </c>
      <c r="P159" s="45">
        <v>17094001826603.521</v>
      </c>
      <c r="Q159" s="45">
        <v>14372051278341.121</v>
      </c>
      <c r="R159" s="45">
        <v>5728858270786.5605</v>
      </c>
      <c r="S159" s="45">
        <v>3970733458997.7603</v>
      </c>
      <c r="T159" s="45">
        <v>4429407841098.2402</v>
      </c>
    </row>
    <row r="160" spans="1:22" x14ac:dyDescent="0.45">
      <c r="A160" s="104">
        <v>7</v>
      </c>
      <c r="B160" s="58" t="s">
        <v>156</v>
      </c>
      <c r="C160" s="73">
        <v>0</v>
      </c>
      <c r="D160" s="73">
        <v>0</v>
      </c>
      <c r="E160" s="73">
        <v>0</v>
      </c>
      <c r="F160" s="73">
        <v>0</v>
      </c>
      <c r="G160" s="73">
        <v>0</v>
      </c>
      <c r="H160" s="73">
        <v>0</v>
      </c>
      <c r="I160" s="70">
        <v>0</v>
      </c>
      <c r="L160" s="104">
        <v>7</v>
      </c>
      <c r="M160" s="58" t="s">
        <v>156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</row>
    <row r="161" spans="1:22" x14ac:dyDescent="0.45">
      <c r="A161" s="76"/>
      <c r="B161" s="74" t="s">
        <v>157</v>
      </c>
      <c r="C161" s="75">
        <v>1759.14</v>
      </c>
      <c r="D161" s="75">
        <v>1365.99</v>
      </c>
      <c r="E161" s="75">
        <v>448.71</v>
      </c>
      <c r="F161" s="75">
        <v>377.26</v>
      </c>
      <c r="G161" s="75">
        <v>150.38</v>
      </c>
      <c r="H161" s="75">
        <v>104.23</v>
      </c>
      <c r="I161" s="75">
        <v>116.27</v>
      </c>
      <c r="L161" s="76"/>
      <c r="M161" s="74" t="s">
        <v>157</v>
      </c>
      <c r="N161" s="64">
        <v>67015984429255.688</v>
      </c>
      <c r="O161" s="64">
        <v>52038589635002.883</v>
      </c>
      <c r="P161" s="64">
        <v>17094001826603.521</v>
      </c>
      <c r="Q161" s="64">
        <v>14372051278341.121</v>
      </c>
      <c r="R161" s="64">
        <v>5728858270786.5605</v>
      </c>
      <c r="S161" s="64">
        <v>3970733458997.7603</v>
      </c>
      <c r="T161" s="64">
        <v>4429407841098.2402</v>
      </c>
    </row>
    <row r="162" spans="1:22" x14ac:dyDescent="0.45">
      <c r="A162" s="15"/>
      <c r="B162" s="78"/>
      <c r="C162" s="79"/>
      <c r="D162" s="79"/>
      <c r="E162" s="79"/>
      <c r="F162" s="79"/>
      <c r="G162" s="79"/>
      <c r="H162" s="79"/>
      <c r="L162" s="15"/>
      <c r="M162" s="78"/>
      <c r="N162" s="80"/>
      <c r="O162" s="80"/>
      <c r="P162" s="80"/>
      <c r="Q162" s="80"/>
      <c r="R162" s="80"/>
      <c r="S162" s="80"/>
      <c r="T162" s="80"/>
    </row>
    <row r="163" spans="1:22" x14ac:dyDescent="0.45">
      <c r="A163" s="14" t="s">
        <v>166</v>
      </c>
      <c r="B163" s="15"/>
      <c r="C163" s="15"/>
      <c r="D163" s="15"/>
      <c r="E163" s="15"/>
      <c r="F163" s="15"/>
      <c r="G163" s="15"/>
      <c r="H163" s="15"/>
      <c r="I163" s="15"/>
      <c r="L163" s="14" t="s">
        <v>166</v>
      </c>
      <c r="M163" s="15"/>
      <c r="N163" s="15"/>
      <c r="O163" s="15"/>
      <c r="P163" s="15"/>
      <c r="Q163" s="15"/>
      <c r="R163" s="15"/>
      <c r="S163" s="15"/>
      <c r="T163" s="15"/>
    </row>
    <row r="164" spans="1:22" x14ac:dyDescent="0.45">
      <c r="A164" s="14" t="s">
        <v>159</v>
      </c>
      <c r="B164" s="15"/>
      <c r="C164" s="15"/>
      <c r="D164" s="15"/>
      <c r="E164" s="15"/>
      <c r="F164" s="15"/>
      <c r="G164" s="15"/>
      <c r="H164" s="15"/>
      <c r="I164" s="15"/>
      <c r="L164" s="14" t="s">
        <v>159</v>
      </c>
      <c r="M164" s="15"/>
      <c r="N164" s="15"/>
      <c r="O164" s="15"/>
      <c r="P164" s="15"/>
      <c r="Q164" s="15"/>
      <c r="R164" s="15"/>
      <c r="S164" s="15"/>
      <c r="T164" s="15"/>
    </row>
    <row r="166" spans="1:22" ht="15.75" x14ac:dyDescent="0.45">
      <c r="A166" s="126" t="s">
        <v>196</v>
      </c>
      <c r="B166" s="127"/>
      <c r="C166" s="127"/>
      <c r="D166" s="127"/>
      <c r="E166" s="127"/>
      <c r="F166" s="127"/>
      <c r="G166" s="127"/>
      <c r="H166" s="121"/>
      <c r="L166" s="128" t="s">
        <v>196</v>
      </c>
      <c r="M166" s="129"/>
      <c r="N166" s="129"/>
      <c r="O166" s="129"/>
      <c r="P166" s="129"/>
      <c r="Q166" s="129"/>
      <c r="R166" s="130"/>
    </row>
    <row r="167" spans="1:22" x14ac:dyDescent="0.45">
      <c r="A167" s="107" t="s">
        <v>66</v>
      </c>
      <c r="B167" s="108"/>
      <c r="C167" s="108"/>
      <c r="D167" s="108"/>
      <c r="E167" s="108"/>
      <c r="F167" s="108"/>
      <c r="G167" s="108"/>
      <c r="H167" s="109"/>
      <c r="L167" s="110" t="s">
        <v>101</v>
      </c>
      <c r="M167" s="111"/>
      <c r="N167" s="111"/>
      <c r="O167" s="111"/>
      <c r="P167" s="111"/>
      <c r="Q167" s="111"/>
      <c r="R167" s="112"/>
    </row>
    <row r="168" spans="1:22" x14ac:dyDescent="0.45">
      <c r="A168" s="6" t="s">
        <v>110</v>
      </c>
      <c r="B168" s="36" t="s">
        <v>126</v>
      </c>
      <c r="C168" s="36" t="s">
        <v>127</v>
      </c>
      <c r="D168" s="36" t="s">
        <v>128</v>
      </c>
      <c r="E168" s="36" t="s">
        <v>129</v>
      </c>
      <c r="F168" s="36" t="s">
        <v>130</v>
      </c>
      <c r="G168" s="37" t="s">
        <v>92</v>
      </c>
      <c r="H168" s="37" t="s">
        <v>65</v>
      </c>
      <c r="L168" s="6" t="s">
        <v>110</v>
      </c>
      <c r="M168" s="36" t="s">
        <v>126</v>
      </c>
      <c r="N168" s="36" t="s">
        <v>127</v>
      </c>
      <c r="O168" s="36" t="s">
        <v>128</v>
      </c>
      <c r="P168" s="36" t="s">
        <v>129</v>
      </c>
      <c r="Q168" s="36" t="s">
        <v>130</v>
      </c>
      <c r="R168" s="37" t="s">
        <v>92</v>
      </c>
      <c r="S168" s="37" t="s">
        <v>65</v>
      </c>
    </row>
    <row r="169" spans="1:22" x14ac:dyDescent="0.45">
      <c r="A169" s="7">
        <v>-1</v>
      </c>
      <c r="B169" s="7">
        <v>-2</v>
      </c>
      <c r="C169" s="7">
        <v>-3</v>
      </c>
      <c r="D169" s="7">
        <v>-4</v>
      </c>
      <c r="E169" s="7">
        <v>-5</v>
      </c>
      <c r="F169" s="7">
        <v>-6</v>
      </c>
      <c r="G169" s="7">
        <v>-7</v>
      </c>
      <c r="H169" s="7">
        <v>-8</v>
      </c>
      <c r="L169" s="81">
        <v>-1</v>
      </c>
      <c r="M169" s="81">
        <v>-2</v>
      </c>
      <c r="N169" s="81">
        <v>-3</v>
      </c>
      <c r="O169" s="81">
        <v>-4</v>
      </c>
      <c r="P169" s="81">
        <v>-5</v>
      </c>
      <c r="Q169" s="81">
        <v>-6</v>
      </c>
      <c r="R169" s="81">
        <v>-7</v>
      </c>
      <c r="S169" s="81">
        <v>-8</v>
      </c>
    </row>
    <row r="170" spans="1:22" x14ac:dyDescent="0.45">
      <c r="A170" s="113" t="s">
        <v>197</v>
      </c>
      <c r="B170" s="114"/>
      <c r="C170" s="114"/>
      <c r="D170" s="114"/>
      <c r="E170" s="114"/>
      <c r="F170" s="114"/>
      <c r="G170" s="114"/>
      <c r="H170" s="115"/>
      <c r="L170" s="116" t="s">
        <v>197</v>
      </c>
      <c r="M170" s="117"/>
      <c r="N170" s="117"/>
      <c r="O170" s="117"/>
      <c r="P170" s="117"/>
      <c r="Q170" s="117"/>
      <c r="R170" s="117"/>
      <c r="S170" s="118"/>
    </row>
    <row r="171" spans="1:22" x14ac:dyDescent="0.45">
      <c r="A171" s="9" t="s">
        <v>25</v>
      </c>
      <c r="B171" s="82">
        <v>22628.46</v>
      </c>
      <c r="C171" s="82">
        <v>16077.71</v>
      </c>
      <c r="D171" s="82">
        <v>11283.62</v>
      </c>
      <c r="E171" s="82">
        <v>10719.8</v>
      </c>
      <c r="F171" s="82">
        <v>10889.2</v>
      </c>
      <c r="G171" s="82">
        <v>11616.26</v>
      </c>
      <c r="H171" s="82">
        <v>12028.29</v>
      </c>
      <c r="L171" s="10" t="s">
        <v>25</v>
      </c>
      <c r="M171" s="83">
        <v>814624560000000</v>
      </c>
      <c r="N171" s="83">
        <v>578797560000000</v>
      </c>
      <c r="O171" s="83">
        <v>406210320000000</v>
      </c>
      <c r="P171" s="83">
        <v>385912800000000</v>
      </c>
      <c r="Q171" s="83">
        <v>392011200000000</v>
      </c>
      <c r="R171" s="83">
        <v>418185360000000</v>
      </c>
      <c r="S171" s="83">
        <v>433018440000000</v>
      </c>
    </row>
    <row r="172" spans="1:22" x14ac:dyDescent="0.45">
      <c r="A172" s="10" t="s">
        <v>26</v>
      </c>
      <c r="B172" s="84">
        <v>283.75</v>
      </c>
      <c r="C172" s="84">
        <v>269.39999999999998</v>
      </c>
      <c r="D172" s="84">
        <v>155.88999999999999</v>
      </c>
      <c r="E172" s="84">
        <v>394.51</v>
      </c>
      <c r="F172" s="84">
        <v>401.11</v>
      </c>
      <c r="G172" s="84">
        <v>688.15</v>
      </c>
      <c r="H172" s="84">
        <v>873.01</v>
      </c>
      <c r="L172" s="10" t="s">
        <v>26</v>
      </c>
      <c r="M172" s="85">
        <v>10215000000000</v>
      </c>
      <c r="N172" s="85">
        <v>9698400000000</v>
      </c>
      <c r="O172" s="85">
        <v>5612040000000</v>
      </c>
      <c r="P172" s="85">
        <v>14202360000000</v>
      </c>
      <c r="Q172" s="85">
        <v>14439960000000</v>
      </c>
      <c r="R172" s="85">
        <v>24773400000000</v>
      </c>
      <c r="S172" s="85">
        <v>31428360000000</v>
      </c>
      <c r="V172" t="s">
        <v>93</v>
      </c>
    </row>
    <row r="173" spans="1:22" x14ac:dyDescent="0.45">
      <c r="A173" s="10" t="s">
        <v>27</v>
      </c>
      <c r="B173" s="84">
        <v>29.61</v>
      </c>
      <c r="C173" s="84">
        <v>0</v>
      </c>
      <c r="D173" s="84">
        <v>104.84</v>
      </c>
      <c r="E173" s="84">
        <v>138.30000000000001</v>
      </c>
      <c r="F173" s="84">
        <v>144.22</v>
      </c>
      <c r="G173" s="84">
        <v>105.5</v>
      </c>
      <c r="H173" s="84">
        <v>126.26</v>
      </c>
      <c r="L173" s="10" t="s">
        <v>27</v>
      </c>
      <c r="M173" s="85">
        <v>1065960000000</v>
      </c>
      <c r="N173" s="85">
        <v>0</v>
      </c>
      <c r="O173" s="85">
        <v>3774240000000</v>
      </c>
      <c r="P173" s="85">
        <v>4978800000000</v>
      </c>
      <c r="Q173" s="85">
        <v>5191920000000</v>
      </c>
      <c r="R173" s="85">
        <v>3798000000000</v>
      </c>
      <c r="S173" s="85">
        <v>4545360000000</v>
      </c>
      <c r="V173" t="s">
        <v>93</v>
      </c>
    </row>
    <row r="174" spans="1:22" x14ac:dyDescent="0.45">
      <c r="A174" s="10" t="s">
        <v>28</v>
      </c>
      <c r="B174" s="84">
        <v>0</v>
      </c>
      <c r="C174" s="84">
        <v>0</v>
      </c>
      <c r="D174" s="84">
        <v>66.3</v>
      </c>
      <c r="E174" s="84">
        <v>0.02</v>
      </c>
      <c r="F174" s="84">
        <v>0</v>
      </c>
      <c r="G174" s="84">
        <v>0</v>
      </c>
      <c r="H174" s="84">
        <v>0.61</v>
      </c>
      <c r="L174" s="10" t="s">
        <v>28</v>
      </c>
      <c r="M174" s="85">
        <v>0</v>
      </c>
      <c r="N174" s="85">
        <v>0</v>
      </c>
      <c r="O174" s="85">
        <v>2386800000000</v>
      </c>
      <c r="P174" s="85">
        <v>720000000</v>
      </c>
      <c r="Q174" s="85">
        <v>0</v>
      </c>
      <c r="R174" s="85">
        <v>0</v>
      </c>
      <c r="S174" s="85">
        <v>21960000000</v>
      </c>
    </row>
    <row r="175" spans="1:22" ht="26.25" x14ac:dyDescent="0.45">
      <c r="A175" s="86" t="s">
        <v>198</v>
      </c>
      <c r="B175" s="84">
        <v>5598.79</v>
      </c>
      <c r="C175" s="84">
        <v>5779.84</v>
      </c>
      <c r="D175" s="84">
        <v>5837.79</v>
      </c>
      <c r="E175" s="84">
        <v>5415.49</v>
      </c>
      <c r="F175" s="84">
        <v>5463.89</v>
      </c>
      <c r="G175" s="84">
        <v>7350</v>
      </c>
      <c r="H175" s="84">
        <v>8584.76</v>
      </c>
      <c r="L175" s="86" t="s">
        <v>199</v>
      </c>
      <c r="M175" s="85">
        <v>201556440000000</v>
      </c>
      <c r="N175" s="85">
        <v>208074240000000</v>
      </c>
      <c r="O175" s="85">
        <v>210160440000000</v>
      </c>
      <c r="P175" s="85">
        <v>194957640000000</v>
      </c>
      <c r="Q175" s="85">
        <v>196700040000000</v>
      </c>
      <c r="R175" s="85">
        <v>264600000000000</v>
      </c>
      <c r="S175" s="85">
        <v>309051360000000</v>
      </c>
      <c r="V175" t="s">
        <v>93</v>
      </c>
    </row>
    <row r="176" spans="1:22" x14ac:dyDescent="0.45">
      <c r="A176" s="10" t="s">
        <v>31</v>
      </c>
      <c r="B176" s="84">
        <v>175.28</v>
      </c>
      <c r="C176" s="84">
        <v>182.1</v>
      </c>
      <c r="D176" s="84">
        <v>195.72</v>
      </c>
      <c r="E176" s="84">
        <v>180.48</v>
      </c>
      <c r="F176" s="84">
        <v>187.06</v>
      </c>
      <c r="G176" s="84">
        <v>183.33</v>
      </c>
      <c r="H176" s="84">
        <v>188.56</v>
      </c>
      <c r="L176" s="10" t="s">
        <v>31</v>
      </c>
      <c r="M176" s="85">
        <v>6310080000000</v>
      </c>
      <c r="N176" s="85">
        <v>6555600000000</v>
      </c>
      <c r="O176" s="85">
        <v>7045920000000</v>
      </c>
      <c r="P176" s="85">
        <v>6497280000000</v>
      </c>
      <c r="Q176" s="85">
        <v>6734160000000</v>
      </c>
      <c r="R176" s="85">
        <v>6599880000000</v>
      </c>
      <c r="S176" s="85">
        <v>6788160000000</v>
      </c>
      <c r="V176" t="s">
        <v>93</v>
      </c>
    </row>
    <row r="177" spans="1:22" x14ac:dyDescent="0.45">
      <c r="A177" s="11" t="s">
        <v>22</v>
      </c>
      <c r="B177" s="84">
        <v>385.14</v>
      </c>
      <c r="C177" s="84">
        <v>386.82</v>
      </c>
      <c r="D177" s="84">
        <v>372.13</v>
      </c>
      <c r="E177" s="84">
        <v>350.57</v>
      </c>
      <c r="F177" s="84">
        <v>409.58</v>
      </c>
      <c r="G177" s="84">
        <v>471.18</v>
      </c>
      <c r="H177" s="84">
        <v>495.62</v>
      </c>
      <c r="L177" s="11" t="s">
        <v>22</v>
      </c>
      <c r="M177" s="85">
        <v>13865040000000</v>
      </c>
      <c r="N177" s="85">
        <v>13925520000000</v>
      </c>
      <c r="O177" s="85">
        <v>13396680000000</v>
      </c>
      <c r="P177" s="85">
        <v>12620520000000</v>
      </c>
      <c r="Q177" s="85">
        <v>14744880000000</v>
      </c>
      <c r="R177" s="85">
        <v>16962480000000</v>
      </c>
      <c r="S177" s="85">
        <v>17842320000000</v>
      </c>
      <c r="V177" t="s">
        <v>102</v>
      </c>
    </row>
    <row r="178" spans="1:22" x14ac:dyDescent="0.45">
      <c r="A178" s="10" t="s">
        <v>32</v>
      </c>
      <c r="B178" s="84">
        <v>4256.87</v>
      </c>
      <c r="C178" s="84">
        <v>3890.54</v>
      </c>
      <c r="D178" s="84">
        <v>3968.48</v>
      </c>
      <c r="E178" s="84">
        <v>4575.2</v>
      </c>
      <c r="F178" s="84">
        <v>5076.54</v>
      </c>
      <c r="G178" s="84">
        <v>5374.37</v>
      </c>
      <c r="H178" s="84">
        <v>6533.13</v>
      </c>
      <c r="L178" s="10" t="s">
        <v>32</v>
      </c>
      <c r="M178" s="85">
        <v>153247320000000</v>
      </c>
      <c r="N178" s="85">
        <v>140059440000000</v>
      </c>
      <c r="O178" s="85">
        <v>142865280000000</v>
      </c>
      <c r="P178" s="85">
        <v>164707200000000</v>
      </c>
      <c r="Q178" s="85">
        <v>182755440000000</v>
      </c>
      <c r="R178" s="85">
        <v>193477320000000</v>
      </c>
      <c r="S178" s="85">
        <v>235192680000000</v>
      </c>
      <c r="V178" t="s">
        <v>102</v>
      </c>
    </row>
    <row r="179" spans="1:22" x14ac:dyDescent="0.45">
      <c r="A179" s="12" t="s">
        <v>33</v>
      </c>
      <c r="B179" s="87">
        <v>9063.73</v>
      </c>
      <c r="C179" s="87">
        <v>7975.9</v>
      </c>
      <c r="D179" s="87">
        <v>7479.3</v>
      </c>
      <c r="E179" s="87">
        <v>5941.23</v>
      </c>
      <c r="F179" s="87">
        <v>4111.6499999999996</v>
      </c>
      <c r="G179" s="87">
        <v>3745.96</v>
      </c>
      <c r="H179" s="87">
        <v>3226.49</v>
      </c>
      <c r="L179" s="12" t="s">
        <v>33</v>
      </c>
      <c r="M179" s="85">
        <v>326294280000000</v>
      </c>
      <c r="N179" s="85">
        <v>287132400000000</v>
      </c>
      <c r="O179" s="85">
        <v>269254800000000</v>
      </c>
      <c r="P179" s="85">
        <v>213884280000000</v>
      </c>
      <c r="Q179" s="85">
        <v>148019400000000</v>
      </c>
      <c r="R179" s="85">
        <v>134854560000000</v>
      </c>
      <c r="S179" s="85">
        <v>116153640000000</v>
      </c>
      <c r="V179" t="s">
        <v>93</v>
      </c>
    </row>
    <row r="180" spans="1:22" x14ac:dyDescent="0.45">
      <c r="A180" s="13" t="s">
        <v>34</v>
      </c>
      <c r="B180" s="88">
        <v>42421.62</v>
      </c>
      <c r="C180" s="88">
        <v>34562.300000000003</v>
      </c>
      <c r="D180" s="88">
        <v>29464.05</v>
      </c>
      <c r="E180" s="88">
        <v>27715.599999999999</v>
      </c>
      <c r="F180" s="88">
        <v>26683.25</v>
      </c>
      <c r="G180" s="88">
        <v>29534.74</v>
      </c>
      <c r="H180" s="88">
        <v>32056.71</v>
      </c>
      <c r="L180" s="106" t="s">
        <v>34</v>
      </c>
      <c r="M180" s="89">
        <v>1527178320000000</v>
      </c>
      <c r="N180" s="90">
        <v>1244242800000000</v>
      </c>
      <c r="O180" s="90">
        <v>1060705800000000</v>
      </c>
      <c r="P180" s="90">
        <v>997761600000000</v>
      </c>
      <c r="Q180" s="90">
        <v>960597000000000</v>
      </c>
      <c r="R180" s="90">
        <v>1063250640000000</v>
      </c>
      <c r="S180" s="91">
        <v>1154041560000000</v>
      </c>
    </row>
    <row r="181" spans="1:22" x14ac:dyDescent="0.45">
      <c r="A181" s="119" t="s">
        <v>200</v>
      </c>
      <c r="B181" s="120"/>
      <c r="C181" s="120"/>
      <c r="D181" s="120"/>
      <c r="E181" s="120"/>
      <c r="F181" s="120"/>
      <c r="G181" s="120"/>
      <c r="H181" s="121"/>
      <c r="L181" s="119" t="s">
        <v>200</v>
      </c>
      <c r="M181" s="120"/>
      <c r="N181" s="120"/>
      <c r="O181" s="120"/>
      <c r="P181" s="120"/>
      <c r="Q181" s="120"/>
      <c r="R181" s="120"/>
      <c r="S181" s="121"/>
    </row>
    <row r="182" spans="1:22" x14ac:dyDescent="0.45">
      <c r="A182" s="9" t="s">
        <v>35</v>
      </c>
      <c r="B182" s="82">
        <v>14003.32</v>
      </c>
      <c r="C182" s="82">
        <v>14733.29</v>
      </c>
      <c r="D182" s="82">
        <v>15869.37</v>
      </c>
      <c r="E182" s="82">
        <v>15190.3</v>
      </c>
      <c r="F182" s="82">
        <v>16134.61</v>
      </c>
      <c r="G182" s="82">
        <v>15428.57</v>
      </c>
      <c r="H182" s="82">
        <v>14675.67</v>
      </c>
      <c r="L182" s="9" t="s">
        <v>35</v>
      </c>
      <c r="M182" s="85">
        <v>504119520000000</v>
      </c>
      <c r="N182" s="85">
        <v>530398440000000</v>
      </c>
      <c r="O182" s="85">
        <v>571297320000000</v>
      </c>
      <c r="P182" s="85">
        <v>546850800000000</v>
      </c>
      <c r="Q182" s="85">
        <v>580845960000000</v>
      </c>
      <c r="R182" s="85">
        <v>555428520000000</v>
      </c>
      <c r="S182" s="85">
        <v>528324120000000</v>
      </c>
      <c r="V182" t="s">
        <v>97</v>
      </c>
    </row>
    <row r="183" spans="1:22" x14ac:dyDescent="0.45">
      <c r="A183" s="10" t="s">
        <v>36</v>
      </c>
      <c r="B183" s="84">
        <v>1857.69</v>
      </c>
      <c r="C183" s="84">
        <v>2485.96</v>
      </c>
      <c r="D183" s="84">
        <v>2404.66</v>
      </c>
      <c r="E183" s="84">
        <v>2889.67</v>
      </c>
      <c r="F183" s="84">
        <v>3733.28</v>
      </c>
      <c r="G183" s="84">
        <v>4170.0600000000004</v>
      </c>
      <c r="H183" s="84">
        <v>4024.13</v>
      </c>
      <c r="L183" s="10" t="s">
        <v>36</v>
      </c>
      <c r="M183" s="85">
        <v>66876840000000</v>
      </c>
      <c r="N183" s="85">
        <v>89494560000000</v>
      </c>
      <c r="O183" s="85">
        <v>86567760000000</v>
      </c>
      <c r="P183" s="85">
        <v>104028120000000</v>
      </c>
      <c r="Q183" s="85">
        <v>134398080000000</v>
      </c>
      <c r="R183" s="85">
        <v>150122160000000</v>
      </c>
      <c r="S183" s="85">
        <v>144868680000000</v>
      </c>
      <c r="V183" t="s">
        <v>97</v>
      </c>
    </row>
    <row r="184" spans="1:22" x14ac:dyDescent="0.45">
      <c r="A184" s="10" t="s">
        <v>37</v>
      </c>
      <c r="B184" s="84">
        <v>1333.26</v>
      </c>
      <c r="C184" s="84">
        <v>1105.74</v>
      </c>
      <c r="D184" s="84">
        <v>274.12</v>
      </c>
      <c r="E184" s="84">
        <v>153.59</v>
      </c>
      <c r="F184" s="84">
        <v>544.32000000000005</v>
      </c>
      <c r="G184" s="84">
        <v>885.05</v>
      </c>
      <c r="H184" s="84">
        <v>1278</v>
      </c>
      <c r="L184" s="10" t="s">
        <v>37</v>
      </c>
      <c r="M184" s="85">
        <v>47997360000000</v>
      </c>
      <c r="N184" s="85">
        <v>39806640000000</v>
      </c>
      <c r="O184" s="85">
        <v>9868320000000</v>
      </c>
      <c r="P184" s="85">
        <v>5529240000000</v>
      </c>
      <c r="Q184" s="85">
        <v>19595520000000</v>
      </c>
      <c r="R184" s="85">
        <v>31861800000000</v>
      </c>
      <c r="S184" s="85">
        <v>46008000000000</v>
      </c>
      <c r="V184" t="s">
        <v>98</v>
      </c>
    </row>
    <row r="185" spans="1:22" x14ac:dyDescent="0.45">
      <c r="A185" s="12" t="s">
        <v>38</v>
      </c>
      <c r="B185" s="87">
        <v>1068.3699999999999</v>
      </c>
      <c r="C185" s="87">
        <v>1027.29</v>
      </c>
      <c r="D185" s="87">
        <v>981.85</v>
      </c>
      <c r="E185" s="87">
        <v>1005.48</v>
      </c>
      <c r="F185" s="87">
        <v>754.19</v>
      </c>
      <c r="G185" s="87">
        <v>759.45</v>
      </c>
      <c r="H185" s="87">
        <v>797.87</v>
      </c>
      <c r="L185" s="12" t="s">
        <v>38</v>
      </c>
      <c r="M185" s="85">
        <v>38461320000000</v>
      </c>
      <c r="N185" s="85">
        <v>36982440000000</v>
      </c>
      <c r="O185" s="85">
        <v>35346600000000</v>
      </c>
      <c r="P185" s="85">
        <v>36197280000000</v>
      </c>
      <c r="Q185" s="85">
        <v>27150840000000</v>
      </c>
      <c r="R185" s="85">
        <v>27340200000000</v>
      </c>
      <c r="S185" s="85">
        <v>28723320000000</v>
      </c>
      <c r="V185" t="s">
        <v>102</v>
      </c>
    </row>
    <row r="186" spans="1:22" x14ac:dyDescent="0.45">
      <c r="A186" s="13" t="s">
        <v>39</v>
      </c>
      <c r="B186" s="88">
        <v>18262.64</v>
      </c>
      <c r="C186" s="88">
        <v>19352.29</v>
      </c>
      <c r="D186" s="88">
        <v>19530.009999999998</v>
      </c>
      <c r="E186" s="88">
        <v>19239.04</v>
      </c>
      <c r="F186" s="88">
        <v>21166.400000000001</v>
      </c>
      <c r="G186" s="88">
        <v>21243.13</v>
      </c>
      <c r="H186" s="88">
        <v>20775.68</v>
      </c>
      <c r="L186" s="13" t="s">
        <v>39</v>
      </c>
      <c r="M186" s="92">
        <v>657455040000000</v>
      </c>
      <c r="N186" s="92">
        <v>696682440000000</v>
      </c>
      <c r="O186" s="92">
        <v>703080360000000</v>
      </c>
      <c r="P186" s="92">
        <v>692605440000000</v>
      </c>
      <c r="Q186" s="92">
        <v>761990400000000</v>
      </c>
      <c r="R186" s="92">
        <v>764752680000000</v>
      </c>
      <c r="S186" s="92">
        <v>747924480000000</v>
      </c>
    </row>
    <row r="187" spans="1:22" x14ac:dyDescent="0.45">
      <c r="A187" s="13" t="s">
        <v>40</v>
      </c>
      <c r="B187" s="88">
        <v>60684.26</v>
      </c>
      <c r="C187" s="88">
        <v>53914.59</v>
      </c>
      <c r="D187" s="88">
        <v>48994.06</v>
      </c>
      <c r="E187" s="88">
        <v>46954.64</v>
      </c>
      <c r="F187" s="88">
        <v>47849.65</v>
      </c>
      <c r="G187" s="88">
        <v>50777.87</v>
      </c>
      <c r="H187" s="88">
        <v>52832.4</v>
      </c>
      <c r="L187" s="13" t="s">
        <v>40</v>
      </c>
      <c r="M187" s="92">
        <v>2184633360000000</v>
      </c>
      <c r="N187" s="92">
        <v>1940925240000000</v>
      </c>
      <c r="O187" s="92">
        <v>1763786160000000</v>
      </c>
      <c r="P187" s="92">
        <v>1690367040000000</v>
      </c>
      <c r="Q187" s="92">
        <v>1722587400000000</v>
      </c>
      <c r="R187" s="92">
        <v>1828003320000000</v>
      </c>
      <c r="S187" s="92">
        <v>1901966400000000</v>
      </c>
    </row>
    <row r="188" spans="1:22" x14ac:dyDescent="0.45">
      <c r="A188" s="13" t="s">
        <v>41</v>
      </c>
      <c r="B188" s="88">
        <v>165.8</v>
      </c>
      <c r="C188" s="88">
        <v>147.71</v>
      </c>
      <c r="D188" s="88">
        <v>134.22999999999999</v>
      </c>
      <c r="E188" s="88">
        <v>128.63999999999999</v>
      </c>
      <c r="F188" s="88">
        <v>130.74</v>
      </c>
      <c r="G188" s="88">
        <v>139.12</v>
      </c>
      <c r="H188" s="88">
        <v>144.75</v>
      </c>
      <c r="L188" s="106" t="s">
        <v>41</v>
      </c>
      <c r="M188" s="89">
        <v>5968800000000</v>
      </c>
      <c r="N188" s="90">
        <v>5317560000000</v>
      </c>
      <c r="O188" s="90">
        <v>4832280000000</v>
      </c>
      <c r="P188" s="90">
        <v>4631040000000</v>
      </c>
      <c r="Q188" s="90">
        <v>4706640000000</v>
      </c>
      <c r="R188" s="90">
        <v>5008320000000</v>
      </c>
      <c r="S188" s="91">
        <v>5211000000000</v>
      </c>
    </row>
    <row r="189" spans="1:22" x14ac:dyDescent="0.45">
      <c r="A189" s="14" t="s">
        <v>201</v>
      </c>
      <c r="B189" s="15"/>
      <c r="C189" s="15"/>
      <c r="D189" s="15"/>
      <c r="E189" s="15"/>
      <c r="F189" s="15"/>
      <c r="G189" s="15"/>
      <c r="L189" s="14" t="s">
        <v>201</v>
      </c>
      <c r="M189" s="15"/>
      <c r="N189" s="15"/>
      <c r="O189" s="15"/>
      <c r="P189" s="15"/>
      <c r="Q189" s="15"/>
      <c r="R189" s="15"/>
    </row>
    <row r="190" spans="1:22" x14ac:dyDescent="0.45">
      <c r="A190" s="14" t="s">
        <v>202</v>
      </c>
      <c r="B190" s="15"/>
      <c r="C190" s="15"/>
      <c r="D190" s="15"/>
      <c r="E190" s="15"/>
      <c r="F190" s="15"/>
      <c r="G190" s="15"/>
      <c r="L190" s="14" t="s">
        <v>202</v>
      </c>
      <c r="M190" s="15"/>
      <c r="N190" s="15"/>
      <c r="O190" s="15"/>
      <c r="P190" s="15"/>
      <c r="Q190" s="15"/>
      <c r="R190" s="15"/>
    </row>
    <row r="191" spans="1:22" x14ac:dyDescent="0.45">
      <c r="G191"/>
    </row>
    <row r="192" spans="1:22" x14ac:dyDescent="0.45">
      <c r="A192" s="93" t="s">
        <v>114</v>
      </c>
      <c r="B192" s="94"/>
      <c r="C192" s="94"/>
      <c r="D192" s="94"/>
      <c r="E192" s="94"/>
      <c r="F192" s="94"/>
      <c r="G192"/>
      <c r="L192" s="95" t="s">
        <v>103</v>
      </c>
    </row>
    <row r="193" spans="1:22" x14ac:dyDescent="0.45">
      <c r="A193" s="105" t="s">
        <v>104</v>
      </c>
      <c r="B193" s="105" t="s">
        <v>105</v>
      </c>
      <c r="C193" s="105" t="s">
        <v>106</v>
      </c>
      <c r="D193" s="105" t="s">
        <v>107</v>
      </c>
      <c r="E193" s="105" t="s">
        <v>108</v>
      </c>
      <c r="F193" s="105" t="s">
        <v>109</v>
      </c>
      <c r="G193"/>
      <c r="L193" s="6" t="s">
        <v>110</v>
      </c>
      <c r="M193" s="96" t="s">
        <v>111</v>
      </c>
    </row>
    <row r="194" spans="1:22" x14ac:dyDescent="0.45">
      <c r="A194" t="s">
        <v>99</v>
      </c>
      <c r="B194" s="97">
        <v>253119305378634.28</v>
      </c>
      <c r="C194" s="105">
        <v>0</v>
      </c>
      <c r="D194" s="105">
        <v>0</v>
      </c>
      <c r="E194" s="105">
        <v>0</v>
      </c>
      <c r="F194" s="105">
        <v>8137428547630.2012</v>
      </c>
      <c r="G194"/>
      <c r="L194" s="98" t="s">
        <v>102</v>
      </c>
      <c r="M194" s="99">
        <v>1.034644E+19</v>
      </c>
      <c r="V194" t="s">
        <v>102</v>
      </c>
    </row>
    <row r="195" spans="1:22" x14ac:dyDescent="0.45">
      <c r="A195" t="s">
        <v>102</v>
      </c>
      <c r="B195" s="105">
        <v>0</v>
      </c>
      <c r="C195" s="105">
        <v>281758320000000</v>
      </c>
      <c r="D195" s="105">
        <v>1.034644E+19</v>
      </c>
      <c r="E195" s="105">
        <v>0</v>
      </c>
      <c r="F195" s="105">
        <v>0</v>
      </c>
      <c r="G195"/>
      <c r="L195" s="100"/>
      <c r="M195" s="101"/>
    </row>
    <row r="196" spans="1:22" x14ac:dyDescent="0.45">
      <c r="A196" t="s">
        <v>112</v>
      </c>
      <c r="B196" s="97">
        <v>8668463273891.5205</v>
      </c>
      <c r="C196" s="105">
        <v>46008000000000</v>
      </c>
      <c r="D196" s="105">
        <v>0</v>
      </c>
      <c r="E196" s="105">
        <v>0</v>
      </c>
      <c r="F196" s="105">
        <v>7530781438362</v>
      </c>
      <c r="G196"/>
      <c r="L196" s="100"/>
      <c r="M196" s="101"/>
    </row>
    <row r="197" spans="1:22" x14ac:dyDescent="0.45">
      <c r="A197" t="s">
        <v>97</v>
      </c>
      <c r="B197" s="105">
        <v>0</v>
      </c>
      <c r="C197" s="105">
        <v>673192800000000</v>
      </c>
      <c r="D197" s="105">
        <v>0</v>
      </c>
      <c r="E197" s="105">
        <v>0</v>
      </c>
      <c r="F197" s="105">
        <v>477937763672529.25</v>
      </c>
      <c r="G197"/>
      <c r="L197" s="100"/>
      <c r="M197" s="101"/>
    </row>
    <row r="198" spans="1:22" x14ac:dyDescent="0.45">
      <c r="A198" t="s">
        <v>95</v>
      </c>
      <c r="B198" s="97">
        <v>62094574264490.055</v>
      </c>
      <c r="C198" s="105">
        <v>0</v>
      </c>
      <c r="D198" s="105">
        <v>0</v>
      </c>
      <c r="E198" s="105">
        <v>6803923973683.2002</v>
      </c>
      <c r="F198" s="105">
        <v>53692051971962.047</v>
      </c>
      <c r="G198"/>
      <c r="L198" s="100"/>
      <c r="M198" s="101"/>
    </row>
    <row r="199" spans="1:22" x14ac:dyDescent="0.45">
      <c r="A199" t="s">
        <v>113</v>
      </c>
      <c r="B199" s="105">
        <v>0</v>
      </c>
      <c r="C199" s="105">
        <v>0</v>
      </c>
      <c r="D199" s="105">
        <v>0</v>
      </c>
      <c r="E199" s="105">
        <v>0</v>
      </c>
      <c r="F199" s="105">
        <v>0</v>
      </c>
      <c r="L199" s="100"/>
      <c r="M199" s="101"/>
    </row>
    <row r="200" spans="1:22" x14ac:dyDescent="0.45">
      <c r="A200" t="s">
        <v>94</v>
      </c>
      <c r="B200" s="97">
        <v>13515372185467.883</v>
      </c>
      <c r="C200" s="105">
        <v>0</v>
      </c>
      <c r="D200" s="105">
        <v>0</v>
      </c>
      <c r="E200" s="105">
        <v>16078746653598.721</v>
      </c>
      <c r="F200" s="105">
        <v>27585981885276.363</v>
      </c>
      <c r="L200" s="100"/>
      <c r="M200" s="101"/>
    </row>
    <row r="201" spans="1:22" x14ac:dyDescent="0.45">
      <c r="A201" s="105" t="s">
        <v>93</v>
      </c>
      <c r="B201" s="97">
        <v>555924994158758.38</v>
      </c>
      <c r="C201" s="105">
        <v>467966880000000</v>
      </c>
      <c r="D201" s="105">
        <v>0</v>
      </c>
      <c r="E201" s="105">
        <v>60207107991313.914</v>
      </c>
      <c r="F201" s="105">
        <v>3276221443168740.5</v>
      </c>
      <c r="L201" s="100"/>
      <c r="M201" s="101"/>
    </row>
  </sheetData>
  <mergeCells count="66">
    <mergeCell ref="A1:I1"/>
    <mergeCell ref="L1:T1"/>
    <mergeCell ref="A2:I2"/>
    <mergeCell ref="L2:T2"/>
    <mergeCell ref="A3:B3"/>
    <mergeCell ref="L3:M3"/>
    <mergeCell ref="A4:B4"/>
    <mergeCell ref="L4:M4"/>
    <mergeCell ref="A25:B25"/>
    <mergeCell ref="L25:M25"/>
    <mergeCell ref="A29:I29"/>
    <mergeCell ref="L29:T29"/>
    <mergeCell ref="A30:I30"/>
    <mergeCell ref="L30:T30"/>
    <mergeCell ref="A31:B31"/>
    <mergeCell ref="L31:M31"/>
    <mergeCell ref="A32:B32"/>
    <mergeCell ref="L32:M32"/>
    <mergeCell ref="A40:B40"/>
    <mergeCell ref="L40:M40"/>
    <mergeCell ref="A44:I44"/>
    <mergeCell ref="L44:T44"/>
    <mergeCell ref="A45:I45"/>
    <mergeCell ref="L45:T45"/>
    <mergeCell ref="A46:B46"/>
    <mergeCell ref="L46:M46"/>
    <mergeCell ref="A47:B47"/>
    <mergeCell ref="L47:M47"/>
    <mergeCell ref="A71:A72"/>
    <mergeCell ref="L71:L72"/>
    <mergeCell ref="A76:I76"/>
    <mergeCell ref="L76:T76"/>
    <mergeCell ref="A77:I77"/>
    <mergeCell ref="L77:T77"/>
    <mergeCell ref="A78:B78"/>
    <mergeCell ref="L78:M78"/>
    <mergeCell ref="A79:B79"/>
    <mergeCell ref="L79:M79"/>
    <mergeCell ref="A80:I80"/>
    <mergeCell ref="L80:T80"/>
    <mergeCell ref="A107:I107"/>
    <mergeCell ref="L107:T107"/>
    <mergeCell ref="A108:I108"/>
    <mergeCell ref="L108:T108"/>
    <mergeCell ref="A109:B109"/>
    <mergeCell ref="L109:M109"/>
    <mergeCell ref="A110:B110"/>
    <mergeCell ref="L110:M110"/>
    <mergeCell ref="A134:A135"/>
    <mergeCell ref="L134:L135"/>
    <mergeCell ref="A139:I139"/>
    <mergeCell ref="L139:T139"/>
    <mergeCell ref="A140:I140"/>
    <mergeCell ref="L140:T140"/>
    <mergeCell ref="A141:B141"/>
    <mergeCell ref="L141:M141"/>
    <mergeCell ref="A142:B142"/>
    <mergeCell ref="L142:M142"/>
    <mergeCell ref="A166:H166"/>
    <mergeCell ref="L166:R166"/>
    <mergeCell ref="A167:H167"/>
    <mergeCell ref="L167:R167"/>
    <mergeCell ref="A170:H170"/>
    <mergeCell ref="L170:S170"/>
    <mergeCell ref="A181:H181"/>
    <mergeCell ref="L181:S18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3" zoomScale="90" zoomScaleNormal="90" workbookViewId="0">
      <selection activeCell="B2" sqref="B2"/>
    </sheetView>
  </sheetViews>
  <sheetFormatPr defaultRowHeight="14.25" x14ac:dyDescent="0.45"/>
  <cols>
    <col min="1" max="1" width="43.1328125" customWidth="1"/>
    <col min="2" max="2" width="35.59765625" customWidth="1"/>
    <col min="4" max="4" width="6.1328125" customWidth="1"/>
    <col min="5" max="5" width="31.1328125" customWidth="1"/>
    <col min="7" max="7" width="8.265625" bestFit="1" customWidth="1"/>
    <col min="8" max="8" width="10.59765625" bestFit="1" customWidth="1"/>
    <col min="9" max="9" width="8.265625" bestFit="1" customWidth="1"/>
    <col min="10" max="10" width="16.3984375" bestFit="1" customWidth="1"/>
    <col min="11" max="11" width="5" bestFit="1" customWidth="1"/>
    <col min="13" max="13" width="23.265625" bestFit="1" customWidth="1"/>
    <col min="14" max="14" width="21.73046875" bestFit="1" customWidth="1"/>
  </cols>
  <sheetData>
    <row r="1" spans="1:15" x14ac:dyDescent="0.45">
      <c r="A1" s="1" t="s">
        <v>4</v>
      </c>
      <c r="B1" s="5" t="s">
        <v>1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5</v>
      </c>
      <c r="L1" s="5" t="s">
        <v>78</v>
      </c>
      <c r="M1" s="5" t="s">
        <v>79</v>
      </c>
      <c r="N1" s="5" t="s">
        <v>80</v>
      </c>
      <c r="O1" s="5" t="s">
        <v>81</v>
      </c>
    </row>
    <row r="2" spans="1:15" x14ac:dyDescent="0.45">
      <c r="A2" t="s">
        <v>2</v>
      </c>
      <c r="B2" s="4">
        <f>B56</f>
        <v>0.93451624089700613</v>
      </c>
      <c r="E2" s="33" t="s">
        <v>82</v>
      </c>
      <c r="F2">
        <v>1</v>
      </c>
      <c r="G2" s="102">
        <f>$B$2</f>
        <v>0.93451624089700613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45">
      <c r="A3" t="s">
        <v>3</v>
      </c>
      <c r="B3" s="4">
        <f>SUM(B14:B15,B19:B22)/SUM(B14:B15,B19:B22,B25:B28)</f>
        <v>0.35516994254602041</v>
      </c>
      <c r="E3" s="33" t="s">
        <v>83</v>
      </c>
      <c r="F3">
        <v>1</v>
      </c>
      <c r="G3" s="102">
        <f t="shared" ref="G3:G9" si="0">$B$2</f>
        <v>0.93451624089700613</v>
      </c>
      <c r="H3">
        <f>SUM(B20:B21)/SUM(B20:B21,B25:B28)</f>
        <v>0.25279254161748388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45">
      <c r="A4" t="s">
        <v>59</v>
      </c>
      <c r="B4" s="4">
        <v>1</v>
      </c>
      <c r="E4" s="33" t="s">
        <v>84</v>
      </c>
      <c r="F4">
        <v>1</v>
      </c>
      <c r="G4" s="102">
        <f t="shared" si="0"/>
        <v>0.93451624089700613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ht="14.25" customHeight="1" x14ac:dyDescent="0.45">
      <c r="E5" s="33" t="s">
        <v>85</v>
      </c>
      <c r="F5">
        <v>1</v>
      </c>
      <c r="G5" s="102">
        <f t="shared" si="0"/>
        <v>0.93451624089700613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45">
      <c r="E6" s="33" t="s">
        <v>86</v>
      </c>
      <c r="F6">
        <v>1</v>
      </c>
      <c r="G6" s="102">
        <f t="shared" si="0"/>
        <v>0.93451624089700613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45">
      <c r="A7" s="2" t="s">
        <v>3</v>
      </c>
      <c r="B7" s="2"/>
      <c r="E7" s="33" t="s">
        <v>87</v>
      </c>
      <c r="F7">
        <v>1</v>
      </c>
      <c r="G7" s="102">
        <f t="shared" si="0"/>
        <v>0.93451624089700613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ht="15.75" x14ac:dyDescent="0.45">
      <c r="A8" s="128" t="s">
        <v>19</v>
      </c>
      <c r="B8" s="129"/>
      <c r="E8" s="33" t="s">
        <v>88</v>
      </c>
      <c r="F8">
        <v>1</v>
      </c>
      <c r="G8" s="102">
        <f t="shared" si="0"/>
        <v>0.93451624089700613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45">
      <c r="A9" s="110" t="s">
        <v>66</v>
      </c>
      <c r="B9" s="111"/>
      <c r="E9" s="33" t="s">
        <v>89</v>
      </c>
      <c r="F9">
        <v>1</v>
      </c>
      <c r="G9" s="102">
        <f t="shared" si="0"/>
        <v>0.93451624089700613</v>
      </c>
      <c r="H9">
        <f>SUM(B14:B15,B17,B19,B22)/SUM(B14:B15,B17, B19,B22,B25:B28)</f>
        <v>0.38487732288295068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45">
      <c r="A10" s="6" t="s">
        <v>20</v>
      </c>
      <c r="B10" s="24" t="s">
        <v>65</v>
      </c>
    </row>
    <row r="11" spans="1:15" x14ac:dyDescent="0.45">
      <c r="A11" s="7">
        <v>-1</v>
      </c>
      <c r="B11" s="7">
        <v>-8</v>
      </c>
    </row>
    <row r="12" spans="1:15" x14ac:dyDescent="0.45">
      <c r="A12" s="145" t="s">
        <v>21</v>
      </c>
      <c r="B12" s="146"/>
    </row>
    <row r="13" spans="1:15" x14ac:dyDescent="0.45">
      <c r="A13" s="9" t="s">
        <v>25</v>
      </c>
      <c r="B13" s="25">
        <v>12028.3</v>
      </c>
    </row>
    <row r="14" spans="1:15" x14ac:dyDescent="0.45">
      <c r="A14" s="10" t="s">
        <v>26</v>
      </c>
      <c r="B14" s="25">
        <v>873.1</v>
      </c>
      <c r="C14" t="str">
        <f>'Min. of Petr. &amp; NG'!V172</f>
        <v>Other</v>
      </c>
    </row>
    <row r="15" spans="1:15" x14ac:dyDescent="0.45">
      <c r="A15" s="10" t="s">
        <v>27</v>
      </c>
      <c r="B15" s="25">
        <v>126.26</v>
      </c>
      <c r="C15" t="str">
        <f>'Min. of Petr. &amp; NG'!V173</f>
        <v>Other</v>
      </c>
    </row>
    <row r="16" spans="1:15" x14ac:dyDescent="0.45">
      <c r="A16" s="10" t="s">
        <v>28</v>
      </c>
      <c r="B16" s="25">
        <v>0.61</v>
      </c>
    </row>
    <row r="17" spans="1:3" x14ac:dyDescent="0.45">
      <c r="A17" s="10" t="s">
        <v>29</v>
      </c>
      <c r="B17" s="25">
        <v>8584.76</v>
      </c>
      <c r="C17" t="str">
        <f>'Min. of Petr. &amp; NG'!V175</f>
        <v>Other</v>
      </c>
    </row>
    <row r="18" spans="1:3" x14ac:dyDescent="0.45">
      <c r="A18" s="10" t="s">
        <v>30</v>
      </c>
      <c r="B18" s="25"/>
    </row>
    <row r="19" spans="1:3" x14ac:dyDescent="0.45">
      <c r="A19" s="10" t="s">
        <v>31</v>
      </c>
      <c r="B19" s="25">
        <v>188.56</v>
      </c>
      <c r="C19" t="str">
        <f>'Min. of Petr. &amp; NG'!V176</f>
        <v>Other</v>
      </c>
    </row>
    <row r="20" spans="1:3" x14ac:dyDescent="0.45">
      <c r="A20" s="11" t="s">
        <v>22</v>
      </c>
      <c r="B20" s="25">
        <v>495.62</v>
      </c>
      <c r="C20" t="str">
        <f>'Min. of Petr. &amp; NG'!V177</f>
        <v>Natural Gas and Petroleum Systems</v>
      </c>
    </row>
    <row r="21" spans="1:3" x14ac:dyDescent="0.45">
      <c r="A21" s="10" t="s">
        <v>32</v>
      </c>
      <c r="B21" s="25">
        <v>6533.13</v>
      </c>
      <c r="C21" t="str">
        <f>'Min. of Petr. &amp; NG'!V178</f>
        <v>Natural Gas and Petroleum Systems</v>
      </c>
    </row>
    <row r="22" spans="1:3" x14ac:dyDescent="0.45">
      <c r="A22" s="12" t="s">
        <v>33</v>
      </c>
      <c r="B22" s="25">
        <v>3226.49</v>
      </c>
      <c r="C22" t="str">
        <f>'Min. of Petr. &amp; NG'!V179</f>
        <v>Other</v>
      </c>
    </row>
    <row r="23" spans="1:3" x14ac:dyDescent="0.45">
      <c r="A23" s="13" t="s">
        <v>34</v>
      </c>
      <c r="B23" s="26">
        <f>SUM(B13:B22)</f>
        <v>32056.83</v>
      </c>
    </row>
    <row r="24" spans="1:3" x14ac:dyDescent="0.45">
      <c r="A24" s="145" t="s">
        <v>23</v>
      </c>
      <c r="B24" s="146"/>
    </row>
    <row r="25" spans="1:3" x14ac:dyDescent="0.45">
      <c r="A25" s="9" t="s">
        <v>35</v>
      </c>
      <c r="B25" s="25">
        <v>14675.67</v>
      </c>
    </row>
    <row r="26" spans="1:3" x14ac:dyDescent="0.45">
      <c r="A26" s="10" t="s">
        <v>36</v>
      </c>
      <c r="B26" s="25">
        <v>4024.13</v>
      </c>
    </row>
    <row r="27" spans="1:3" x14ac:dyDescent="0.45">
      <c r="A27" s="10" t="s">
        <v>37</v>
      </c>
      <c r="B27" s="25">
        <v>1278</v>
      </c>
    </row>
    <row r="28" spans="1:3" x14ac:dyDescent="0.45">
      <c r="A28" s="12" t="s">
        <v>38</v>
      </c>
      <c r="B28" s="25">
        <v>797.87</v>
      </c>
    </row>
    <row r="29" spans="1:3" x14ac:dyDescent="0.45">
      <c r="A29" s="13" t="s">
        <v>39</v>
      </c>
      <c r="B29" s="26">
        <f>SUM(B25:B28)</f>
        <v>20775.669999999998</v>
      </c>
    </row>
    <row r="30" spans="1:3" x14ac:dyDescent="0.45">
      <c r="A30" s="13" t="s">
        <v>40</v>
      </c>
      <c r="B30" s="26">
        <f>B29+B23</f>
        <v>52832.5</v>
      </c>
    </row>
    <row r="31" spans="1:3" x14ac:dyDescent="0.45">
      <c r="A31" s="8" t="s">
        <v>41</v>
      </c>
      <c r="B31" s="28">
        <f>B30/365</f>
        <v>144.74657534246575</v>
      </c>
    </row>
    <row r="32" spans="1:3" x14ac:dyDescent="0.45">
      <c r="A32" s="14" t="s">
        <v>24</v>
      </c>
      <c r="B32" s="15"/>
    </row>
    <row r="33" spans="1:3" x14ac:dyDescent="0.45">
      <c r="A33" s="27" t="s">
        <v>67</v>
      </c>
      <c r="B33" s="15"/>
    </row>
    <row r="34" spans="1:3" x14ac:dyDescent="0.45">
      <c r="A34" s="27" t="s">
        <v>68</v>
      </c>
    </row>
    <row r="35" spans="1:3" x14ac:dyDescent="0.45">
      <c r="A35" s="16" t="s">
        <v>2</v>
      </c>
      <c r="B35" s="2"/>
    </row>
    <row r="36" spans="1:3" x14ac:dyDescent="0.45">
      <c r="A36" s="17" t="s">
        <v>72</v>
      </c>
      <c r="B36" s="15"/>
    </row>
    <row r="37" spans="1:3" x14ac:dyDescent="0.45">
      <c r="A37" s="15" t="s">
        <v>55</v>
      </c>
      <c r="B37" s="15"/>
    </row>
    <row r="38" spans="1:3" x14ac:dyDescent="0.45">
      <c r="A38" s="18" t="s">
        <v>42</v>
      </c>
      <c r="B38" s="19" t="s">
        <v>58</v>
      </c>
    </row>
    <row r="39" spans="1:3" x14ac:dyDescent="0.45">
      <c r="A39" s="19" t="s">
        <v>43</v>
      </c>
      <c r="B39" s="19">
        <v>11.33</v>
      </c>
    </row>
    <row r="40" spans="1:3" x14ac:dyDescent="0.45">
      <c r="A40" s="19" t="s">
        <v>44</v>
      </c>
      <c r="B40" s="19">
        <v>47</v>
      </c>
    </row>
    <row r="41" spans="1:3" x14ac:dyDescent="0.45">
      <c r="A41" s="19" t="s">
        <v>45</v>
      </c>
      <c r="B41" s="20">
        <f>SUM(B39:B40)</f>
        <v>58.33</v>
      </c>
    </row>
    <row r="42" spans="1:3" x14ac:dyDescent="0.45">
      <c r="A42" s="18" t="s">
        <v>46</v>
      </c>
      <c r="B42" s="20" t="s">
        <v>73</v>
      </c>
      <c r="C42" s="29" t="s">
        <v>74</v>
      </c>
    </row>
    <row r="43" spans="1:3" x14ac:dyDescent="0.45">
      <c r="A43" s="19" t="s">
        <v>47</v>
      </c>
      <c r="B43" s="20">
        <v>504.72</v>
      </c>
      <c r="C43" s="29"/>
    </row>
    <row r="44" spans="1:3" x14ac:dyDescent="0.45">
      <c r="A44" s="19" t="s">
        <v>48</v>
      </c>
      <c r="B44" s="20">
        <v>73.349999999999994</v>
      </c>
      <c r="C44" s="29"/>
    </row>
    <row r="45" spans="1:3" x14ac:dyDescent="0.45">
      <c r="A45" s="19" t="s">
        <v>49</v>
      </c>
      <c r="B45" s="20">
        <v>8.51</v>
      </c>
      <c r="C45" s="29"/>
    </row>
    <row r="46" spans="1:3" x14ac:dyDescent="0.45">
      <c r="A46" s="19" t="s">
        <v>50</v>
      </c>
      <c r="B46" s="20">
        <v>7.7</v>
      </c>
      <c r="C46" s="29"/>
    </row>
    <row r="47" spans="1:3" x14ac:dyDescent="0.45">
      <c r="A47" s="19" t="s">
        <v>51</v>
      </c>
      <c r="B47" s="20">
        <v>83.22</v>
      </c>
      <c r="C47" s="29"/>
    </row>
    <row r="48" spans="1:3" x14ac:dyDescent="0.45">
      <c r="A48" s="19" t="s">
        <v>52</v>
      </c>
      <c r="B48" s="20">
        <v>0.24</v>
      </c>
      <c r="C48" s="29"/>
    </row>
    <row r="49" spans="1:3" x14ac:dyDescent="0.45">
      <c r="A49" s="18" t="s">
        <v>53</v>
      </c>
      <c r="B49" s="20">
        <f>SUM(B43:B48)+C49</f>
        <v>839.0100000000001</v>
      </c>
      <c r="C49" s="29">
        <v>161.27000000000001</v>
      </c>
    </row>
    <row r="50" spans="1:3" x14ac:dyDescent="0.45">
      <c r="A50" s="18" t="s">
        <v>54</v>
      </c>
      <c r="B50" s="20">
        <f>B49+B41</f>
        <v>897.34000000000015</v>
      </c>
    </row>
    <row r="51" spans="1:3" x14ac:dyDescent="0.45">
      <c r="A51" s="30" t="s">
        <v>75</v>
      </c>
      <c r="B51" s="31"/>
    </row>
    <row r="52" spans="1:3" x14ac:dyDescent="0.45">
      <c r="A52" s="30" t="s">
        <v>76</v>
      </c>
      <c r="B52" s="31"/>
    </row>
    <row r="54" spans="1:3" x14ac:dyDescent="0.45">
      <c r="A54" t="s">
        <v>56</v>
      </c>
      <c r="B54">
        <f>B39</f>
        <v>11.33</v>
      </c>
    </row>
    <row r="55" spans="1:3" x14ac:dyDescent="0.45">
      <c r="A55" t="s">
        <v>57</v>
      </c>
      <c r="B55">
        <f>SUM(B44:B48)</f>
        <v>173.02</v>
      </c>
    </row>
    <row r="56" spans="1:3" x14ac:dyDescent="0.45">
      <c r="A56" t="s">
        <v>120</v>
      </c>
      <c r="B56" s="21">
        <f>1-B54/B55</f>
        <v>0.93451624089700613</v>
      </c>
    </row>
  </sheetData>
  <mergeCells count="4">
    <mergeCell ref="A8:B8"/>
    <mergeCell ref="A9:B9"/>
    <mergeCell ref="A12:B12"/>
    <mergeCell ref="A24:B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9"/>
  <sheetViews>
    <sheetView workbookViewId="0">
      <selection activeCell="C2" sqref="C2"/>
    </sheetView>
  </sheetViews>
  <sheetFormatPr defaultRowHeight="14.25" x14ac:dyDescent="0.45"/>
  <cols>
    <col min="1" max="1" width="32.3984375" bestFit="1" customWidth="1"/>
    <col min="2" max="2" width="13" customWidth="1"/>
  </cols>
  <sheetData>
    <row r="1" spans="1:11" ht="28.5" x14ac:dyDescent="0.45">
      <c r="A1" s="32" t="s">
        <v>77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5</v>
      </c>
      <c r="H1" s="5" t="s">
        <v>78</v>
      </c>
      <c r="I1" s="5" t="s">
        <v>79</v>
      </c>
      <c r="J1" s="5" t="s">
        <v>80</v>
      </c>
      <c r="K1" s="5" t="s">
        <v>81</v>
      </c>
    </row>
    <row r="2" spans="1:11" x14ac:dyDescent="0.45">
      <c r="A2" s="33" t="s">
        <v>82</v>
      </c>
      <c r="B2" s="34">
        <f>Calcs!F2</f>
        <v>1</v>
      </c>
      <c r="C2" s="34">
        <f>Calcs!G2</f>
        <v>0.93451624089700613</v>
      </c>
      <c r="D2" s="34">
        <f>Calcs!H2</f>
        <v>1</v>
      </c>
      <c r="E2" s="34">
        <f>Calcs!I2</f>
        <v>1</v>
      </c>
      <c r="F2" s="34">
        <f>Calcs!J2</f>
        <v>1</v>
      </c>
      <c r="G2" s="34">
        <f>Calcs!K2</f>
        <v>1</v>
      </c>
      <c r="H2" s="34">
        <f>Calcs!L2</f>
        <v>1</v>
      </c>
      <c r="I2" s="34">
        <f>Calcs!M2</f>
        <v>1</v>
      </c>
      <c r="J2" s="34">
        <f>Calcs!N2</f>
        <v>1</v>
      </c>
      <c r="K2" s="34">
        <f>Calcs!O2</f>
        <v>1</v>
      </c>
    </row>
    <row r="3" spans="1:11" x14ac:dyDescent="0.45">
      <c r="A3" s="33" t="s">
        <v>83</v>
      </c>
      <c r="B3" s="34">
        <f>Calcs!F3</f>
        <v>1</v>
      </c>
      <c r="C3" s="34">
        <f>Calcs!G3</f>
        <v>0.93451624089700613</v>
      </c>
      <c r="D3" s="34">
        <f>Calcs!H3</f>
        <v>0.25279254161748388</v>
      </c>
      <c r="E3" s="34">
        <f>Calcs!I3</f>
        <v>1</v>
      </c>
      <c r="F3" s="34">
        <f>Calcs!J3</f>
        <v>1</v>
      </c>
      <c r="G3" s="34">
        <f>Calcs!K3</f>
        <v>1</v>
      </c>
      <c r="H3" s="34">
        <f>Calcs!L3</f>
        <v>0</v>
      </c>
      <c r="I3" s="34">
        <f>Calcs!M3</f>
        <v>1</v>
      </c>
      <c r="J3" s="34">
        <f>Calcs!N3</f>
        <v>1</v>
      </c>
      <c r="K3" s="34">
        <f>Calcs!O3</f>
        <v>1</v>
      </c>
    </row>
    <row r="4" spans="1:11" x14ac:dyDescent="0.45">
      <c r="A4" s="33" t="s">
        <v>84</v>
      </c>
      <c r="B4" s="34">
        <f>Calcs!F4</f>
        <v>1</v>
      </c>
      <c r="C4" s="34">
        <f>Calcs!G4</f>
        <v>0.93451624089700613</v>
      </c>
      <c r="D4" s="34">
        <f>Calcs!H4</f>
        <v>1</v>
      </c>
      <c r="E4" s="34">
        <f>Calcs!I4</f>
        <v>1</v>
      </c>
      <c r="F4" s="34">
        <f>Calcs!J4</f>
        <v>1</v>
      </c>
      <c r="G4" s="34">
        <f>Calcs!K4</f>
        <v>1</v>
      </c>
      <c r="H4" s="34">
        <f>Calcs!L4</f>
        <v>1</v>
      </c>
      <c r="I4" s="34">
        <f>Calcs!M4</f>
        <v>1</v>
      </c>
      <c r="J4" s="34">
        <f>Calcs!N4</f>
        <v>1</v>
      </c>
      <c r="K4" s="34">
        <f>Calcs!O4</f>
        <v>1</v>
      </c>
    </row>
    <row r="5" spans="1:11" x14ac:dyDescent="0.45">
      <c r="A5" s="33" t="s">
        <v>85</v>
      </c>
      <c r="B5" s="34">
        <f>Calcs!F5</f>
        <v>1</v>
      </c>
      <c r="C5" s="34">
        <f>Calcs!G5</f>
        <v>0.93451624089700613</v>
      </c>
      <c r="D5" s="34">
        <f>Calcs!H5</f>
        <v>1</v>
      </c>
      <c r="E5" s="34">
        <f>Calcs!I5</f>
        <v>1</v>
      </c>
      <c r="F5" s="34">
        <f>Calcs!J5</f>
        <v>1</v>
      </c>
      <c r="G5" s="34">
        <f>Calcs!K5</f>
        <v>1</v>
      </c>
      <c r="H5" s="34">
        <f>Calcs!L5</f>
        <v>1</v>
      </c>
      <c r="I5" s="34">
        <f>Calcs!M5</f>
        <v>1</v>
      </c>
      <c r="J5" s="34">
        <f>Calcs!N5</f>
        <v>1</v>
      </c>
      <c r="K5" s="34">
        <f>Calcs!O5</f>
        <v>1</v>
      </c>
    </row>
    <row r="6" spans="1:11" x14ac:dyDescent="0.45">
      <c r="A6" s="33" t="s">
        <v>86</v>
      </c>
      <c r="B6" s="34">
        <f>Calcs!F6</f>
        <v>1</v>
      </c>
      <c r="C6" s="34">
        <f>Calcs!G6</f>
        <v>0.93451624089700613</v>
      </c>
      <c r="D6" s="34">
        <f>Calcs!H6</f>
        <v>1</v>
      </c>
      <c r="E6" s="34">
        <f>Calcs!I6</f>
        <v>1</v>
      </c>
      <c r="F6" s="34">
        <f>Calcs!J6</f>
        <v>1</v>
      </c>
      <c r="G6" s="34">
        <f>Calcs!K6</f>
        <v>1</v>
      </c>
      <c r="H6" s="34">
        <f>Calcs!L6</f>
        <v>1</v>
      </c>
      <c r="I6" s="34">
        <f>Calcs!M6</f>
        <v>1</v>
      </c>
      <c r="J6" s="34">
        <f>Calcs!N6</f>
        <v>1</v>
      </c>
      <c r="K6" s="34">
        <f>Calcs!O6</f>
        <v>1</v>
      </c>
    </row>
    <row r="7" spans="1:11" x14ac:dyDescent="0.45">
      <c r="A7" s="33" t="s">
        <v>87</v>
      </c>
      <c r="B7" s="34">
        <f>Calcs!F7</f>
        <v>1</v>
      </c>
      <c r="C7" s="34">
        <f>Calcs!G7</f>
        <v>0.93451624089700613</v>
      </c>
      <c r="D7" s="34">
        <f>Calcs!H7</f>
        <v>1</v>
      </c>
      <c r="E7" s="34">
        <f>Calcs!I7</f>
        <v>1</v>
      </c>
      <c r="F7" s="34">
        <f>Calcs!J7</f>
        <v>1</v>
      </c>
      <c r="G7" s="34">
        <f>Calcs!K7</f>
        <v>1</v>
      </c>
      <c r="H7" s="34">
        <f>Calcs!L7</f>
        <v>1</v>
      </c>
      <c r="I7" s="34">
        <f>Calcs!M7</f>
        <v>1</v>
      </c>
      <c r="J7" s="34">
        <f>Calcs!N7</f>
        <v>1</v>
      </c>
      <c r="K7" s="34">
        <f>Calcs!O7</f>
        <v>1</v>
      </c>
    </row>
    <row r="8" spans="1:11" x14ac:dyDescent="0.45">
      <c r="A8" s="33" t="s">
        <v>88</v>
      </c>
      <c r="B8" s="34">
        <f>Calcs!F8</f>
        <v>1</v>
      </c>
      <c r="C8" s="34">
        <f>Calcs!G8</f>
        <v>0.93451624089700613</v>
      </c>
      <c r="D8" s="34">
        <f>Calcs!H8</f>
        <v>1</v>
      </c>
      <c r="E8" s="34">
        <f>Calcs!I8</f>
        <v>1</v>
      </c>
      <c r="F8" s="34">
        <f>Calcs!J8</f>
        <v>1</v>
      </c>
      <c r="G8" s="34">
        <f>Calcs!K8</f>
        <v>1</v>
      </c>
      <c r="H8" s="34">
        <f>Calcs!L8</f>
        <v>1</v>
      </c>
      <c r="I8" s="34">
        <f>Calcs!M8</f>
        <v>1</v>
      </c>
      <c r="J8" s="34">
        <f>Calcs!N8</f>
        <v>1</v>
      </c>
      <c r="K8" s="34">
        <f>Calcs!O8</f>
        <v>1</v>
      </c>
    </row>
    <row r="9" spans="1:11" x14ac:dyDescent="0.45">
      <c r="A9" s="33" t="s">
        <v>89</v>
      </c>
      <c r="B9" s="34">
        <f>Calcs!F9</f>
        <v>1</v>
      </c>
      <c r="C9" s="34">
        <f>Calcs!G9</f>
        <v>0.93451624089700613</v>
      </c>
      <c r="D9" s="34">
        <f>Calcs!H9</f>
        <v>0.38487732288295068</v>
      </c>
      <c r="E9" s="34">
        <f>Calcs!I9</f>
        <v>1</v>
      </c>
      <c r="F9" s="34">
        <f>Calcs!J9</f>
        <v>1</v>
      </c>
      <c r="G9" s="34">
        <f>Calcs!K9</f>
        <v>1</v>
      </c>
      <c r="H9" s="34">
        <f>Calcs!L9</f>
        <v>1</v>
      </c>
      <c r="I9" s="34">
        <f>Calcs!M9</f>
        <v>1</v>
      </c>
      <c r="J9" s="34">
        <f>Calcs!N9</f>
        <v>1</v>
      </c>
      <c r="K9" s="34">
        <f>Calcs!O9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Min. of Petr. &amp; NG</vt:lpstr>
      <vt:lpstr>Calcs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2015-09-10T20:43:56Z</dcterms:created>
  <dcterms:modified xsi:type="dcterms:W3CDTF">2020-06-08T16:23:58Z</dcterms:modified>
</cp:coreProperties>
</file>