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india\InputData\trans\BNVP\"/>
    </mc:Choice>
  </mc:AlternateContent>
  <bookViews>
    <workbookView xWindow="-120" yWindow="-120" windowWidth="20730" windowHeight="11160"/>
  </bookViews>
  <sheets>
    <sheet name="About" sheetId="1" r:id="rId1"/>
    <sheet name="India Psgr LDVs" sheetId="30" r:id="rId2"/>
    <sheet name="India Frgt LDVs" sheetId="33" r:id="rId3"/>
    <sheet name="India Psgr HDVs" sheetId="29" r:id="rId4"/>
    <sheet name="India Frgt HDVs" sheetId="34" r:id="rId5"/>
    <sheet name="India Psgr Mtrbk" sheetId="31" r:id="rId6"/>
    <sheet name="India Frgt Mtrbk" sheetId="32" r:id="rId7"/>
    <sheet name="Passenger Aircraft" sheetId="22" r:id="rId8"/>
    <sheet name="Freight Aircraft" sheetId="35" r:id="rId9"/>
    <sheet name="Ships" sheetId="25" r:id="rId10"/>
    <sheet name="Rail" sheetId="37" r:id="rId11"/>
    <sheet name="Hydrogen - US data" sheetId="39" r:id="rId12"/>
    <sheet name="BNVP-LDVs-psgr" sheetId="2" r:id="rId13"/>
    <sheet name="BNVP-LDVs-frgt" sheetId="8" r:id="rId14"/>
    <sheet name="BNVP-HDVs-psgr" sheetId="9" r:id="rId15"/>
    <sheet name="BNVP-HDVs-frgt" sheetId="10" r:id="rId16"/>
    <sheet name="BNVP-aircraft-psgr" sheetId="11" r:id="rId17"/>
    <sheet name="BNVP-aircraft-frgt" sheetId="12" r:id="rId18"/>
    <sheet name="BNVP-rail-psgr" sheetId="13" r:id="rId19"/>
    <sheet name="BNVP-rail-frgt" sheetId="14" r:id="rId20"/>
    <sheet name="BNVP-ships-psgr" sheetId="15" r:id="rId21"/>
    <sheet name="BNVP-ships-frgt" sheetId="16" r:id="rId22"/>
    <sheet name="BNVP-motorbikes-psgr" sheetId="17" r:id="rId23"/>
    <sheet name="BNVP-motorbikes-frgt" sheetId="18" r:id="rId24"/>
  </sheets>
  <definedNames>
    <definedName name="cpi_2010to2012">About!#REF!</definedName>
    <definedName name="cpi_2013to2012">About!#REF!</definedName>
    <definedName name="cpi_2014to2012">About!#REF!</definedName>
    <definedName name="cpi_2016to2012">About!#REF!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18" l="1"/>
  <c r="E7" i="18"/>
  <c r="F7" i="18" s="1"/>
  <c r="G7" i="18" s="1"/>
  <c r="H7" i="18" s="1"/>
  <c r="I7" i="18" s="1"/>
  <c r="J7" i="18" s="1"/>
  <c r="K7" i="18" s="1"/>
  <c r="L7" i="18" s="1"/>
  <c r="M7" i="18" s="1"/>
  <c r="N7" i="18" s="1"/>
  <c r="O7" i="18" s="1"/>
  <c r="P7" i="18" s="1"/>
  <c r="Q7" i="18" s="1"/>
  <c r="R7" i="18" s="1"/>
  <c r="S7" i="18" s="1"/>
  <c r="T7" i="18" s="1"/>
  <c r="U7" i="18" s="1"/>
  <c r="V7" i="18" s="1"/>
  <c r="W7" i="18" s="1"/>
  <c r="X7" i="18" s="1"/>
  <c r="Y7" i="18" s="1"/>
  <c r="Z7" i="18" s="1"/>
  <c r="AA7" i="18" s="1"/>
  <c r="AB7" i="18" s="1"/>
  <c r="AC7" i="18" s="1"/>
  <c r="AD7" i="18" s="1"/>
  <c r="AE7" i="18" s="1"/>
  <c r="AF7" i="18" s="1"/>
  <c r="AG7" i="18" s="1"/>
  <c r="AH7" i="18" s="1"/>
  <c r="AI7" i="18" s="1"/>
  <c r="C7" i="18"/>
  <c r="B7" i="18"/>
  <c r="B30" i="32"/>
  <c r="B23" i="32"/>
  <c r="D7" i="2"/>
  <c r="E7" i="2"/>
  <c r="F7" i="2" s="1"/>
  <c r="G7" i="2" s="1"/>
  <c r="H7" i="2" s="1"/>
  <c r="I7" i="2" s="1"/>
  <c r="J7" i="2" s="1"/>
  <c r="K7" i="2" s="1"/>
  <c r="L7" i="2" s="1"/>
  <c r="M7" i="2" s="1"/>
  <c r="N7" i="2" s="1"/>
  <c r="O7" i="2" s="1"/>
  <c r="P7" i="2" s="1"/>
  <c r="Q7" i="2" s="1"/>
  <c r="R7" i="2" s="1"/>
  <c r="S7" i="2" s="1"/>
  <c r="T7" i="2" s="1"/>
  <c r="U7" i="2" s="1"/>
  <c r="V7" i="2" s="1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  <c r="AH7" i="2" s="1"/>
  <c r="AI7" i="2" s="1"/>
  <c r="C7" i="2"/>
  <c r="B7" i="2"/>
  <c r="B51" i="30"/>
  <c r="B44" i="30"/>
  <c r="C8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V8" i="16"/>
  <c r="W8" i="16"/>
  <c r="X8" i="16"/>
  <c r="Y8" i="16"/>
  <c r="Z8" i="16"/>
  <c r="AA8" i="16"/>
  <c r="AB8" i="16"/>
  <c r="AC8" i="16"/>
  <c r="AD8" i="16"/>
  <c r="AE8" i="16"/>
  <c r="AF8" i="16"/>
  <c r="AG8" i="16"/>
  <c r="AH8" i="16"/>
  <c r="AI8" i="16"/>
  <c r="B8" i="16"/>
  <c r="C8" i="15"/>
  <c r="D8" i="15"/>
  <c r="E8" i="15"/>
  <c r="F8" i="15"/>
  <c r="G8" i="15"/>
  <c r="H8" i="15"/>
  <c r="I8" i="15"/>
  <c r="J8" i="15"/>
  <c r="K8" i="15"/>
  <c r="L8" i="15"/>
  <c r="M8" i="15"/>
  <c r="N8" i="15"/>
  <c r="O8" i="15"/>
  <c r="P8" i="15"/>
  <c r="Q8" i="15"/>
  <c r="R8" i="15"/>
  <c r="S8" i="15"/>
  <c r="T8" i="15"/>
  <c r="U8" i="15"/>
  <c r="V8" i="15"/>
  <c r="W8" i="15"/>
  <c r="X8" i="15"/>
  <c r="Y8" i="15"/>
  <c r="Z8" i="15"/>
  <c r="AA8" i="15"/>
  <c r="AB8" i="15"/>
  <c r="AC8" i="15"/>
  <c r="AD8" i="15"/>
  <c r="AE8" i="15"/>
  <c r="AF8" i="15"/>
  <c r="AG8" i="15"/>
  <c r="AH8" i="15"/>
  <c r="AI8" i="15"/>
  <c r="B8" i="15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Z8" i="14"/>
  <c r="AA8" i="14"/>
  <c r="AB8" i="14"/>
  <c r="AC8" i="14"/>
  <c r="AD8" i="14"/>
  <c r="AE8" i="14"/>
  <c r="AF8" i="14"/>
  <c r="AG8" i="14"/>
  <c r="AH8" i="14"/>
  <c r="AI8" i="14"/>
  <c r="B8" i="14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AB8" i="13"/>
  <c r="AC8" i="13"/>
  <c r="AD8" i="13"/>
  <c r="AE8" i="13"/>
  <c r="AF8" i="13"/>
  <c r="AG8" i="13"/>
  <c r="AH8" i="13"/>
  <c r="AI8" i="13"/>
  <c r="B8" i="13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B8" i="12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B8" i="11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B8" i="10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B8" i="9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B8" i="8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B8" i="2"/>
  <c r="B20" i="34" l="1"/>
  <c r="D5" i="16"/>
  <c r="E5" i="16" s="1"/>
  <c r="F5" i="16" s="1"/>
  <c r="G5" i="16" s="1"/>
  <c r="H5" i="16" s="1"/>
  <c r="I5" i="16" s="1"/>
  <c r="J5" i="16" s="1"/>
  <c r="K5" i="16" s="1"/>
  <c r="L5" i="16" s="1"/>
  <c r="M5" i="16" s="1"/>
  <c r="N5" i="16" s="1"/>
  <c r="O5" i="16" s="1"/>
  <c r="P5" i="16" s="1"/>
  <c r="Q5" i="16" s="1"/>
  <c r="R5" i="16" s="1"/>
  <c r="S5" i="16" s="1"/>
  <c r="T5" i="16" s="1"/>
  <c r="U5" i="16" s="1"/>
  <c r="V5" i="16" s="1"/>
  <c r="W5" i="16" s="1"/>
  <c r="X5" i="16" s="1"/>
  <c r="Y5" i="16" s="1"/>
  <c r="Z5" i="16" s="1"/>
  <c r="AA5" i="16" s="1"/>
  <c r="AB5" i="16" s="1"/>
  <c r="AC5" i="16" s="1"/>
  <c r="AD5" i="16" s="1"/>
  <c r="AE5" i="16" s="1"/>
  <c r="AF5" i="16" s="1"/>
  <c r="AG5" i="16" s="1"/>
  <c r="AH5" i="16" s="1"/>
  <c r="AI5" i="16" s="1"/>
  <c r="C5" i="16"/>
  <c r="B5" i="16"/>
  <c r="D5" i="11"/>
  <c r="E5" i="11" s="1"/>
  <c r="F5" i="11" s="1"/>
  <c r="G5" i="11" s="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H5" i="11" s="1"/>
  <c r="AI5" i="11" s="1"/>
  <c r="C5" i="11"/>
  <c r="B5" i="11"/>
  <c r="B21" i="29"/>
  <c r="B5" i="9" s="1"/>
  <c r="B19" i="29"/>
  <c r="B18" i="29"/>
  <c r="B17" i="29"/>
  <c r="E2" i="29"/>
  <c r="B17" i="33"/>
  <c r="B15" i="33"/>
  <c r="D15" i="37"/>
  <c r="B2" i="14" s="1"/>
  <c r="C2" i="14" s="1"/>
  <c r="D2" i="14" s="1"/>
  <c r="E2" i="14" s="1"/>
  <c r="F2" i="14" s="1"/>
  <c r="G2" i="14" s="1"/>
  <c r="H2" i="14" s="1"/>
  <c r="I2" i="14" s="1"/>
  <c r="J2" i="14" s="1"/>
  <c r="K2" i="14" s="1"/>
  <c r="L2" i="14" s="1"/>
  <c r="M2" i="14" s="1"/>
  <c r="N2" i="14" s="1"/>
  <c r="O2" i="14" s="1"/>
  <c r="P2" i="14" s="1"/>
  <c r="Q2" i="14" s="1"/>
  <c r="R2" i="14" s="1"/>
  <c r="S2" i="14" s="1"/>
  <c r="T2" i="14" s="1"/>
  <c r="U2" i="14" s="1"/>
  <c r="V2" i="14" s="1"/>
  <c r="W2" i="14" s="1"/>
  <c r="X2" i="14" s="1"/>
  <c r="Y2" i="14" s="1"/>
  <c r="Z2" i="14" s="1"/>
  <c r="AA2" i="14" s="1"/>
  <c r="AB2" i="14" s="1"/>
  <c r="AC2" i="14" s="1"/>
  <c r="AD2" i="14" s="1"/>
  <c r="AE2" i="14" s="1"/>
  <c r="AF2" i="14" s="1"/>
  <c r="AG2" i="14" s="1"/>
  <c r="AH2" i="14" s="1"/>
  <c r="AI2" i="14" s="1"/>
  <c r="D14" i="37"/>
  <c r="B5" i="14" s="1"/>
  <c r="C5" i="14" s="1"/>
  <c r="D5" i="14" s="1"/>
  <c r="E5" i="14" s="1"/>
  <c r="F5" i="14" s="1"/>
  <c r="G5" i="14" s="1"/>
  <c r="H5" i="14" s="1"/>
  <c r="I5" i="14" s="1"/>
  <c r="J5" i="14" s="1"/>
  <c r="K5" i="14" s="1"/>
  <c r="L5" i="14" s="1"/>
  <c r="M5" i="14" s="1"/>
  <c r="N5" i="14" s="1"/>
  <c r="O5" i="14" s="1"/>
  <c r="P5" i="14" s="1"/>
  <c r="Q5" i="14" s="1"/>
  <c r="R5" i="14" s="1"/>
  <c r="S5" i="14" s="1"/>
  <c r="T5" i="14" s="1"/>
  <c r="U5" i="14" s="1"/>
  <c r="V5" i="14" s="1"/>
  <c r="W5" i="14" s="1"/>
  <c r="X5" i="14" s="1"/>
  <c r="Y5" i="14" s="1"/>
  <c r="Z5" i="14" s="1"/>
  <c r="AA5" i="14" s="1"/>
  <c r="AB5" i="14" s="1"/>
  <c r="AC5" i="14" s="1"/>
  <c r="AD5" i="14" s="1"/>
  <c r="AE5" i="14" s="1"/>
  <c r="AF5" i="14" s="1"/>
  <c r="AG5" i="14" s="1"/>
  <c r="AH5" i="14" s="1"/>
  <c r="AI5" i="14" s="1"/>
  <c r="D7" i="37"/>
  <c r="B2" i="13" s="1"/>
  <c r="C2" i="13" s="1"/>
  <c r="D2" i="13" s="1"/>
  <c r="E2" i="13" s="1"/>
  <c r="F2" i="13" s="1"/>
  <c r="G2" i="13" s="1"/>
  <c r="H2" i="13" s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AB2" i="13" s="1"/>
  <c r="AC2" i="13" s="1"/>
  <c r="AD2" i="13" s="1"/>
  <c r="AE2" i="13" s="1"/>
  <c r="AF2" i="13" s="1"/>
  <c r="AG2" i="13" s="1"/>
  <c r="AH2" i="13" s="1"/>
  <c r="AI2" i="13" s="1"/>
  <c r="D6" i="37"/>
  <c r="B5" i="13" s="1"/>
  <c r="C5" i="13" s="1"/>
  <c r="D5" i="13" s="1"/>
  <c r="E5" i="13" s="1"/>
  <c r="F5" i="13" s="1"/>
  <c r="G5" i="13" s="1"/>
  <c r="H5" i="13" s="1"/>
  <c r="I5" i="13" s="1"/>
  <c r="J5" i="13" s="1"/>
  <c r="K5" i="13" s="1"/>
  <c r="L5" i="13" s="1"/>
  <c r="M5" i="13" s="1"/>
  <c r="N5" i="13" s="1"/>
  <c r="O5" i="13" s="1"/>
  <c r="P5" i="13" s="1"/>
  <c r="Q5" i="13" s="1"/>
  <c r="R5" i="13" s="1"/>
  <c r="S5" i="13" s="1"/>
  <c r="T5" i="13" s="1"/>
  <c r="U5" i="13" s="1"/>
  <c r="V5" i="13" s="1"/>
  <c r="W5" i="13" s="1"/>
  <c r="X5" i="13" s="1"/>
  <c r="Y5" i="13" s="1"/>
  <c r="Z5" i="13" s="1"/>
  <c r="AA5" i="13" s="1"/>
  <c r="AB5" i="13" s="1"/>
  <c r="AC5" i="13" s="1"/>
  <c r="AD5" i="13" s="1"/>
  <c r="AE5" i="13" s="1"/>
  <c r="AF5" i="13" s="1"/>
  <c r="AG5" i="13" s="1"/>
  <c r="AH5" i="13" s="1"/>
  <c r="AI5" i="13" s="1"/>
  <c r="D4" i="35"/>
  <c r="B5" i="12" s="1"/>
  <c r="C5" i="12" s="1"/>
  <c r="D5" i="12" s="1"/>
  <c r="E5" i="12" s="1"/>
  <c r="F5" i="12" s="1"/>
  <c r="G5" i="12" s="1"/>
  <c r="H5" i="12" s="1"/>
  <c r="I5" i="12" s="1"/>
  <c r="J5" i="12" s="1"/>
  <c r="K5" i="12" s="1"/>
  <c r="L5" i="12" s="1"/>
  <c r="M5" i="12" s="1"/>
  <c r="N5" i="12" s="1"/>
  <c r="O5" i="12" s="1"/>
  <c r="P5" i="12" s="1"/>
  <c r="Q5" i="12" s="1"/>
  <c r="R5" i="12" s="1"/>
  <c r="S5" i="12" s="1"/>
  <c r="T5" i="12" s="1"/>
  <c r="U5" i="12" s="1"/>
  <c r="V5" i="12" s="1"/>
  <c r="W5" i="12" s="1"/>
  <c r="X5" i="12" s="1"/>
  <c r="Y5" i="12" s="1"/>
  <c r="Z5" i="12" s="1"/>
  <c r="AA5" i="12" s="1"/>
  <c r="AB5" i="12" s="1"/>
  <c r="AC5" i="12" s="1"/>
  <c r="AD5" i="12" s="1"/>
  <c r="AE5" i="12" s="1"/>
  <c r="AF5" i="12" s="1"/>
  <c r="AG5" i="12" s="1"/>
  <c r="AH5" i="12" s="1"/>
  <c r="AI5" i="12" s="1"/>
  <c r="B47" i="25" l="1"/>
  <c r="B5" i="15" s="1"/>
  <c r="C5" i="15" s="1"/>
  <c r="D5" i="15" s="1"/>
  <c r="E5" i="15" s="1"/>
  <c r="F5" i="15" s="1"/>
  <c r="G5" i="15" s="1"/>
  <c r="H5" i="15" s="1"/>
  <c r="I5" i="15" s="1"/>
  <c r="J5" i="15" s="1"/>
  <c r="K5" i="15" s="1"/>
  <c r="L5" i="15" s="1"/>
  <c r="M5" i="15" s="1"/>
  <c r="N5" i="15" s="1"/>
  <c r="O5" i="15" s="1"/>
  <c r="P5" i="15" s="1"/>
  <c r="Q5" i="15" s="1"/>
  <c r="R5" i="15" s="1"/>
  <c r="S5" i="15" s="1"/>
  <c r="T5" i="15" s="1"/>
  <c r="U5" i="15" s="1"/>
  <c r="V5" i="15" s="1"/>
  <c r="W5" i="15" s="1"/>
  <c r="X5" i="15" s="1"/>
  <c r="Y5" i="15" s="1"/>
  <c r="Z5" i="15" s="1"/>
  <c r="AA5" i="15" s="1"/>
  <c r="AB5" i="15" s="1"/>
  <c r="AC5" i="15" s="1"/>
  <c r="AD5" i="15" s="1"/>
  <c r="AE5" i="15" s="1"/>
  <c r="AF5" i="15" s="1"/>
  <c r="AG5" i="15" s="1"/>
  <c r="AH5" i="15" s="1"/>
  <c r="AI5" i="15" s="1"/>
  <c r="B25" i="32"/>
  <c r="B46" i="25"/>
  <c r="B26" i="32"/>
  <c r="B27" i="32"/>
  <c r="B28" i="32"/>
  <c r="B29" i="32"/>
  <c r="B24" i="31"/>
  <c r="B25" i="31"/>
  <c r="B26" i="31"/>
  <c r="B27" i="31"/>
  <c r="B23" i="31"/>
  <c r="C11" i="31"/>
  <c r="B16" i="31"/>
  <c r="C3" i="31"/>
  <c r="C4" i="31"/>
  <c r="C5" i="31"/>
  <c r="C2" i="31"/>
  <c r="B18" i="34"/>
  <c r="B19" i="34"/>
  <c r="B21" i="34"/>
  <c r="B17" i="34"/>
  <c r="B23" i="29"/>
  <c r="B3" i="9" s="1"/>
  <c r="B22" i="29"/>
  <c r="B2" i="9" s="1"/>
  <c r="B2" i="11" s="1"/>
  <c r="C2" i="11" s="1"/>
  <c r="D2" i="11" s="1"/>
  <c r="E2" i="11" s="1"/>
  <c r="F2" i="11" s="1"/>
  <c r="G2" i="11" s="1"/>
  <c r="H2" i="11" s="1"/>
  <c r="I2" i="11" s="1"/>
  <c r="J2" i="11" s="1"/>
  <c r="K2" i="11" s="1"/>
  <c r="L2" i="11" s="1"/>
  <c r="M2" i="11" s="1"/>
  <c r="N2" i="11" s="1"/>
  <c r="O2" i="11" s="1"/>
  <c r="P2" i="11" s="1"/>
  <c r="Q2" i="11" s="1"/>
  <c r="R2" i="11" s="1"/>
  <c r="S2" i="11" s="1"/>
  <c r="T2" i="11" s="1"/>
  <c r="U2" i="11" s="1"/>
  <c r="V2" i="11" s="1"/>
  <c r="W2" i="11" s="1"/>
  <c r="X2" i="11" s="1"/>
  <c r="Y2" i="11" s="1"/>
  <c r="Z2" i="11" s="1"/>
  <c r="AA2" i="11" s="1"/>
  <c r="AB2" i="11" s="1"/>
  <c r="AC2" i="11" s="1"/>
  <c r="AD2" i="11" s="1"/>
  <c r="AE2" i="11" s="1"/>
  <c r="AF2" i="11" s="1"/>
  <c r="AG2" i="11" s="1"/>
  <c r="AH2" i="11" s="1"/>
  <c r="AI2" i="11" s="1"/>
  <c r="E5" i="29"/>
  <c r="B2" i="12" l="1"/>
  <c r="C2" i="12" s="1"/>
  <c r="D2" i="12" s="1"/>
  <c r="E2" i="12" s="1"/>
  <c r="F2" i="12" s="1"/>
  <c r="G2" i="12" s="1"/>
  <c r="H2" i="12" s="1"/>
  <c r="I2" i="12" s="1"/>
  <c r="J2" i="12" s="1"/>
  <c r="K2" i="12" s="1"/>
  <c r="L2" i="12" s="1"/>
  <c r="M2" i="12" s="1"/>
  <c r="N2" i="12" s="1"/>
  <c r="O2" i="12" s="1"/>
  <c r="P2" i="12" s="1"/>
  <c r="Q2" i="12" s="1"/>
  <c r="R2" i="12" s="1"/>
  <c r="S2" i="12" s="1"/>
  <c r="T2" i="12" s="1"/>
  <c r="U2" i="12" s="1"/>
  <c r="V2" i="12" s="1"/>
  <c r="W2" i="12" s="1"/>
  <c r="X2" i="12" s="1"/>
  <c r="Y2" i="12" s="1"/>
  <c r="Z2" i="12" s="1"/>
  <c r="AA2" i="12" s="1"/>
  <c r="AB2" i="12" s="1"/>
  <c r="AC2" i="12" s="1"/>
  <c r="AD2" i="12" s="1"/>
  <c r="AE2" i="12" s="1"/>
  <c r="AF2" i="12" s="1"/>
  <c r="AG2" i="12" s="1"/>
  <c r="AH2" i="12" s="1"/>
  <c r="AI2" i="12" s="1"/>
  <c r="C123" i="1" l="1"/>
  <c r="C124" i="1" s="1"/>
  <c r="C125" i="1" s="1"/>
  <c r="C126" i="1" s="1"/>
  <c r="C127" i="1" s="1"/>
  <c r="C121" i="1"/>
  <c r="C120" i="1" s="1"/>
  <c r="C128" i="1" l="1"/>
  <c r="C129" i="1" s="1"/>
  <c r="B22" i="33" l="1"/>
  <c r="B21" i="33"/>
  <c r="B2" i="8" s="1"/>
  <c r="B50" i="30"/>
  <c r="B47" i="30"/>
  <c r="B46" i="30"/>
  <c r="B24" i="33"/>
  <c r="B48" i="30"/>
  <c r="B25" i="33"/>
  <c r="B6" i="8" s="1"/>
  <c r="I6" i="8" s="1"/>
  <c r="B49" i="30"/>
  <c r="B23" i="33"/>
  <c r="B4" i="8" s="1"/>
  <c r="AD2" i="9"/>
  <c r="B6" i="10"/>
  <c r="B4" i="10"/>
  <c r="B3" i="10"/>
  <c r="B2" i="10"/>
  <c r="B13" i="34"/>
  <c r="B5" i="10" s="1"/>
  <c r="B3" i="8"/>
  <c r="B6" i="18"/>
  <c r="B21" i="32"/>
  <c r="B5" i="18" s="1"/>
  <c r="B20" i="32"/>
  <c r="B4" i="18" s="1"/>
  <c r="J4" i="18" s="1"/>
  <c r="B19" i="32"/>
  <c r="B3" i="18" s="1"/>
  <c r="B18" i="32"/>
  <c r="B2" i="18" s="1"/>
  <c r="B18" i="31"/>
  <c r="B4" i="17" s="1"/>
  <c r="B2" i="17"/>
  <c r="B43" i="30"/>
  <c r="B42" i="30"/>
  <c r="B41" i="30"/>
  <c r="B40" i="30"/>
  <c r="B39" i="30"/>
  <c r="B5" i="2" l="1"/>
  <c r="D5" i="2" s="1"/>
  <c r="B2" i="2"/>
  <c r="O2" i="2" s="1"/>
  <c r="B6" i="2"/>
  <c r="K6" i="2" s="1"/>
  <c r="B3" i="2"/>
  <c r="F3" i="2" s="1"/>
  <c r="B4" i="2"/>
  <c r="U4" i="2" s="1"/>
  <c r="B5" i="8"/>
  <c r="R5" i="8" s="1"/>
  <c r="D3" i="8"/>
  <c r="AI3" i="8"/>
  <c r="K3" i="8"/>
  <c r="S3" i="8"/>
  <c r="AA3" i="8"/>
  <c r="H6" i="10"/>
  <c r="G6" i="10"/>
  <c r="O6" i="10"/>
  <c r="W6" i="10"/>
  <c r="AE6" i="10"/>
  <c r="C6" i="8"/>
  <c r="AF6" i="8"/>
  <c r="X6" i="8"/>
  <c r="P6" i="8"/>
  <c r="H6" i="8"/>
  <c r="K4" i="8"/>
  <c r="S4" i="8"/>
  <c r="AA4" i="8"/>
  <c r="AI4" i="8"/>
  <c r="J4" i="8"/>
  <c r="D4" i="8"/>
  <c r="L4" i="8"/>
  <c r="T4" i="8"/>
  <c r="AB4" i="8"/>
  <c r="E4" i="8"/>
  <c r="M4" i="8"/>
  <c r="U4" i="8"/>
  <c r="AC4" i="8"/>
  <c r="W4" i="8"/>
  <c r="R4" i="8"/>
  <c r="F4" i="8"/>
  <c r="N4" i="8"/>
  <c r="V4" i="8"/>
  <c r="AD4" i="8"/>
  <c r="AE4" i="8"/>
  <c r="Z4" i="8"/>
  <c r="G4" i="8"/>
  <c r="O4" i="8"/>
  <c r="H4" i="8"/>
  <c r="P4" i="8"/>
  <c r="X4" i="8"/>
  <c r="AF4" i="8"/>
  <c r="C4" i="8"/>
  <c r="I4" i="8"/>
  <c r="Q4" i="8"/>
  <c r="Y4" i="8"/>
  <c r="AG4" i="8"/>
  <c r="AH4" i="8"/>
  <c r="D2" i="10"/>
  <c r="L2" i="10"/>
  <c r="T2" i="10"/>
  <c r="AB2" i="10"/>
  <c r="E2" i="10"/>
  <c r="M2" i="10"/>
  <c r="U2" i="10"/>
  <c r="AC2" i="10"/>
  <c r="C2" i="10"/>
  <c r="F2" i="10"/>
  <c r="N2" i="10"/>
  <c r="V2" i="10"/>
  <c r="AD2" i="10"/>
  <c r="S2" i="10"/>
  <c r="G2" i="10"/>
  <c r="O2" i="10"/>
  <c r="W2" i="10"/>
  <c r="AE2" i="10"/>
  <c r="AI2" i="10"/>
  <c r="H2" i="10"/>
  <c r="P2" i="10"/>
  <c r="X2" i="10"/>
  <c r="AF2" i="10"/>
  <c r="AA2" i="10"/>
  <c r="I2" i="10"/>
  <c r="Q2" i="10"/>
  <c r="Y2" i="10"/>
  <c r="AG2" i="10"/>
  <c r="J2" i="10"/>
  <c r="R2" i="10"/>
  <c r="Z2" i="10"/>
  <c r="AH2" i="10"/>
  <c r="K2" i="10"/>
  <c r="K3" i="10"/>
  <c r="S3" i="10"/>
  <c r="AA3" i="10"/>
  <c r="AI3" i="10"/>
  <c r="D3" i="10"/>
  <c r="L3" i="10"/>
  <c r="T3" i="10"/>
  <c r="AB3" i="10"/>
  <c r="E3" i="10"/>
  <c r="M3" i="10"/>
  <c r="U3" i="10"/>
  <c r="AC3" i="10"/>
  <c r="Z3" i="10"/>
  <c r="F3" i="10"/>
  <c r="N3" i="10"/>
  <c r="V3" i="10"/>
  <c r="AD3" i="10"/>
  <c r="G3" i="10"/>
  <c r="O3" i="10"/>
  <c r="W3" i="10"/>
  <c r="AE3" i="10"/>
  <c r="H3" i="10"/>
  <c r="P3" i="10"/>
  <c r="X3" i="10"/>
  <c r="AF3" i="10"/>
  <c r="C3" i="10"/>
  <c r="J3" i="10"/>
  <c r="I3" i="10"/>
  <c r="Q3" i="10"/>
  <c r="Y3" i="10"/>
  <c r="AG3" i="10"/>
  <c r="R3" i="10"/>
  <c r="AH3" i="10"/>
  <c r="J4" i="10"/>
  <c r="R4" i="10"/>
  <c r="Z4" i="10"/>
  <c r="AH4" i="10"/>
  <c r="K4" i="10"/>
  <c r="S4" i="10"/>
  <c r="AA4" i="10"/>
  <c r="AI4" i="10"/>
  <c r="D4" i="10"/>
  <c r="L4" i="10"/>
  <c r="T4" i="10"/>
  <c r="AB4" i="10"/>
  <c r="I4" i="10"/>
  <c r="AG4" i="10"/>
  <c r="E4" i="10"/>
  <c r="M4" i="10"/>
  <c r="U4" i="10"/>
  <c r="AC4" i="10"/>
  <c r="F4" i="10"/>
  <c r="N4" i="10"/>
  <c r="V4" i="10"/>
  <c r="AD4" i="10"/>
  <c r="G4" i="10"/>
  <c r="O4" i="10"/>
  <c r="W4" i="10"/>
  <c r="AE4" i="10"/>
  <c r="H4" i="10"/>
  <c r="P4" i="10"/>
  <c r="X4" i="10"/>
  <c r="AF4" i="10"/>
  <c r="C4" i="10"/>
  <c r="Q4" i="10"/>
  <c r="Y4" i="10"/>
  <c r="E2" i="8"/>
  <c r="M2" i="8"/>
  <c r="U2" i="8"/>
  <c r="AC2" i="8"/>
  <c r="C2" i="8"/>
  <c r="T2" i="8"/>
  <c r="F2" i="8"/>
  <c r="N2" i="8"/>
  <c r="V2" i="8"/>
  <c r="AD2" i="8"/>
  <c r="G2" i="8"/>
  <c r="O2" i="8"/>
  <c r="W2" i="8"/>
  <c r="AE2" i="8"/>
  <c r="AB2" i="8"/>
  <c r="H2" i="8"/>
  <c r="P2" i="8"/>
  <c r="X2" i="8"/>
  <c r="AF2" i="8"/>
  <c r="AG2" i="8"/>
  <c r="L2" i="8"/>
  <c r="I2" i="8"/>
  <c r="Q2" i="8"/>
  <c r="Y2" i="8"/>
  <c r="J2" i="8"/>
  <c r="R2" i="8"/>
  <c r="Z2" i="8"/>
  <c r="AH2" i="8"/>
  <c r="K2" i="8"/>
  <c r="S2" i="8"/>
  <c r="AA2" i="8"/>
  <c r="AI2" i="8"/>
  <c r="D2" i="8"/>
  <c r="I5" i="10"/>
  <c r="Q5" i="10"/>
  <c r="Y5" i="10"/>
  <c r="AG5" i="10"/>
  <c r="H5" i="10"/>
  <c r="J5" i="10"/>
  <c r="R5" i="10"/>
  <c r="Z5" i="10"/>
  <c r="AH5" i="10"/>
  <c r="AF5" i="10"/>
  <c r="K5" i="10"/>
  <c r="S5" i="10"/>
  <c r="AA5" i="10"/>
  <c r="AI5" i="10"/>
  <c r="X5" i="10"/>
  <c r="D5" i="10"/>
  <c r="L5" i="10"/>
  <c r="T5" i="10"/>
  <c r="AB5" i="10"/>
  <c r="E5" i="10"/>
  <c r="M5" i="10"/>
  <c r="U5" i="10"/>
  <c r="AC5" i="10"/>
  <c r="F5" i="10"/>
  <c r="N5" i="10"/>
  <c r="V5" i="10"/>
  <c r="AD5" i="10"/>
  <c r="C5" i="10"/>
  <c r="G5" i="10"/>
  <c r="O5" i="10"/>
  <c r="W5" i="10"/>
  <c r="AE5" i="10"/>
  <c r="P5" i="10"/>
  <c r="AD4" i="18"/>
  <c r="AE6" i="8"/>
  <c r="W6" i="8"/>
  <c r="O6" i="8"/>
  <c r="G6" i="8"/>
  <c r="AH3" i="8"/>
  <c r="Z3" i="8"/>
  <c r="R3" i="8"/>
  <c r="J3" i="8"/>
  <c r="AD6" i="10"/>
  <c r="V6" i="10"/>
  <c r="N6" i="10"/>
  <c r="F6" i="10"/>
  <c r="V4" i="18"/>
  <c r="AD6" i="8"/>
  <c r="V6" i="8"/>
  <c r="N6" i="8"/>
  <c r="F6" i="8"/>
  <c r="AG3" i="8"/>
  <c r="Y3" i="8"/>
  <c r="Q3" i="8"/>
  <c r="I3" i="8"/>
  <c r="AC6" i="10"/>
  <c r="U6" i="10"/>
  <c r="M6" i="10"/>
  <c r="E6" i="10"/>
  <c r="U6" i="8"/>
  <c r="AF3" i="8"/>
  <c r="X3" i="8"/>
  <c r="P3" i="8"/>
  <c r="AB6" i="10"/>
  <c r="T6" i="10"/>
  <c r="L6" i="10"/>
  <c r="D6" i="10"/>
  <c r="N4" i="18"/>
  <c r="C3" i="8"/>
  <c r="M6" i="8"/>
  <c r="F4" i="18"/>
  <c r="AB6" i="8"/>
  <c r="T6" i="8"/>
  <c r="L6" i="8"/>
  <c r="D6" i="8"/>
  <c r="AE3" i="8"/>
  <c r="W3" i="8"/>
  <c r="O3" i="8"/>
  <c r="G3" i="8"/>
  <c r="AI6" i="10"/>
  <c r="AA6" i="10"/>
  <c r="S6" i="10"/>
  <c r="K6" i="10"/>
  <c r="AC6" i="8"/>
  <c r="E6" i="8"/>
  <c r="H3" i="8"/>
  <c r="AI6" i="8"/>
  <c r="AA6" i="8"/>
  <c r="S6" i="8"/>
  <c r="K6" i="8"/>
  <c r="AD3" i="8"/>
  <c r="V3" i="8"/>
  <c r="N3" i="8"/>
  <c r="F3" i="8"/>
  <c r="AH6" i="10"/>
  <c r="Z6" i="10"/>
  <c r="R6" i="10"/>
  <c r="J6" i="10"/>
  <c r="AH6" i="8"/>
  <c r="Z6" i="8"/>
  <c r="R6" i="8"/>
  <c r="J6" i="8"/>
  <c r="AC3" i="8"/>
  <c r="U3" i="8"/>
  <c r="M3" i="8"/>
  <c r="E3" i="8"/>
  <c r="AG6" i="10"/>
  <c r="Y6" i="10"/>
  <c r="Q6" i="10"/>
  <c r="I6" i="10"/>
  <c r="AG6" i="8"/>
  <c r="Y6" i="8"/>
  <c r="Q6" i="8"/>
  <c r="AB3" i="8"/>
  <c r="T3" i="8"/>
  <c r="L3" i="8"/>
  <c r="C6" i="10"/>
  <c r="AF6" i="10"/>
  <c r="X6" i="10"/>
  <c r="P6" i="10"/>
  <c r="K3" i="18"/>
  <c r="S3" i="18"/>
  <c r="AA3" i="18"/>
  <c r="AI3" i="18"/>
  <c r="D3" i="18"/>
  <c r="L3" i="18"/>
  <c r="T3" i="18"/>
  <c r="AB3" i="18"/>
  <c r="W3" i="18"/>
  <c r="E3" i="18"/>
  <c r="M3" i="18"/>
  <c r="U3" i="18"/>
  <c r="AC3" i="18"/>
  <c r="F3" i="18"/>
  <c r="N3" i="18"/>
  <c r="V3" i="18"/>
  <c r="AD3" i="18"/>
  <c r="AE3" i="18"/>
  <c r="H3" i="18"/>
  <c r="P3" i="18"/>
  <c r="X3" i="18"/>
  <c r="AF3" i="18"/>
  <c r="C3" i="18"/>
  <c r="R3" i="18"/>
  <c r="AH3" i="18"/>
  <c r="G3" i="18"/>
  <c r="I3" i="18"/>
  <c r="Q3" i="18"/>
  <c r="Y3" i="18"/>
  <c r="AG3" i="18"/>
  <c r="J3" i="18"/>
  <c r="Z3" i="18"/>
  <c r="O3" i="18"/>
  <c r="D2" i="18"/>
  <c r="L2" i="18"/>
  <c r="T2" i="18"/>
  <c r="AB2" i="18"/>
  <c r="E2" i="18"/>
  <c r="M2" i="18"/>
  <c r="U2" i="18"/>
  <c r="AC2" i="18"/>
  <c r="C2" i="18"/>
  <c r="H2" i="18"/>
  <c r="P2" i="18"/>
  <c r="AF2" i="18"/>
  <c r="F2" i="18"/>
  <c r="N2" i="18"/>
  <c r="V2" i="18"/>
  <c r="AD2" i="18"/>
  <c r="G2" i="18"/>
  <c r="W2" i="18"/>
  <c r="AE2" i="18"/>
  <c r="X2" i="18"/>
  <c r="O2" i="18"/>
  <c r="I2" i="18"/>
  <c r="Q2" i="18"/>
  <c r="Y2" i="18"/>
  <c r="AG2" i="18"/>
  <c r="K2" i="18"/>
  <c r="AA2" i="18"/>
  <c r="J2" i="18"/>
  <c r="R2" i="18"/>
  <c r="Z2" i="18"/>
  <c r="AH2" i="18"/>
  <c r="S2" i="18"/>
  <c r="AI2" i="18"/>
  <c r="H6" i="18"/>
  <c r="P6" i="18"/>
  <c r="X6" i="18"/>
  <c r="AF6" i="18"/>
  <c r="C6" i="18"/>
  <c r="I6" i="18"/>
  <c r="Q6" i="18"/>
  <c r="Y6" i="18"/>
  <c r="AA6" i="18"/>
  <c r="D6" i="18"/>
  <c r="AG6" i="18"/>
  <c r="S6" i="18"/>
  <c r="J6" i="18"/>
  <c r="R6" i="18"/>
  <c r="Z6" i="18"/>
  <c r="AH6" i="18"/>
  <c r="AI6" i="18"/>
  <c r="AB6" i="18"/>
  <c r="K6" i="18"/>
  <c r="E6" i="18"/>
  <c r="M6" i="18"/>
  <c r="U6" i="18"/>
  <c r="AC6" i="18"/>
  <c r="O6" i="18"/>
  <c r="AE6" i="18"/>
  <c r="L6" i="18"/>
  <c r="F6" i="18"/>
  <c r="N6" i="18"/>
  <c r="V6" i="18"/>
  <c r="AD6" i="18"/>
  <c r="G6" i="18"/>
  <c r="W6" i="18"/>
  <c r="T6" i="18"/>
  <c r="I5" i="18"/>
  <c r="Q5" i="18"/>
  <c r="Y5" i="18"/>
  <c r="AG5" i="18"/>
  <c r="J5" i="18"/>
  <c r="R5" i="18"/>
  <c r="Z5" i="18"/>
  <c r="AH5" i="18"/>
  <c r="AB5" i="18"/>
  <c r="U5" i="18"/>
  <c r="K5" i="18"/>
  <c r="S5" i="18"/>
  <c r="AA5" i="18"/>
  <c r="AI5" i="18"/>
  <c r="D5" i="18"/>
  <c r="T5" i="18"/>
  <c r="E5" i="18"/>
  <c r="L5" i="18"/>
  <c r="AC5" i="18"/>
  <c r="F5" i="18"/>
  <c r="N5" i="18"/>
  <c r="V5" i="18"/>
  <c r="AD5" i="18"/>
  <c r="P5" i="18"/>
  <c r="AF5" i="18"/>
  <c r="G5" i="18"/>
  <c r="O5" i="18"/>
  <c r="W5" i="18"/>
  <c r="AE5" i="18"/>
  <c r="H5" i="18"/>
  <c r="X5" i="18"/>
  <c r="C5" i="18"/>
  <c r="M5" i="18"/>
  <c r="Y4" i="18"/>
  <c r="I4" i="18"/>
  <c r="C4" i="18"/>
  <c r="AF4" i="18"/>
  <c r="X4" i="18"/>
  <c r="P4" i="18"/>
  <c r="H4" i="18"/>
  <c r="AG4" i="18"/>
  <c r="Q4" i="18"/>
  <c r="AE4" i="18"/>
  <c r="W4" i="18"/>
  <c r="O4" i="18"/>
  <c r="G4" i="18"/>
  <c r="U4" i="18"/>
  <c r="AC4" i="18"/>
  <c r="M4" i="18"/>
  <c r="E4" i="18"/>
  <c r="AB4" i="18"/>
  <c r="T4" i="18"/>
  <c r="L4" i="18"/>
  <c r="D4" i="18"/>
  <c r="AI4" i="18"/>
  <c r="AA4" i="18"/>
  <c r="S4" i="18"/>
  <c r="K4" i="18"/>
  <c r="AH4" i="18"/>
  <c r="Z4" i="18"/>
  <c r="R4" i="18"/>
  <c r="AH6" i="9"/>
  <c r="E4" i="17"/>
  <c r="M4" i="17"/>
  <c r="U4" i="17"/>
  <c r="AC4" i="17"/>
  <c r="F4" i="17"/>
  <c r="N4" i="17"/>
  <c r="V4" i="17"/>
  <c r="AD4" i="17"/>
  <c r="D4" i="17"/>
  <c r="L4" i="17"/>
  <c r="G4" i="17"/>
  <c r="O4" i="17"/>
  <c r="W4" i="17"/>
  <c r="AE4" i="17"/>
  <c r="C4" i="17"/>
  <c r="H4" i="17"/>
  <c r="P4" i="17"/>
  <c r="X4" i="17"/>
  <c r="AF4" i="17"/>
  <c r="AB4" i="17"/>
  <c r="I4" i="17"/>
  <c r="Q4" i="17"/>
  <c r="Y4" i="17"/>
  <c r="AG4" i="17"/>
  <c r="J4" i="17"/>
  <c r="R4" i="17"/>
  <c r="Z4" i="17"/>
  <c r="AH4" i="17"/>
  <c r="K4" i="17"/>
  <c r="S4" i="17"/>
  <c r="AA4" i="17"/>
  <c r="AI4" i="17"/>
  <c r="T4" i="17"/>
  <c r="G2" i="2"/>
  <c r="H2" i="2"/>
  <c r="AI2" i="2"/>
  <c r="T2" i="2"/>
  <c r="T5" i="2"/>
  <c r="AB5" i="2"/>
  <c r="U5" i="2"/>
  <c r="AC5" i="2"/>
  <c r="V5" i="2"/>
  <c r="AD5" i="2"/>
  <c r="W5" i="2"/>
  <c r="AE5" i="2"/>
  <c r="H5" i="2"/>
  <c r="P5" i="2"/>
  <c r="C5" i="2"/>
  <c r="K5" i="2"/>
  <c r="Y5" i="2"/>
  <c r="AG5" i="2"/>
  <c r="R5" i="2"/>
  <c r="AH5" i="2"/>
  <c r="E2" i="17"/>
  <c r="M2" i="17"/>
  <c r="U2" i="17"/>
  <c r="AC2" i="17"/>
  <c r="D2" i="17"/>
  <c r="L2" i="17"/>
  <c r="F2" i="17"/>
  <c r="N2" i="17"/>
  <c r="V2" i="17"/>
  <c r="AD2" i="17"/>
  <c r="G2" i="17"/>
  <c r="O2" i="17"/>
  <c r="W2" i="17"/>
  <c r="AE2" i="17"/>
  <c r="AB2" i="17"/>
  <c r="H2" i="17"/>
  <c r="P2" i="17"/>
  <c r="X2" i="17"/>
  <c r="AF2" i="17"/>
  <c r="C2" i="17"/>
  <c r="I2" i="17"/>
  <c r="Q2" i="17"/>
  <c r="Y2" i="17"/>
  <c r="AG2" i="17"/>
  <c r="J2" i="17"/>
  <c r="R2" i="17"/>
  <c r="Z2" i="17"/>
  <c r="AH2" i="17"/>
  <c r="T2" i="17"/>
  <c r="K2" i="17"/>
  <c r="S2" i="17"/>
  <c r="AA2" i="17"/>
  <c r="AI2" i="17"/>
  <c r="Y3" i="9"/>
  <c r="Q5" i="9"/>
  <c r="AD4" i="9"/>
  <c r="I2" i="9"/>
  <c r="W2" i="9"/>
  <c r="AI2" i="9"/>
  <c r="U2" i="9"/>
  <c r="X2" i="9"/>
  <c r="M2" i="9"/>
  <c r="Y2" i="9"/>
  <c r="O2" i="9"/>
  <c r="AA2" i="9"/>
  <c r="H2" i="9"/>
  <c r="AG2" i="9"/>
  <c r="K2" i="9"/>
  <c r="C2" i="9"/>
  <c r="P2" i="9"/>
  <c r="AC2" i="9"/>
  <c r="Q2" i="9"/>
  <c r="AE2" i="9"/>
  <c r="E2" i="9"/>
  <c r="G2" i="9"/>
  <c r="S2" i="9"/>
  <c r="AF2" i="9"/>
  <c r="J2" i="9"/>
  <c r="R2" i="9"/>
  <c r="Z2" i="9"/>
  <c r="AH2" i="9"/>
  <c r="D2" i="9"/>
  <c r="L2" i="9"/>
  <c r="T2" i="9"/>
  <c r="AB2" i="9"/>
  <c r="F2" i="9"/>
  <c r="N2" i="9"/>
  <c r="V2" i="9"/>
  <c r="F2" i="2" l="1"/>
  <c r="I2" i="2"/>
  <c r="J5" i="8"/>
  <c r="AH2" i="2"/>
  <c r="AE3" i="2"/>
  <c r="M2" i="2"/>
  <c r="AD2" i="2"/>
  <c r="C2" i="2"/>
  <c r="E2" i="2"/>
  <c r="L2" i="2"/>
  <c r="AA2" i="2"/>
  <c r="Z2" i="2"/>
  <c r="AG2" i="2"/>
  <c r="AF2" i="2"/>
  <c r="AE2" i="2"/>
  <c r="E4" i="2"/>
  <c r="S5" i="2"/>
  <c r="Q5" i="2"/>
  <c r="AF5" i="2"/>
  <c r="AI5" i="2"/>
  <c r="O5" i="2"/>
  <c r="N5" i="2"/>
  <c r="M5" i="2"/>
  <c r="L5" i="2"/>
  <c r="AC2" i="2"/>
  <c r="V2" i="2"/>
  <c r="D2" i="2"/>
  <c r="S2" i="2"/>
  <c r="R2" i="2"/>
  <c r="Y2" i="2"/>
  <c r="X2" i="2"/>
  <c r="W2" i="2"/>
  <c r="AA5" i="2"/>
  <c r="Z5" i="2"/>
  <c r="I5" i="2"/>
  <c r="X5" i="2"/>
  <c r="J5" i="2"/>
  <c r="G5" i="2"/>
  <c r="F5" i="2"/>
  <c r="E5" i="2"/>
  <c r="U2" i="2"/>
  <c r="AB2" i="2"/>
  <c r="N2" i="2"/>
  <c r="K2" i="2"/>
  <c r="J2" i="2"/>
  <c r="Q2" i="2"/>
  <c r="P2" i="2"/>
  <c r="AI3" i="2"/>
  <c r="AB3" i="2"/>
  <c r="AC3" i="2"/>
  <c r="N4" i="2"/>
  <c r="AH6" i="2"/>
  <c r="X6" i="2"/>
  <c r="Y6" i="2"/>
  <c r="G6" i="2"/>
  <c r="N6" i="2"/>
  <c r="U6" i="2"/>
  <c r="AB6" i="2"/>
  <c r="AI6" i="2"/>
  <c r="AG6" i="2"/>
  <c r="P6" i="2"/>
  <c r="AE6" i="2"/>
  <c r="Q6" i="2"/>
  <c r="F6" i="2"/>
  <c r="M6" i="2"/>
  <c r="T6" i="2"/>
  <c r="AA6" i="2"/>
  <c r="C6" i="2"/>
  <c r="H6" i="2"/>
  <c r="W6" i="2"/>
  <c r="AD6" i="2"/>
  <c r="R6" i="2"/>
  <c r="E6" i="2"/>
  <c r="L6" i="2"/>
  <c r="S6" i="2"/>
  <c r="X3" i="2"/>
  <c r="I6" i="2"/>
  <c r="AF6" i="2"/>
  <c r="Z6" i="2"/>
  <c r="O6" i="2"/>
  <c r="V6" i="2"/>
  <c r="AC6" i="2"/>
  <c r="J6" i="2"/>
  <c r="D6" i="2"/>
  <c r="Q3" i="2"/>
  <c r="AD3" i="2"/>
  <c r="J3" i="2"/>
  <c r="AA4" i="2"/>
  <c r="AH4" i="2"/>
  <c r="Q4" i="2"/>
  <c r="X4" i="2"/>
  <c r="R4" i="2"/>
  <c r="AB4" i="2"/>
  <c r="Y4" i="2"/>
  <c r="T4" i="2"/>
  <c r="AE4" i="2"/>
  <c r="K4" i="2"/>
  <c r="J4" i="2"/>
  <c r="I4" i="2"/>
  <c r="F4" i="2"/>
  <c r="D4" i="2"/>
  <c r="AI4" i="2"/>
  <c r="AF4" i="2"/>
  <c r="G4" i="2"/>
  <c r="M4" i="2"/>
  <c r="C5" i="8"/>
  <c r="O5" i="8"/>
  <c r="S4" i="2"/>
  <c r="Z4" i="2"/>
  <c r="AG4" i="2"/>
  <c r="L4" i="2"/>
  <c r="P4" i="2"/>
  <c r="W4" i="2"/>
  <c r="AD4" i="2"/>
  <c r="AC4" i="2"/>
  <c r="E5" i="8"/>
  <c r="C4" i="2"/>
  <c r="H4" i="2"/>
  <c r="O4" i="2"/>
  <c r="V4" i="2"/>
  <c r="AI5" i="8"/>
  <c r="N3" i="2"/>
  <c r="O3" i="2"/>
  <c r="H3" i="2"/>
  <c r="C3" i="2"/>
  <c r="AG3" i="2"/>
  <c r="Z3" i="2"/>
  <c r="S3" i="2"/>
  <c r="L3" i="2"/>
  <c r="V3" i="2"/>
  <c r="W3" i="2"/>
  <c r="P3" i="2"/>
  <c r="I3" i="2"/>
  <c r="E3" i="2"/>
  <c r="AH3" i="2"/>
  <c r="AA3" i="2"/>
  <c r="T3" i="2"/>
  <c r="H5" i="8"/>
  <c r="T5" i="8"/>
  <c r="G3" i="2"/>
  <c r="M3" i="2"/>
  <c r="AF3" i="2"/>
  <c r="Y3" i="2"/>
  <c r="R3" i="2"/>
  <c r="K3" i="2"/>
  <c r="D3" i="2"/>
  <c r="U3" i="2"/>
  <c r="V5" i="8"/>
  <c r="AG5" i="8"/>
  <c r="AF5" i="8"/>
  <c r="Y5" i="8"/>
  <c r="G5" i="8"/>
  <c r="AC5" i="8"/>
  <c r="Q5" i="8"/>
  <c r="L5" i="8"/>
  <c r="AA5" i="8"/>
  <c r="AH5" i="8"/>
  <c r="X5" i="8"/>
  <c r="AE5" i="8"/>
  <c r="AD5" i="8"/>
  <c r="U5" i="8"/>
  <c r="N5" i="8"/>
  <c r="D5" i="8"/>
  <c r="S5" i="8"/>
  <c r="Z5" i="8"/>
  <c r="P5" i="8"/>
  <c r="W5" i="8"/>
  <c r="F5" i="8"/>
  <c r="M5" i="8"/>
  <c r="AB5" i="8"/>
  <c r="I5" i="8"/>
  <c r="K5" i="8"/>
  <c r="Q6" i="9"/>
  <c r="H6" i="9"/>
  <c r="C6" i="9"/>
  <c r="D6" i="9"/>
  <c r="U3" i="9"/>
  <c r="T6" i="9"/>
  <c r="M3" i="9"/>
  <c r="N6" i="9"/>
  <c r="AE6" i="9"/>
  <c r="AI6" i="9"/>
  <c r="Y6" i="9"/>
  <c r="AF6" i="9"/>
  <c r="F6" i="9"/>
  <c r="AG6" i="9"/>
  <c r="O6" i="9"/>
  <c r="S6" i="9"/>
  <c r="R6" i="9"/>
  <c r="AA6" i="9"/>
  <c r="W6" i="9"/>
  <c r="J6" i="9"/>
  <c r="L6" i="9"/>
  <c r="I6" i="9"/>
  <c r="X6" i="9"/>
  <c r="AD6" i="9"/>
  <c r="AC6" i="9"/>
  <c r="E6" i="9"/>
  <c r="K6" i="9"/>
  <c r="U6" i="9"/>
  <c r="Z6" i="9"/>
  <c r="P6" i="9"/>
  <c r="V6" i="9"/>
  <c r="AB6" i="9"/>
  <c r="M6" i="9"/>
  <c r="G6" i="9"/>
  <c r="AH4" i="9"/>
  <c r="N4" i="9"/>
  <c r="O3" i="9"/>
  <c r="G3" i="9"/>
  <c r="S3" i="9"/>
  <c r="AC3" i="9"/>
  <c r="E3" i="9"/>
  <c r="L3" i="9"/>
  <c r="W3" i="9"/>
  <c r="D3" i="9"/>
  <c r="T5" i="9"/>
  <c r="C5" i="9"/>
  <c r="AF5" i="9"/>
  <c r="U5" i="9"/>
  <c r="D5" i="9"/>
  <c r="H5" i="9"/>
  <c r="P5" i="9"/>
  <c r="AE5" i="9"/>
  <c r="E5" i="9"/>
  <c r="AI5" i="9"/>
  <c r="AH5" i="9"/>
  <c r="F5" i="9"/>
  <c r="W5" i="9"/>
  <c r="AA5" i="9"/>
  <c r="Z5" i="9"/>
  <c r="I5" i="9"/>
  <c r="O5" i="9"/>
  <c r="K5" i="9"/>
  <c r="R5" i="9"/>
  <c r="G5" i="9"/>
  <c r="J5" i="9"/>
  <c r="AI3" i="9"/>
  <c r="Q3" i="9"/>
  <c r="AA3" i="9"/>
  <c r="U4" i="9"/>
  <c r="S4" i="9"/>
  <c r="L5" i="9"/>
  <c r="S5" i="9"/>
  <c r="Z3" i="9"/>
  <c r="AG5" i="9"/>
  <c r="K3" i="9"/>
  <c r="P4" i="9"/>
  <c r="V5" i="9"/>
  <c r="AB3" i="9"/>
  <c r="Y5" i="9"/>
  <c r="X5" i="9"/>
  <c r="AG3" i="9"/>
  <c r="M5" i="9"/>
  <c r="AB5" i="9"/>
  <c r="T4" i="9"/>
  <c r="AE4" i="9"/>
  <c r="T3" i="9"/>
  <c r="W4" i="9"/>
  <c r="L4" i="9"/>
  <c r="M4" i="9"/>
  <c r="D4" i="9"/>
  <c r="AI4" i="9"/>
  <c r="E4" i="9"/>
  <c r="Y4" i="9"/>
  <c r="H4" i="9"/>
  <c r="V4" i="9"/>
  <c r="AA4" i="9"/>
  <c r="R4" i="9"/>
  <c r="I4" i="9"/>
  <c r="AF4" i="9"/>
  <c r="AC5" i="9"/>
  <c r="AD5" i="9"/>
  <c r="F4" i="9"/>
  <c r="G4" i="9"/>
  <c r="K4" i="9"/>
  <c r="Q4" i="9"/>
  <c r="Z4" i="9"/>
  <c r="AG4" i="9"/>
  <c r="AC4" i="9"/>
  <c r="AB4" i="9"/>
  <c r="C4" i="9"/>
  <c r="O4" i="9"/>
  <c r="J4" i="9"/>
  <c r="N5" i="9"/>
  <c r="X4" i="9"/>
  <c r="AE3" i="9"/>
  <c r="P3" i="9"/>
  <c r="N3" i="9"/>
  <c r="AH3" i="9"/>
  <c r="J3" i="9"/>
  <c r="AF3" i="9"/>
  <c r="I3" i="9"/>
  <c r="C3" i="9"/>
  <c r="AD3" i="9"/>
  <c r="H3" i="9"/>
  <c r="X3" i="9"/>
  <c r="F3" i="9"/>
  <c r="R3" i="9"/>
  <c r="V3" i="9"/>
  <c r="I7" i="15" l="1"/>
  <c r="S7" i="15" l="1"/>
  <c r="AE7" i="15"/>
  <c r="AI7" i="15"/>
  <c r="R7" i="15"/>
  <c r="P7" i="15"/>
  <c r="AA7" i="15"/>
  <c r="J7" i="15"/>
  <c r="AH7" i="15"/>
  <c r="AF7" i="15"/>
  <c r="O7" i="15"/>
  <c r="K7" i="15"/>
  <c r="Z7" i="15"/>
  <c r="X7" i="15"/>
  <c r="H7" i="15"/>
  <c r="W7" i="15"/>
  <c r="G7" i="15"/>
  <c r="AD7" i="15"/>
  <c r="V7" i="15"/>
  <c r="N7" i="15"/>
  <c r="F7" i="15"/>
  <c r="C7" i="15"/>
  <c r="AC7" i="15"/>
  <c r="U7" i="15"/>
  <c r="M7" i="15"/>
  <c r="E7" i="15"/>
  <c r="AB7" i="15"/>
  <c r="T7" i="15"/>
  <c r="L7" i="15"/>
  <c r="D7" i="15"/>
  <c r="AG7" i="15"/>
  <c r="Y7" i="15"/>
  <c r="Q7" i="15"/>
  <c r="D7" i="16"/>
  <c r="Z7" i="16" l="1"/>
  <c r="C7" i="16"/>
  <c r="Y7" i="16"/>
  <c r="Q7" i="16"/>
  <c r="M7" i="16"/>
  <c r="AI7" i="16"/>
  <c r="AE7" i="16"/>
  <c r="AA7" i="16"/>
  <c r="W7" i="16"/>
  <c r="S7" i="16"/>
  <c r="O7" i="16"/>
  <c r="K7" i="16"/>
  <c r="G7" i="16"/>
  <c r="AD7" i="16"/>
  <c r="R7" i="16"/>
  <c r="N7" i="16"/>
  <c r="J7" i="16"/>
  <c r="F7" i="16"/>
  <c r="E7" i="16"/>
  <c r="AH7" i="16"/>
  <c r="V7" i="16"/>
  <c r="AG7" i="16"/>
  <c r="AC7" i="16"/>
  <c r="U7" i="16"/>
  <c r="I7" i="16"/>
  <c r="AF7" i="16"/>
  <c r="AB7" i="16"/>
  <c r="X7" i="16"/>
  <c r="T7" i="16"/>
  <c r="P7" i="16"/>
  <c r="L7" i="16"/>
  <c r="H7" i="16"/>
  <c r="AI7" i="14"/>
  <c r="AH7" i="14"/>
  <c r="AG7" i="14"/>
  <c r="AF7" i="14"/>
  <c r="AE7" i="14"/>
  <c r="AD7" i="14"/>
  <c r="AC7" i="14"/>
  <c r="AB7" i="14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C7" i="13"/>
  <c r="F7" i="11"/>
  <c r="M7" i="11" l="1"/>
  <c r="D7" i="11"/>
  <c r="AC7" i="11"/>
  <c r="T7" i="11"/>
  <c r="AB7" i="11"/>
  <c r="L7" i="11"/>
  <c r="C7" i="11"/>
  <c r="U7" i="11"/>
  <c r="E7" i="11"/>
  <c r="K7" i="11"/>
  <c r="AH7" i="11"/>
  <c r="Z7" i="11"/>
  <c r="R7" i="11"/>
  <c r="J7" i="11"/>
  <c r="S7" i="11"/>
  <c r="AG7" i="11"/>
  <c r="Y7" i="11"/>
  <c r="Q7" i="11"/>
  <c r="I7" i="11"/>
  <c r="AA7" i="11"/>
  <c r="AF7" i="11"/>
  <c r="X7" i="11"/>
  <c r="P7" i="11"/>
  <c r="H7" i="11"/>
  <c r="AI7" i="11"/>
  <c r="AE7" i="11"/>
  <c r="W7" i="11"/>
  <c r="O7" i="11"/>
  <c r="G7" i="11"/>
  <c r="AD7" i="11"/>
  <c r="V7" i="11"/>
  <c r="N7" i="11"/>
  <c r="E7" i="12"/>
  <c r="I7" i="12"/>
  <c r="M7" i="12"/>
  <c r="Q7" i="12"/>
  <c r="U7" i="12"/>
  <c r="Y7" i="12"/>
  <c r="AC7" i="12"/>
  <c r="AG7" i="12"/>
  <c r="F7" i="12"/>
  <c r="J7" i="12"/>
  <c r="N7" i="12"/>
  <c r="R7" i="12"/>
  <c r="V7" i="12"/>
  <c r="Z7" i="12"/>
  <c r="AD7" i="12"/>
  <c r="AH7" i="12"/>
  <c r="C7" i="12"/>
  <c r="K7" i="12"/>
  <c r="O7" i="12"/>
  <c r="S7" i="12"/>
  <c r="W7" i="12"/>
  <c r="AA7" i="12"/>
  <c r="AE7" i="12"/>
  <c r="AI7" i="12"/>
  <c r="G7" i="12"/>
  <c r="D7" i="12"/>
  <c r="H7" i="12"/>
  <c r="L7" i="12"/>
  <c r="P7" i="12"/>
  <c r="T7" i="12"/>
  <c r="X7" i="12"/>
  <c r="AB7" i="12"/>
  <c r="AF7" i="12"/>
</calcChain>
</file>

<file path=xl/sharedStrings.xml><?xml version="1.0" encoding="utf-8"?>
<sst xmlns="http://schemas.openxmlformats.org/spreadsheetml/2006/main" count="648" uniqueCount="295">
  <si>
    <t>battery electric vehicle</t>
  </si>
  <si>
    <t>natural gas vehicle</t>
  </si>
  <si>
    <t>gasoline vehicle</t>
  </si>
  <si>
    <t>diesel vehicle</t>
  </si>
  <si>
    <t>plugin hybrid vehicle</t>
  </si>
  <si>
    <t>Notes</t>
  </si>
  <si>
    <t>BNVP BAU New Vehicle Price</t>
  </si>
  <si>
    <t>Sources:</t>
  </si>
  <si>
    <t>(defined as having zero for all years in the variable MPNVbT) are assigned a</t>
  </si>
  <si>
    <t>price of zero in this variable.</t>
  </si>
  <si>
    <t>Average Price</t>
  </si>
  <si>
    <t>Gasoline</t>
  </si>
  <si>
    <t>Passenger aircraft are typically sold at a steep discount (50% or more) relative to the list price.</t>
  </si>
  <si>
    <t>Therefore, the market price is a better estimate of the actual purchase cost of an airplane.</t>
  </si>
  <si>
    <t>Model</t>
  </si>
  <si>
    <t>2012 List Price</t>
  </si>
  <si>
    <t>2012 Market Price</t>
  </si>
  <si>
    <t>Boeing 737-800</t>
  </si>
  <si>
    <t>Boeing 737-900ER</t>
  </si>
  <si>
    <t>Boeing 777-300ER</t>
  </si>
  <si>
    <t>Airbus A319</t>
  </si>
  <si>
    <t>Airbus A320</t>
  </si>
  <si>
    <t>Airbus A330-200</t>
  </si>
  <si>
    <t>For lack of data on fleet compositions (and market prices of additional models), we</t>
  </si>
  <si>
    <t>will take a simple average of the market prices of aircraft included in this table,</t>
  </si>
  <si>
    <t>which at least puts us in the right ballpark for aircraft pricing.</t>
  </si>
  <si>
    <t>Price</t>
  </si>
  <si>
    <t>Daniel Michaels, The Wall Street Journal</t>
  </si>
  <si>
    <t>The Secret Price of a Jet Airliner</t>
  </si>
  <si>
    <t>http://www.wsj.com/articles/SB10001424052702303649504577494862829051078</t>
  </si>
  <si>
    <t>Ship prices vary greatly by ship type and size.  Based on variable AVLo, our average</t>
  </si>
  <si>
    <t>freight ship capacity</t>
  </si>
  <si>
    <t>Tennessee-Tombigbee Waterway</t>
  </si>
  <si>
    <t>undated</t>
  </si>
  <si>
    <t>Cargo Capacity of Different Transportation Modes</t>
  </si>
  <si>
    <t>http://business.tenntom.org/why-use-the-waterway/shipping-comparisons/</t>
  </si>
  <si>
    <t>freight ship loading is 1363 tons.  This may be reasonably represented by a single oceangoing,</t>
  </si>
  <si>
    <t>Capacities of large barges of this sort are often expressed in TEU (twenty-foot equivalent units),</t>
  </si>
  <si>
    <t>which are the size of a standard intermodal metal shipping container.  They do not convert</t>
  </si>
  <si>
    <t>neatly into cargo tons, but standard containers have a maximum payload</t>
  </si>
  <si>
    <t>https://web.archive.org/web/20090420143514/http://emase.co.uk/data/cont.html</t>
  </si>
  <si>
    <t>mass of 21600 kg, or 21.6 metric tons.  Typical payload may be less.  We use 16 tons as</t>
  </si>
  <si>
    <t>the typical load for a freight HDV (see variable AVLo), which may use an intermodal container</t>
  </si>
  <si>
    <t>or be similar in size to one.</t>
  </si>
  <si>
    <t>The largest barge in the world is the Maersk Triple E class, with a capacity of 18,340 TEU</t>
  </si>
  <si>
    <t>and a cost of $185 million.  This is more than 200 times more capacity than the ship we</t>
  </si>
  <si>
    <t>wish to represent with this variable, and it serves as an upper bound reference point.</t>
  </si>
  <si>
    <t>with ever-changing inventory.  These barges all tend to be smaller than the reference</t>
  </si>
  <si>
    <t>Description</t>
  </si>
  <si>
    <t>180ft 5200HP AHTS 9504</t>
  </si>
  <si>
    <t>Deck Capacity (metric tons)</t>
  </si>
  <si>
    <t>60 Ton BP AHTS - 9279</t>
  </si>
  <si>
    <t>A variety of used boats are listed for sale at https://www.oceanmarine.com</t>
  </si>
  <si>
    <t>ship we wish to represent (with 1500-ton capacity).  The closest ships I have been</t>
  </si>
  <si>
    <t>5200HP AHTS - 9278</t>
  </si>
  <si>
    <t>able to find are certain Platform Supply Vessels, which tend to have higher deck capacities</t>
  </si>
  <si>
    <t>vessels have extra equipment and engine power that may increase their price relative</t>
  </si>
  <si>
    <t>to the necessary capacity.</t>
  </si>
  <si>
    <t>240ft Platform Supply Vessel(PSV) DP-1 - 13932</t>
  </si>
  <si>
    <t>285ft Platform Supply Vessel (PSV) - 13810</t>
  </si>
  <si>
    <t>Year of Manufacture</t>
  </si>
  <si>
    <t>220ft Platform Supply DP-1 - 13146</t>
  </si>
  <si>
    <t>Based on all of these data points, we select a value of $10 million to represent a brand new,</t>
  </si>
  <si>
    <t>Source for TEU capacities</t>
  </si>
  <si>
    <t>Source for Maersk Triple E class pricing</t>
  </si>
  <si>
    <t>https://www.bloomberg.com/news/photo-essays/2013-09-05/holy-ship#slide1</t>
  </si>
  <si>
    <t>Source for Other Example cargo ship pricing</t>
  </si>
  <si>
    <t>https://www.oceanmarine.com</t>
  </si>
  <si>
    <t>self-propelled barge that has a capacity of 1500 tons (see source info to the right).  A drawing</t>
  </si>
  <si>
    <t>of a barge of this type is shown to the right (from thas same source).</t>
  </si>
  <si>
    <t>see "Ships" tab</t>
  </si>
  <si>
    <t>We assume no change in pricing over time.</t>
  </si>
  <si>
    <t>and lower prices than the similar Anchor Handling Tug Supply (AHTS) vessels.  AHTS</t>
  </si>
  <si>
    <t>self-propelled, ocean-going barge or supply boat with 1,500-ton capacity.</t>
  </si>
  <si>
    <t>Diesel</t>
  </si>
  <si>
    <t>Ruppees per dollar</t>
  </si>
  <si>
    <t>2012 USD</t>
  </si>
  <si>
    <t>NDTV</t>
  </si>
  <si>
    <t>passenger HDV (bus) prices, India</t>
  </si>
  <si>
    <t>Hybrid Elec</t>
  </si>
  <si>
    <t>Honda Accord</t>
  </si>
  <si>
    <t>lakhs</t>
  </si>
  <si>
    <t>Toyota Camry</t>
  </si>
  <si>
    <t>Battery Elec</t>
  </si>
  <si>
    <t>Mahindra e2oPlus</t>
  </si>
  <si>
    <t>Mahindra e-Verito</t>
  </si>
  <si>
    <t>low</t>
  </si>
  <si>
    <t>high</t>
  </si>
  <si>
    <t>Maruti Suzuki Swift</t>
  </si>
  <si>
    <t>Renault Kwid</t>
  </si>
  <si>
    <t>Tata Tiago</t>
  </si>
  <si>
    <t>Hyundai i20</t>
  </si>
  <si>
    <t>Mahindra KUV100 NXT</t>
  </si>
  <si>
    <t>Marui Suzuki Baleno</t>
  </si>
  <si>
    <t>Natural Gas</t>
  </si>
  <si>
    <t>Marui Suzuki Alto 800</t>
  </si>
  <si>
    <t>Marui Suzuki Ertiga</t>
  </si>
  <si>
    <t>Maruti Suzuki Wagon R</t>
  </si>
  <si>
    <t>Maruti Suzuki Alto K10</t>
  </si>
  <si>
    <t>Mariti Suzuki Celerio</t>
  </si>
  <si>
    <t>Toyota Prius</t>
  </si>
  <si>
    <t>Lexus NX</t>
  </si>
  <si>
    <t>Volvo XC90</t>
  </si>
  <si>
    <t>Passenger LDVs</t>
  </si>
  <si>
    <t>New Cars</t>
  </si>
  <si>
    <t>https://auto.ndtv.com/new-cars</t>
  </si>
  <si>
    <t>Seach for cars by fuel type, sort by popularity, exclude pickups and vans, avoid duplicate brands where possible</t>
  </si>
  <si>
    <t>Ruppees per Crore</t>
  </si>
  <si>
    <t>Ruppees per Lakh</t>
  </si>
  <si>
    <t>Electric</t>
  </si>
  <si>
    <t>Palatino Angel</t>
  </si>
  <si>
    <t>Lohia Oma Star Li</t>
  </si>
  <si>
    <t>Indus Yo Electron</t>
  </si>
  <si>
    <t>Avon E Mate</t>
  </si>
  <si>
    <t>Okinawa Ridge</t>
  </si>
  <si>
    <t>Bajaj Pulsar 220 F</t>
  </si>
  <si>
    <t>TVS Apache RTR 160</t>
  </si>
  <si>
    <t>Honda Activa 5G</t>
  </si>
  <si>
    <t>Hero Glamour</t>
  </si>
  <si>
    <t>passenger motorbikes, India</t>
  </si>
  <si>
    <t>ZigWheels</t>
  </si>
  <si>
    <t>https://www.zigwheels.com/newbikes</t>
  </si>
  <si>
    <t>New Bikes in India</t>
  </si>
  <si>
    <t>Seach for bikes by fuel type, sort by popularity, avoid duplicate brands where possible</t>
  </si>
  <si>
    <t>Bajaj RE Maxima</t>
  </si>
  <si>
    <t>Fuel Type</t>
  </si>
  <si>
    <t>Unit</t>
  </si>
  <si>
    <t>Bajaj RE Optima CNG Auto Rickshaw</t>
  </si>
  <si>
    <t>CNG</t>
  </si>
  <si>
    <t>Atul Gemini Petrol Auto Rickshaw</t>
  </si>
  <si>
    <t>Atul Gemini CNG Auto Rickshaw</t>
  </si>
  <si>
    <t>LPG</t>
  </si>
  <si>
    <t>Lohia Auto Humsafar Diesel Auto Rickshaw</t>
  </si>
  <si>
    <t>HERO Raahii Electric Rickshaw</t>
  </si>
  <si>
    <t>Electricity</t>
  </si>
  <si>
    <t>Piaggio Ape City Smart CNG, LPG, or Petrol</t>
  </si>
  <si>
    <t>CNG, LPG</t>
  </si>
  <si>
    <t>Piaggio Ape City Smart Diesel</t>
  </si>
  <si>
    <t>3-wheel motorbikes (classified as freight motorbikes in EPS), India</t>
  </si>
  <si>
    <t>Commercial Vehicle Info</t>
  </si>
  <si>
    <t>Auto Rickshw Price List in India with Specs Features Images</t>
  </si>
  <si>
    <t>https://commercialvehicleinfo.com/auto-rickshaw-prices-in-india-with-specs-features-images/</t>
  </si>
  <si>
    <t>Mahindra Alfa DX</t>
  </si>
  <si>
    <t>Mahindra eAlfa Mini Electric Rickshaw</t>
  </si>
  <si>
    <t>Mahindra Launches e-Alfa Mini Electric Rickshaw; Priced At ₹ 1.12 Lakh</t>
  </si>
  <si>
    <t>https://auto.ndtv.com/news/mahindra-launches-e-alfa-mini-electric-rickshaw-priced-at-rs-1-12-lakh-1747907</t>
  </si>
  <si>
    <t>Mahindra Imperio</t>
  </si>
  <si>
    <t>Hindustan Motors Winner 1.5 XD</t>
  </si>
  <si>
    <t>Mahindra Maxximo Plus</t>
  </si>
  <si>
    <t>LDV Cargo Trucks</t>
  </si>
  <si>
    <t>HDV Cargo Trucks</t>
  </si>
  <si>
    <t>Mahindra Truxo 25 202</t>
  </si>
  <si>
    <t>SML Isuzu Samarat ZT54SM TC</t>
  </si>
  <si>
    <t>Eicher 10.80</t>
  </si>
  <si>
    <t>Freight LDVs, Freight HDVS, India</t>
  </si>
  <si>
    <t>MotorBazee</t>
  </si>
  <si>
    <t>New Truck Search</t>
  </si>
  <si>
    <t>http://www.motorbazee.com/new+truck+search</t>
  </si>
  <si>
    <t>Tata Ace</t>
  </si>
  <si>
    <t>Tata SFC 407 Ex</t>
  </si>
  <si>
    <t>LDVs, HDVs, motorbikes</t>
  </si>
  <si>
    <t>We use data for new vehicles from Indian vehicle selling websites, sorted by popularity,</t>
  </si>
  <si>
    <t>opting for a variety of brands.</t>
  </si>
  <si>
    <t>Currency Conversion</t>
  </si>
  <si>
    <t>We convert to 2012 USD, the currency input unit for the model.</t>
  </si>
  <si>
    <t>We convert back to Indian currency in the model's output area.</t>
  </si>
  <si>
    <t>In the India model, all three-wheeled vehicles are classified as freight motorbikes.</t>
  </si>
  <si>
    <t>passenger ships</t>
  </si>
  <si>
    <t>India Inflation Rates</t>
  </si>
  <si>
    <t>Year</t>
  </si>
  <si>
    <t>Rate</t>
  </si>
  <si>
    <t>Value Indexed to 2012</t>
  </si>
  <si>
    <t>Price ($/vehicle)</t>
  </si>
  <si>
    <t>LPG vehicle</t>
  </si>
  <si>
    <t>hydrogen vehicle</t>
  </si>
  <si>
    <t>Ford EcoSport</t>
  </si>
  <si>
    <t>2019 lakhs</t>
  </si>
  <si>
    <t>Auto LPG</t>
  </si>
  <si>
    <t>Hyundai EON</t>
  </si>
  <si>
    <t>List of LPG vehicles in India</t>
  </si>
  <si>
    <t>-</t>
  </si>
  <si>
    <t>http://www.iac.org.in/oe_models.php</t>
  </si>
  <si>
    <t>OE Models</t>
  </si>
  <si>
    <t>List of Brands offering LPG variants</t>
  </si>
  <si>
    <t>Last recorded prices of LPG vehicles in India</t>
  </si>
  <si>
    <t>Carwale</t>
  </si>
  <si>
    <t>2015-19</t>
  </si>
  <si>
    <t xml:space="preserve">Search results for LPG car models listed in IAC website </t>
  </si>
  <si>
    <t>Indian Auto LPG Coalition (IAC)</t>
  </si>
  <si>
    <t>https://www.carwale.com/hyundai-cars/santro-xing-2008-2015/glslpg/</t>
  </si>
  <si>
    <t>Hyundai models</t>
  </si>
  <si>
    <t>https://www.carwale.com/hyundai-cars/eon-2011-2019/erapluslpg/</t>
  </si>
  <si>
    <t>Hyndai Grand i10</t>
  </si>
  <si>
    <t>https://www.carwale.com/hyundai-cars/grand-i10-2013-2017/magna10kappavtvtlpg20142016/</t>
  </si>
  <si>
    <t>Link</t>
  </si>
  <si>
    <t>Last recorded</t>
  </si>
  <si>
    <t>LPG LDV variants by leading manufacturers are out of production since past few years,</t>
  </si>
  <si>
    <t xml:space="preserve">so we don't account for them in the BAU trajectory. But we list the most recent </t>
  </si>
  <si>
    <t xml:space="preserve">sources available, for reference in future updates of the model. </t>
  </si>
  <si>
    <t>Search by fuel type</t>
  </si>
  <si>
    <t>Mahindra Bolero Pick-up</t>
  </si>
  <si>
    <t>Tata LPT 407 EX2</t>
  </si>
  <si>
    <t>Low</t>
  </si>
  <si>
    <t>High</t>
  </si>
  <si>
    <t>Popular Buses in India</t>
  </si>
  <si>
    <t xml:space="preserve">Eicher 10.75 H Starline School Bus </t>
  </si>
  <si>
    <t>Volvo 8400 City Bus</t>
  </si>
  <si>
    <t>Eicher 10.75 H Starline Staff Bus</t>
  </si>
  <si>
    <t xml:space="preserve">Electric Bus </t>
  </si>
  <si>
    <t>Range of manufacturers</t>
  </si>
  <si>
    <t>Source: BMTC</t>
  </si>
  <si>
    <t>2019 crore</t>
  </si>
  <si>
    <t>crore</t>
  </si>
  <si>
    <t>Car Dekho</t>
  </si>
  <si>
    <t>https://buses.cardekho.com/popular-buses.html</t>
  </si>
  <si>
    <t>BMTC working on plan to buy 300 electric buses</t>
  </si>
  <si>
    <t>https://economictimes.indiatimes.com/industry/transportation/roadways/bmtc-working-on-plan-to-buy-300-electric-buses/articleshow/69672312.cms?from=mdr</t>
  </si>
  <si>
    <t>Economic Times/quoting BMTC</t>
  </si>
  <si>
    <t>Popular Diesel Buses in India</t>
  </si>
  <si>
    <t>CNG Buses</t>
  </si>
  <si>
    <t>Tata CNG (DTC)</t>
  </si>
  <si>
    <t>Source: NGV Global News</t>
  </si>
  <si>
    <t>https://www.ngvglobal.com/blog/cng-buses-piloted-for-interstate-routes-in-india-1222</t>
  </si>
  <si>
    <t>CNG Buses Piloted for Interstate Routes in India</t>
  </si>
  <si>
    <t>NGV Global News/quoting DTC</t>
  </si>
  <si>
    <t>2018 crore</t>
  </si>
  <si>
    <t>Ashok Leyland 1612 iL</t>
  </si>
  <si>
    <t xml:space="preserve">Ashok Leyland 2516 </t>
  </si>
  <si>
    <t>Rs.</t>
  </si>
  <si>
    <t>2019 Rs.</t>
  </si>
  <si>
    <t>Royal Enfield Classic 350</t>
  </si>
  <si>
    <t>Atul Gemini LPG Auto Rickshaw</t>
  </si>
  <si>
    <t>Average</t>
  </si>
  <si>
    <t>2016 lakhs</t>
  </si>
  <si>
    <t>Passenger Ships (passenger ferries) - India</t>
  </si>
  <si>
    <t>Regular Ferry 
(Diesel)</t>
  </si>
  <si>
    <t>Freight Ships</t>
  </si>
  <si>
    <t>Passenger Ships - India</t>
  </si>
  <si>
    <t>https://yourstory.com/2016/01/navalt-solar-boats</t>
  </si>
  <si>
    <t>Your Story</t>
  </si>
  <si>
    <t>Meet the entrepreneur who has built India's first solar ferry, in the backwaters of Kochi</t>
  </si>
  <si>
    <t>Passenger Aircrafts</t>
  </si>
  <si>
    <t>Freight Aircrafts</t>
  </si>
  <si>
    <t>(See "scaling-factors.xlsx" for source info)</t>
  </si>
  <si>
    <t>Rail - Freight and Passenger</t>
  </si>
  <si>
    <t>NITI Aayog</t>
  </si>
  <si>
    <t>India Energy Security Scenarios v2</t>
  </si>
  <si>
    <t>http://iess2047.gov.in/pathways/22202222222222220222222222012222202222222211202220222022222/primary_energy_chart</t>
  </si>
  <si>
    <t>Average capital costs of each vehicle type</t>
  </si>
  <si>
    <t>Passenger Rail</t>
  </si>
  <si>
    <t>Mode</t>
  </si>
  <si>
    <t>Sub-mode</t>
  </si>
  <si>
    <t>Technology</t>
  </si>
  <si>
    <t>2011-12</t>
  </si>
  <si>
    <t>RAIL</t>
  </si>
  <si>
    <t>DIESEL</t>
  </si>
  <si>
    <t>ELECTRIC</t>
  </si>
  <si>
    <t>Average capital costs of each vehicle type (INR)</t>
  </si>
  <si>
    <t>Tab XIIb - Table 5.1</t>
  </si>
  <si>
    <t>AIR</t>
  </si>
  <si>
    <t>Source: IESS v2</t>
  </si>
  <si>
    <t>Tab XIIa (Table 7.1), XIIb (Table 5.1)</t>
  </si>
  <si>
    <t>2012 INR</t>
  </si>
  <si>
    <t xml:space="preserve">We use values from a comparative capex estimate of a solar vs. diesel ferry </t>
  </si>
  <si>
    <t>passenger and freight rail</t>
  </si>
  <si>
    <t>We use values from base year 2012 estimate of IESS v2 India model</t>
  </si>
  <si>
    <t>passenger aircrafts</t>
  </si>
  <si>
    <t>Passenger aircraft market prices are substantially lower than list prices</t>
  </si>
  <si>
    <t>freight ships</t>
  </si>
  <si>
    <t>we use the estimate from US EPS 2.0. See "Ships" tab for more info</t>
  </si>
  <si>
    <t xml:space="preserve">2016 lakhs </t>
  </si>
  <si>
    <t>Freight Rail</t>
  </si>
  <si>
    <t>We assume no change in pricing over time for all vehicle types.</t>
  </si>
  <si>
    <t>Force Traveller 3050</t>
  </si>
  <si>
    <t>of manufacturers. Hence we use the market price from a 2012 estimate.</t>
  </si>
  <si>
    <t>from the passenger HDVs category.</t>
  </si>
  <si>
    <t>freight aircrafts</t>
  </si>
  <si>
    <t>For estimating electric aircraft prices, we apply the ratios</t>
  </si>
  <si>
    <t>We use values from base year 2012 estimate of IESS v2 India model.</t>
  </si>
  <si>
    <t>Any vehicle types / cargo type / technology combinations that don't exist</t>
  </si>
  <si>
    <t>BNVP-LDVs-psgr</t>
  </si>
  <si>
    <t>BNVP-LDVs-frgt</t>
  </si>
  <si>
    <t>BNVP-HDVs-psgr</t>
  </si>
  <si>
    <t>BNVP-HDVs-frgt</t>
  </si>
  <si>
    <t>BNVP-aircraft-psgr</t>
  </si>
  <si>
    <t>BNVP-aircraft-frgt</t>
  </si>
  <si>
    <t>BNVP-rail-psgr</t>
  </si>
  <si>
    <t>BNVP-rail-frgt</t>
  </si>
  <si>
    <t>BNVP-ships-psgr</t>
  </si>
  <si>
    <t>BNVP-ships-frgt</t>
  </si>
  <si>
    <t>Hydrogen Vehicle Prices</t>
  </si>
  <si>
    <t>From trans/BNVP for US model - see 'Hydrogen - US data' tab</t>
  </si>
  <si>
    <t>Hydrogen vehicle prices</t>
  </si>
  <si>
    <t>No India-specific prices available, we use prices form the US model as a proxy</t>
  </si>
  <si>
    <t>Data from trans/BNVP - EPS US 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</si>
</sst>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164" formatCode="&quot;$&quot;#,##0"/>
    <numFmt numFmtId="165" formatCode="0.0"/>
    <numFmt numFmtId="166" formatCode="0.000"/>
    <numFmt numFmtId="167" formatCode="#,##0.0_);\(#,##0.0\);&quot;-&quot;;@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0"/>
      <color theme="1"/>
      <name val="Cambria"/>
      <family val="2"/>
      <scheme val="major"/>
    </font>
    <font>
      <b/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thin">
        <color theme="1" tint="4.9989318521683403E-2"/>
      </top>
      <bottom style="thin">
        <color theme="0" tint="-0.34998626667073579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0" tint="-0.34998626667073579"/>
      </left>
      <right/>
      <top style="thin">
        <color theme="1" tint="4.9989318521683403E-2"/>
      </top>
      <bottom style="thin">
        <color theme="0" tint="-0.34998626667073579"/>
      </bottom>
      <diagonal/>
    </border>
  </borders>
  <cellStyleXfs count="1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44" fontId="6" fillId="0" borderId="0" applyFont="0" applyFill="0" applyBorder="0" applyAlignment="0" applyProtection="0"/>
    <xf numFmtId="0" fontId="7" fillId="0" borderId="0" applyNumberFormat="0" applyFill="0" applyBorder="0" applyAlignment="0" applyProtection="0"/>
    <xf numFmtId="167" fontId="8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right" wrapText="1"/>
    </xf>
    <xf numFmtId="1" fontId="0" fillId="0" borderId="0" xfId="0" applyNumberFormat="1"/>
    <xf numFmtId="0" fontId="0" fillId="0" borderId="0" xfId="0" applyFill="1"/>
    <xf numFmtId="0" fontId="5" fillId="0" borderId="0" xfId="0" applyFont="1"/>
    <xf numFmtId="0" fontId="0" fillId="0" borderId="0" xfId="0" applyFill="1" applyAlignment="1">
      <alignment horizontal="left"/>
    </xf>
    <xf numFmtId="164" fontId="0" fillId="0" borderId="0" xfId="8" applyNumberFormat="1" applyFont="1"/>
    <xf numFmtId="0" fontId="1" fillId="2" borderId="0" xfId="0" applyFont="1" applyFill="1" applyAlignment="1">
      <alignment horizontal="right"/>
    </xf>
    <xf numFmtId="0" fontId="0" fillId="3" borderId="0" xfId="0" applyFill="1"/>
    <xf numFmtId="0" fontId="7" fillId="0" borderId="0" xfId="9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Alignment="1">
      <alignment horizontal="left" wrapText="1"/>
    </xf>
    <xf numFmtId="0" fontId="0" fillId="2" borderId="0" xfId="0" applyFill="1"/>
    <xf numFmtId="165" fontId="0" fillId="0" borderId="0" xfId="0" applyNumberFormat="1"/>
    <xf numFmtId="1" fontId="0" fillId="0" borderId="0" xfId="0" applyNumberFormat="1" applyFill="1"/>
    <xf numFmtId="0" fontId="0" fillId="0" borderId="0" xfId="0" applyAlignment="1"/>
    <xf numFmtId="0" fontId="0" fillId="0" borderId="0" xfId="0" applyAlignment="1">
      <alignment horizontal="left"/>
    </xf>
    <xf numFmtId="0" fontId="1" fillId="0" borderId="0" xfId="0" applyFont="1" applyFill="1"/>
    <xf numFmtId="0" fontId="0" fillId="0" borderId="0" xfId="0" applyAlignment="1">
      <alignment horizontal="right"/>
    </xf>
    <xf numFmtId="10" fontId="0" fillId="0" borderId="0" xfId="0" applyNumberFormat="1"/>
    <xf numFmtId="166" fontId="0" fillId="0" borderId="0" xfId="0" applyNumberFormat="1"/>
    <xf numFmtId="9" fontId="0" fillId="0" borderId="0" xfId="0" applyNumberFormat="1"/>
    <xf numFmtId="0" fontId="7" fillId="0" borderId="0" xfId="9" applyFill="1"/>
    <xf numFmtId="2" fontId="0" fillId="0" borderId="0" xfId="0" applyNumberFormat="1"/>
    <xf numFmtId="0" fontId="7" fillId="0" borderId="0" xfId="9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9" applyAlignment="1">
      <alignment wrapText="1"/>
    </xf>
    <xf numFmtId="0" fontId="1" fillId="0" borderId="0" xfId="0" applyFont="1" applyAlignment="1">
      <alignment wrapText="1"/>
    </xf>
    <xf numFmtId="0" fontId="5" fillId="0" borderId="0" xfId="0" applyFont="1" applyFill="1"/>
    <xf numFmtId="0" fontId="9" fillId="5" borderId="0" xfId="0" applyFont="1" applyFill="1" applyBorder="1"/>
    <xf numFmtId="0" fontId="0" fillId="5" borderId="0" xfId="0" applyFill="1" applyBorder="1"/>
    <xf numFmtId="0" fontId="10" fillId="5" borderId="5" xfId="0" applyFont="1" applyFill="1" applyBorder="1" applyAlignment="1">
      <alignment vertical="center"/>
    </xf>
    <xf numFmtId="0" fontId="10" fillId="5" borderId="5" xfId="0" applyNumberFormat="1" applyFont="1" applyFill="1" applyBorder="1" applyAlignment="1">
      <alignment horizontal="right" vertical="center"/>
    </xf>
    <xf numFmtId="0" fontId="0" fillId="5" borderId="0" xfId="0" applyNumberFormat="1" applyFill="1" applyBorder="1" applyAlignment="1">
      <alignment vertical="center"/>
    </xf>
    <xf numFmtId="0" fontId="0" fillId="5" borderId="0" xfId="0" applyFill="1" applyBorder="1" applyAlignment="1">
      <alignment vertical="center"/>
    </xf>
    <xf numFmtId="9" fontId="0" fillId="5" borderId="0" xfId="0" applyNumberFormat="1" applyFill="1" applyBorder="1" applyAlignment="1">
      <alignment vertical="center"/>
    </xf>
    <xf numFmtId="0" fontId="0" fillId="5" borderId="0" xfId="0" applyFill="1" applyAlignment="1">
      <alignment horizontal="left" indent="1"/>
    </xf>
    <xf numFmtId="0" fontId="0" fillId="5" borderId="0" xfId="0" applyFill="1"/>
    <xf numFmtId="0" fontId="0" fillId="5" borderId="6" xfId="0" applyFill="1" applyBorder="1" applyAlignment="1">
      <alignment horizontal="left" indent="1"/>
    </xf>
    <xf numFmtId="0" fontId="0" fillId="5" borderId="6" xfId="0" applyFill="1" applyBorder="1"/>
    <xf numFmtId="0" fontId="0" fillId="5" borderId="7" xfId="0" applyFill="1" applyBorder="1" applyAlignment="1">
      <alignment horizontal="left" indent="1"/>
    </xf>
    <xf numFmtId="0" fontId="0" fillId="5" borderId="7" xfId="0" applyFill="1" applyBorder="1"/>
    <xf numFmtId="0" fontId="10" fillId="5" borderId="8" xfId="0" applyNumberFormat="1" applyFont="1" applyFill="1" applyBorder="1" applyAlignment="1">
      <alignment horizontal="right" vertical="center"/>
    </xf>
    <xf numFmtId="0" fontId="11" fillId="4" borderId="0" xfId="10" applyNumberFormat="1" applyFont="1" applyFill="1"/>
  </cellXfs>
  <cellStyles count="11">
    <cellStyle name="Body: normal cell" xfId="4"/>
    <cellStyle name="Currency" xfId="8" builtinId="4"/>
    <cellStyle name="Font: Calibri, 9pt regular" xfId="6"/>
    <cellStyle name="Footnotes: top row" xfId="2"/>
    <cellStyle name="Header: bottom row" xfId="5"/>
    <cellStyle name="Hyperlink" xfId="9" builtinId="8"/>
    <cellStyle name="Normal" xfId="0" builtinId="0"/>
    <cellStyle name="Normal 2" xfId="1"/>
    <cellStyle name="ofwhich" xfId="10"/>
    <cellStyle name="Parent row" xfId="3"/>
    <cellStyle name="Table title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0</xdr:row>
      <xdr:rowOff>0</xdr:rowOff>
    </xdr:from>
    <xdr:to>
      <xdr:col>11</xdr:col>
      <xdr:colOff>553030</xdr:colOff>
      <xdr:row>10</xdr:row>
      <xdr:rowOff>28845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0" y="0"/>
          <a:ext cx="4153480" cy="19338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zigwheels.com/newbikes" TargetMode="External"/><Relationship Id="rId2" Type="http://schemas.openxmlformats.org/officeDocument/2006/relationships/hyperlink" Target="http://www.motorbazee.com/new+truck+search" TargetMode="External"/><Relationship Id="rId1" Type="http://schemas.openxmlformats.org/officeDocument/2006/relationships/hyperlink" Target="https://auto.ndtv.com/new-cars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commercialvehicleinfo.com/auto-rickshaw-prices-in-india-with-specs-features-images/" TargetMode="External"/><Relationship Id="rId4" Type="http://schemas.openxmlformats.org/officeDocument/2006/relationships/hyperlink" Target="http://www.wsj.com/articles/SB10001424052702303649504577494862829051078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arwale.com/hyundai-cars/eon-2011-2019/erapluslp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9"/>
  <sheetViews>
    <sheetView tabSelected="1" workbookViewId="0"/>
  </sheetViews>
  <sheetFormatPr defaultRowHeight="14.25" x14ac:dyDescent="0.45"/>
  <cols>
    <col min="2" max="2" width="56.265625" customWidth="1"/>
    <col min="5" max="5" width="64.1328125" customWidth="1"/>
  </cols>
  <sheetData>
    <row r="1" spans="1:5" x14ac:dyDescent="0.45">
      <c r="A1" s="1" t="s">
        <v>6</v>
      </c>
    </row>
    <row r="3" spans="1:5" x14ac:dyDescent="0.45">
      <c r="A3" s="1" t="s">
        <v>7</v>
      </c>
      <c r="B3" s="2" t="s">
        <v>103</v>
      </c>
      <c r="E3" s="2" t="s">
        <v>179</v>
      </c>
    </row>
    <row r="4" spans="1:5" x14ac:dyDescent="0.45">
      <c r="B4" s="5" t="s">
        <v>77</v>
      </c>
      <c r="E4" s="5" t="s">
        <v>188</v>
      </c>
    </row>
    <row r="5" spans="1:5" x14ac:dyDescent="0.45">
      <c r="B5" s="7">
        <v>2018</v>
      </c>
      <c r="E5" s="7" t="s">
        <v>180</v>
      </c>
    </row>
    <row r="6" spans="1:5" x14ac:dyDescent="0.45">
      <c r="B6" s="5" t="s">
        <v>104</v>
      </c>
      <c r="E6" s="5" t="s">
        <v>182</v>
      </c>
    </row>
    <row r="7" spans="1:5" x14ac:dyDescent="0.45">
      <c r="B7" s="25" t="s">
        <v>105</v>
      </c>
      <c r="E7" s="25" t="s">
        <v>181</v>
      </c>
    </row>
    <row r="8" spans="1:5" x14ac:dyDescent="0.45">
      <c r="B8" s="5" t="s">
        <v>106</v>
      </c>
      <c r="E8" s="5" t="s">
        <v>183</v>
      </c>
    </row>
    <row r="9" spans="1:5" x14ac:dyDescent="0.45">
      <c r="B9" s="5"/>
    </row>
    <row r="10" spans="1:5" x14ac:dyDescent="0.45">
      <c r="B10" s="13" t="s">
        <v>78</v>
      </c>
      <c r="E10" s="2" t="s">
        <v>184</v>
      </c>
    </row>
    <row r="11" spans="1:5" x14ac:dyDescent="0.45">
      <c r="B11" s="20" t="s">
        <v>74</v>
      </c>
      <c r="E11" s="5" t="s">
        <v>185</v>
      </c>
    </row>
    <row r="12" spans="1:5" x14ac:dyDescent="0.45">
      <c r="B12" s="12" t="s">
        <v>213</v>
      </c>
      <c r="E12" s="7" t="s">
        <v>186</v>
      </c>
    </row>
    <row r="13" spans="1:5" x14ac:dyDescent="0.45">
      <c r="B13" s="14">
        <v>2019</v>
      </c>
      <c r="E13" s="5" t="s">
        <v>190</v>
      </c>
    </row>
    <row r="14" spans="1:5" x14ac:dyDescent="0.45">
      <c r="B14" s="18" t="s">
        <v>204</v>
      </c>
      <c r="E14" s="25" t="s">
        <v>189</v>
      </c>
    </row>
    <row r="15" spans="1:5" x14ac:dyDescent="0.45">
      <c r="B15" s="27" t="s">
        <v>214</v>
      </c>
      <c r="E15" s="5" t="s">
        <v>187</v>
      </c>
    </row>
    <row r="16" spans="1:5" x14ac:dyDescent="0.45">
      <c r="B16" s="12"/>
      <c r="E16" s="5"/>
    </row>
    <row r="17" spans="2:5" x14ac:dyDescent="0.45">
      <c r="B17" s="31" t="s">
        <v>109</v>
      </c>
      <c r="E17" s="2" t="s">
        <v>290</v>
      </c>
    </row>
    <row r="18" spans="2:5" x14ac:dyDescent="0.45">
      <c r="B18" s="14" t="s">
        <v>217</v>
      </c>
      <c r="E18" s="6" t="s">
        <v>291</v>
      </c>
    </row>
    <row r="19" spans="2:5" x14ac:dyDescent="0.45">
      <c r="B19" s="19">
        <v>2019</v>
      </c>
      <c r="E19" s="5"/>
    </row>
    <row r="20" spans="2:5" x14ac:dyDescent="0.45">
      <c r="B20" s="14" t="s">
        <v>215</v>
      </c>
      <c r="E20" s="5"/>
    </row>
    <row r="21" spans="2:5" x14ac:dyDescent="0.45">
      <c r="B21" s="27" t="s">
        <v>216</v>
      </c>
    </row>
    <row r="22" spans="2:5" x14ac:dyDescent="0.45">
      <c r="B22" s="27"/>
    </row>
    <row r="23" spans="2:5" x14ac:dyDescent="0.45">
      <c r="B23" s="31" t="s">
        <v>128</v>
      </c>
    </row>
    <row r="24" spans="2:5" x14ac:dyDescent="0.45">
      <c r="B24" s="14" t="s">
        <v>224</v>
      </c>
    </row>
    <row r="25" spans="2:5" x14ac:dyDescent="0.45">
      <c r="B25" s="19">
        <v>2018</v>
      </c>
    </row>
    <row r="26" spans="2:5" x14ac:dyDescent="0.45">
      <c r="B26" s="14" t="s">
        <v>223</v>
      </c>
    </row>
    <row r="27" spans="2:5" x14ac:dyDescent="0.45">
      <c r="B27" s="27" t="s">
        <v>222</v>
      </c>
    </row>
    <row r="28" spans="2:5" x14ac:dyDescent="0.45">
      <c r="B28" s="27"/>
    </row>
    <row r="29" spans="2:5" x14ac:dyDescent="0.45">
      <c r="B29" s="2" t="s">
        <v>154</v>
      </c>
    </row>
    <row r="30" spans="2:5" x14ac:dyDescent="0.45">
      <c r="B30" t="s">
        <v>155</v>
      </c>
    </row>
    <row r="31" spans="2:5" x14ac:dyDescent="0.45">
      <c r="B31" s="19">
        <v>2018</v>
      </c>
    </row>
    <row r="32" spans="2:5" x14ac:dyDescent="0.45">
      <c r="B32" t="s">
        <v>156</v>
      </c>
    </row>
    <row r="33" spans="2:5" x14ac:dyDescent="0.45">
      <c r="B33" s="11" t="s">
        <v>157</v>
      </c>
    </row>
    <row r="34" spans="2:5" x14ac:dyDescent="0.45">
      <c r="B34" s="12" t="s">
        <v>199</v>
      </c>
    </row>
    <row r="35" spans="2:5" x14ac:dyDescent="0.45">
      <c r="B35" s="12"/>
    </row>
    <row r="36" spans="2:5" x14ac:dyDescent="0.45">
      <c r="B36" s="13" t="s">
        <v>241</v>
      </c>
      <c r="E36" s="13" t="s">
        <v>242</v>
      </c>
    </row>
    <row r="37" spans="2:5" x14ac:dyDescent="0.45">
      <c r="B37" s="12" t="s">
        <v>27</v>
      </c>
      <c r="E37" s="12" t="s">
        <v>245</v>
      </c>
    </row>
    <row r="38" spans="2:5" x14ac:dyDescent="0.45">
      <c r="B38" s="14">
        <v>2012</v>
      </c>
      <c r="E38" s="14">
        <v>2015</v>
      </c>
    </row>
    <row r="39" spans="2:5" x14ac:dyDescent="0.45">
      <c r="B39" s="12" t="s">
        <v>28</v>
      </c>
      <c r="E39" s="12" t="s">
        <v>246</v>
      </c>
    </row>
    <row r="40" spans="2:5" ht="28.5" x14ac:dyDescent="0.45">
      <c r="B40" s="30" t="s">
        <v>29</v>
      </c>
      <c r="E40" s="12" t="s">
        <v>247</v>
      </c>
    </row>
    <row r="41" spans="2:5" x14ac:dyDescent="0.45">
      <c r="B41" s="12"/>
      <c r="E41" s="12" t="s">
        <v>258</v>
      </c>
    </row>
    <row r="42" spans="2:5" x14ac:dyDescent="0.45">
      <c r="B42" s="13" t="s">
        <v>244</v>
      </c>
    </row>
    <row r="43" spans="2:5" x14ac:dyDescent="0.45">
      <c r="B43" s="12" t="s">
        <v>245</v>
      </c>
    </row>
    <row r="44" spans="2:5" x14ac:dyDescent="0.45">
      <c r="B44" s="14">
        <v>2015</v>
      </c>
    </row>
    <row r="45" spans="2:5" x14ac:dyDescent="0.45">
      <c r="B45" s="12" t="s">
        <v>246</v>
      </c>
    </row>
    <row r="46" spans="2:5" ht="28.5" x14ac:dyDescent="0.45">
      <c r="B46" s="12" t="s">
        <v>247</v>
      </c>
    </row>
    <row r="47" spans="2:5" x14ac:dyDescent="0.45">
      <c r="B47" s="12" t="s">
        <v>261</v>
      </c>
    </row>
    <row r="48" spans="2:5" x14ac:dyDescent="0.45">
      <c r="B48" s="12"/>
    </row>
    <row r="49" spans="2:5" x14ac:dyDescent="0.45">
      <c r="B49" s="2" t="s">
        <v>236</v>
      </c>
      <c r="E49" s="13" t="s">
        <v>237</v>
      </c>
    </row>
    <row r="50" spans="2:5" x14ac:dyDescent="0.45">
      <c r="B50" s="6" t="s">
        <v>70</v>
      </c>
      <c r="E50" s="12" t="s">
        <v>239</v>
      </c>
    </row>
    <row r="51" spans="2:5" x14ac:dyDescent="0.45">
      <c r="E51" s="14">
        <v>2016</v>
      </c>
    </row>
    <row r="52" spans="2:5" ht="28.5" x14ac:dyDescent="0.45">
      <c r="B52" s="13" t="s">
        <v>119</v>
      </c>
      <c r="E52" s="12" t="s">
        <v>240</v>
      </c>
    </row>
    <row r="53" spans="2:5" x14ac:dyDescent="0.45">
      <c r="B53" s="12" t="s">
        <v>120</v>
      </c>
      <c r="E53" s="30" t="s">
        <v>238</v>
      </c>
    </row>
    <row r="54" spans="2:5" x14ac:dyDescent="0.45">
      <c r="B54" s="14">
        <v>2018</v>
      </c>
      <c r="E54" s="5"/>
    </row>
    <row r="55" spans="2:5" x14ac:dyDescent="0.45">
      <c r="B55" s="12" t="s">
        <v>122</v>
      </c>
    </row>
    <row r="56" spans="2:5" x14ac:dyDescent="0.45">
      <c r="B56" s="30" t="s">
        <v>121</v>
      </c>
    </row>
    <row r="57" spans="2:5" x14ac:dyDescent="0.45">
      <c r="B57" s="5" t="s">
        <v>123</v>
      </c>
    </row>
    <row r="58" spans="2:5" x14ac:dyDescent="0.45">
      <c r="B58" s="5"/>
    </row>
    <row r="59" spans="2:5" x14ac:dyDescent="0.45">
      <c r="B59" s="2" t="s">
        <v>138</v>
      </c>
      <c r="E59" s="20"/>
    </row>
    <row r="60" spans="2:5" x14ac:dyDescent="0.45">
      <c r="B60" s="5" t="s">
        <v>139</v>
      </c>
      <c r="E60" s="32"/>
    </row>
    <row r="61" spans="2:5" x14ac:dyDescent="0.45">
      <c r="B61" s="7">
        <v>2018</v>
      </c>
    </row>
    <row r="62" spans="2:5" x14ac:dyDescent="0.45">
      <c r="B62" s="5" t="s">
        <v>140</v>
      </c>
    </row>
    <row r="63" spans="2:5" x14ac:dyDescent="0.45">
      <c r="B63" s="25" t="s">
        <v>141</v>
      </c>
    </row>
    <row r="64" spans="2:5" x14ac:dyDescent="0.45">
      <c r="B64" s="5"/>
    </row>
    <row r="65" spans="1:2" x14ac:dyDescent="0.45">
      <c r="B65" s="5" t="s">
        <v>77</v>
      </c>
    </row>
    <row r="66" spans="1:2" x14ac:dyDescent="0.45">
      <c r="B66" s="7">
        <v>2017</v>
      </c>
    </row>
    <row r="67" spans="1:2" x14ac:dyDescent="0.45">
      <c r="B67" s="5" t="s">
        <v>144</v>
      </c>
    </row>
    <row r="68" spans="1:2" x14ac:dyDescent="0.45">
      <c r="B68" s="5" t="s">
        <v>145</v>
      </c>
    </row>
    <row r="69" spans="1:2" x14ac:dyDescent="0.45">
      <c r="B69" s="5"/>
    </row>
    <row r="70" spans="1:2" x14ac:dyDescent="0.45">
      <c r="A70" s="1" t="s">
        <v>5</v>
      </c>
    </row>
    <row r="71" spans="1:2" x14ac:dyDescent="0.45">
      <c r="A71" t="s">
        <v>279</v>
      </c>
    </row>
    <row r="72" spans="1:2" x14ac:dyDescent="0.45">
      <c r="A72" t="s">
        <v>8</v>
      </c>
    </row>
    <row r="73" spans="1:2" x14ac:dyDescent="0.45">
      <c r="A73" t="s">
        <v>9</v>
      </c>
    </row>
    <row r="75" spans="1:2" x14ac:dyDescent="0.45">
      <c r="A75" t="s">
        <v>166</v>
      </c>
    </row>
    <row r="76" spans="1:2" x14ac:dyDescent="0.45">
      <c r="A76" t="s">
        <v>272</v>
      </c>
    </row>
    <row r="78" spans="1:2" x14ac:dyDescent="0.45">
      <c r="A78" s="1" t="s">
        <v>160</v>
      </c>
    </row>
    <row r="79" spans="1:2" x14ac:dyDescent="0.45">
      <c r="A79" t="s">
        <v>161</v>
      </c>
    </row>
    <row r="80" spans="1:2" x14ac:dyDescent="0.45">
      <c r="A80" t="s">
        <v>162</v>
      </c>
    </row>
    <row r="81" spans="1:1" x14ac:dyDescent="0.45">
      <c r="A81" t="s">
        <v>196</v>
      </c>
    </row>
    <row r="82" spans="1:1" x14ac:dyDescent="0.45">
      <c r="A82" t="s">
        <v>197</v>
      </c>
    </row>
    <row r="83" spans="1:1" x14ac:dyDescent="0.45">
      <c r="A83" t="s">
        <v>198</v>
      </c>
    </row>
    <row r="85" spans="1:1" x14ac:dyDescent="0.45">
      <c r="A85" s="1" t="s">
        <v>264</v>
      </c>
    </row>
    <row r="86" spans="1:1" x14ac:dyDescent="0.45">
      <c r="A86" t="s">
        <v>265</v>
      </c>
    </row>
    <row r="88" spans="1:1" x14ac:dyDescent="0.45">
      <c r="A88" s="1" t="s">
        <v>266</v>
      </c>
    </row>
    <row r="89" spans="1:1" x14ac:dyDescent="0.45">
      <c r="A89" t="s">
        <v>267</v>
      </c>
    </row>
    <row r="90" spans="1:1" x14ac:dyDescent="0.45">
      <c r="A90" t="s">
        <v>274</v>
      </c>
    </row>
    <row r="91" spans="1:1" x14ac:dyDescent="0.45">
      <c r="A91" s="1" t="s">
        <v>276</v>
      </c>
    </row>
    <row r="92" spans="1:1" x14ac:dyDescent="0.45">
      <c r="A92" t="s">
        <v>278</v>
      </c>
    </row>
    <row r="93" spans="1:1" x14ac:dyDescent="0.45">
      <c r="A93" t="s">
        <v>277</v>
      </c>
    </row>
    <row r="94" spans="1:1" x14ac:dyDescent="0.45">
      <c r="A94" t="s">
        <v>275</v>
      </c>
    </row>
    <row r="96" spans="1:1" x14ac:dyDescent="0.45">
      <c r="A96" s="1" t="s">
        <v>167</v>
      </c>
    </row>
    <row r="97" spans="1:2" x14ac:dyDescent="0.45">
      <c r="A97" t="s">
        <v>263</v>
      </c>
    </row>
    <row r="99" spans="1:2" x14ac:dyDescent="0.45">
      <c r="A99" s="1" t="s">
        <v>268</v>
      </c>
    </row>
    <row r="100" spans="1:2" x14ac:dyDescent="0.45">
      <c r="A100" t="s">
        <v>269</v>
      </c>
    </row>
    <row r="102" spans="1:2" x14ac:dyDescent="0.45">
      <c r="A102" s="1" t="s">
        <v>292</v>
      </c>
    </row>
    <row r="103" spans="1:2" x14ac:dyDescent="0.45">
      <c r="A103" t="s">
        <v>293</v>
      </c>
    </row>
    <row r="105" spans="1:2" x14ac:dyDescent="0.45">
      <c r="A105" s="2" t="s">
        <v>163</v>
      </c>
      <c r="B105" s="15"/>
    </row>
    <row r="106" spans="1:2" x14ac:dyDescent="0.45">
      <c r="A106" t="s">
        <v>164</v>
      </c>
    </row>
    <row r="107" spans="1:2" x14ac:dyDescent="0.45">
      <c r="A107" t="s">
        <v>165</v>
      </c>
    </row>
    <row r="108" spans="1:2" x14ac:dyDescent="0.45">
      <c r="A108" s="6" t="s">
        <v>243</v>
      </c>
    </row>
    <row r="109" spans="1:2" x14ac:dyDescent="0.45">
      <c r="A109" s="1" t="s">
        <v>75</v>
      </c>
    </row>
    <row r="110" spans="1:2" x14ac:dyDescent="0.45">
      <c r="A110">
        <v>54.77</v>
      </c>
      <c r="B110" s="19">
        <v>2012</v>
      </c>
    </row>
    <row r="112" spans="1:2" x14ac:dyDescent="0.45">
      <c r="A112" s="1" t="s">
        <v>107</v>
      </c>
    </row>
    <row r="113" spans="1:3" x14ac:dyDescent="0.45">
      <c r="A113">
        <v>10000000</v>
      </c>
    </row>
    <row r="115" spans="1:3" x14ac:dyDescent="0.45">
      <c r="A115" s="1" t="s">
        <v>108</v>
      </c>
    </row>
    <row r="116" spans="1:3" x14ac:dyDescent="0.45">
      <c r="A116">
        <v>100000</v>
      </c>
    </row>
    <row r="118" spans="1:3" x14ac:dyDescent="0.45">
      <c r="A118" s="1" t="s">
        <v>168</v>
      </c>
      <c r="C118" s="11"/>
    </row>
    <row r="119" spans="1:3" x14ac:dyDescent="0.45">
      <c r="A119" s="21" t="s">
        <v>169</v>
      </c>
      <c r="B119" s="21" t="s">
        <v>170</v>
      </c>
      <c r="C119" t="s">
        <v>171</v>
      </c>
    </row>
    <row r="120" spans="1:3" x14ac:dyDescent="0.45">
      <c r="A120">
        <v>2010</v>
      </c>
      <c r="B120" s="22">
        <v>9.4700000000000006E-2</v>
      </c>
      <c r="C120" s="23">
        <f>C121/(1+B121)</f>
        <v>0.84470208721577789</v>
      </c>
    </row>
    <row r="121" spans="1:3" x14ac:dyDescent="0.45">
      <c r="A121">
        <v>2011</v>
      </c>
      <c r="B121" s="22">
        <v>6.4899999999999999E-2</v>
      </c>
      <c r="C121" s="23">
        <f>C122/(1+B122)</f>
        <v>0.8995232526760818</v>
      </c>
    </row>
    <row r="122" spans="1:3" x14ac:dyDescent="0.45">
      <c r="A122">
        <v>2012</v>
      </c>
      <c r="B122" s="22">
        <v>0.11169999999999999</v>
      </c>
      <c r="C122">
        <v>1</v>
      </c>
    </row>
    <row r="123" spans="1:3" x14ac:dyDescent="0.45">
      <c r="A123">
        <v>2013</v>
      </c>
      <c r="B123" s="22">
        <v>9.1300000000000006E-2</v>
      </c>
      <c r="C123" s="23">
        <f>C122*(1+B123)</f>
        <v>1.0912999999999999</v>
      </c>
    </row>
    <row r="124" spans="1:3" x14ac:dyDescent="0.45">
      <c r="A124">
        <v>2014</v>
      </c>
      <c r="B124" s="22">
        <v>5.8599999999999999E-2</v>
      </c>
      <c r="C124" s="23">
        <f t="shared" ref="C124:C129" si="0">C123*(1+B124)</f>
        <v>1.1552501799999999</v>
      </c>
    </row>
    <row r="125" spans="1:3" x14ac:dyDescent="0.45">
      <c r="A125">
        <v>2015</v>
      </c>
      <c r="B125" s="22">
        <v>6.3200000000000006E-2</v>
      </c>
      <c r="C125" s="23">
        <f t="shared" si="0"/>
        <v>1.2282619913759998</v>
      </c>
    </row>
    <row r="126" spans="1:3" x14ac:dyDescent="0.45">
      <c r="A126">
        <v>2016</v>
      </c>
      <c r="B126" s="22">
        <v>2.23E-2</v>
      </c>
      <c r="C126" s="23">
        <f t="shared" si="0"/>
        <v>1.2556522337836846</v>
      </c>
    </row>
    <row r="127" spans="1:3" x14ac:dyDescent="0.45">
      <c r="A127">
        <v>2017</v>
      </c>
      <c r="B127" s="24">
        <v>0.04</v>
      </c>
      <c r="C127" s="23">
        <f t="shared" si="0"/>
        <v>1.3058783231350322</v>
      </c>
    </row>
    <row r="128" spans="1:3" x14ac:dyDescent="0.45">
      <c r="A128">
        <v>2018</v>
      </c>
      <c r="B128" s="22">
        <v>5.2400000000000002E-2</v>
      </c>
      <c r="C128" s="23">
        <f t="shared" si="0"/>
        <v>1.3743063472673078</v>
      </c>
    </row>
    <row r="129" spans="1:3" x14ac:dyDescent="0.45">
      <c r="A129">
        <v>2019</v>
      </c>
      <c r="B129" s="22">
        <v>7.6200000000000004E-2</v>
      </c>
      <c r="C129" s="23">
        <f t="shared" si="0"/>
        <v>1.4790284909290767</v>
      </c>
    </row>
  </sheetData>
  <hyperlinks>
    <hyperlink ref="B7" r:id="rId1"/>
    <hyperlink ref="B33" r:id="rId2"/>
    <hyperlink ref="B56" r:id="rId3"/>
    <hyperlink ref="B40" r:id="rId4"/>
    <hyperlink ref="B63" r:id="rId5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opLeftCell="A28" workbookViewId="0">
      <selection activeCell="B47" sqref="B47"/>
    </sheetView>
  </sheetViews>
  <sheetFormatPr defaultRowHeight="14.25" x14ac:dyDescent="0.45"/>
  <cols>
    <col min="1" max="1" width="15.3984375" customWidth="1"/>
    <col min="2" max="2" width="52.265625" customWidth="1"/>
    <col min="3" max="3" width="17.3984375" customWidth="1"/>
    <col min="4" max="4" width="22.73046875" customWidth="1"/>
    <col min="5" max="5" width="47.73046875" customWidth="1"/>
  </cols>
  <sheetData>
    <row r="1" spans="1:5" x14ac:dyDescent="0.45">
      <c r="A1" t="s">
        <v>30</v>
      </c>
      <c r="E1" s="2" t="s">
        <v>31</v>
      </c>
    </row>
    <row r="2" spans="1:5" x14ac:dyDescent="0.45">
      <c r="A2" t="s">
        <v>36</v>
      </c>
      <c r="E2" t="s">
        <v>32</v>
      </c>
    </row>
    <row r="3" spans="1:5" x14ac:dyDescent="0.45">
      <c r="A3" t="s">
        <v>68</v>
      </c>
      <c r="E3" t="s">
        <v>33</v>
      </c>
    </row>
    <row r="4" spans="1:5" x14ac:dyDescent="0.45">
      <c r="A4" t="s">
        <v>69</v>
      </c>
      <c r="E4" t="s">
        <v>34</v>
      </c>
    </row>
    <row r="5" spans="1:5" x14ac:dyDescent="0.45">
      <c r="E5" t="s">
        <v>35</v>
      </c>
    </row>
    <row r="6" spans="1:5" x14ac:dyDescent="0.45">
      <c r="A6" t="s">
        <v>37</v>
      </c>
    </row>
    <row r="7" spans="1:5" x14ac:dyDescent="0.45">
      <c r="A7" t="s">
        <v>38</v>
      </c>
    </row>
    <row r="8" spans="1:5" x14ac:dyDescent="0.45">
      <c r="A8" t="s">
        <v>39</v>
      </c>
    </row>
    <row r="9" spans="1:5" x14ac:dyDescent="0.45">
      <c r="A9" t="s">
        <v>41</v>
      </c>
    </row>
    <row r="10" spans="1:5" x14ac:dyDescent="0.45">
      <c r="A10" t="s">
        <v>42</v>
      </c>
    </row>
    <row r="11" spans="1:5" x14ac:dyDescent="0.45">
      <c r="A11" t="s">
        <v>43</v>
      </c>
    </row>
    <row r="13" spans="1:5" x14ac:dyDescent="0.45">
      <c r="A13" t="s">
        <v>44</v>
      </c>
      <c r="E13" s="2" t="s">
        <v>63</v>
      </c>
    </row>
    <row r="14" spans="1:5" x14ac:dyDescent="0.45">
      <c r="A14" t="s">
        <v>45</v>
      </c>
      <c r="E14" t="s">
        <v>40</v>
      </c>
    </row>
    <row r="15" spans="1:5" x14ac:dyDescent="0.45">
      <c r="A15" t="s">
        <v>46</v>
      </c>
    </row>
    <row r="16" spans="1:5" x14ac:dyDescent="0.45">
      <c r="E16" s="2" t="s">
        <v>64</v>
      </c>
    </row>
    <row r="17" spans="1:5" x14ac:dyDescent="0.45">
      <c r="A17" t="s">
        <v>52</v>
      </c>
      <c r="E17" t="s">
        <v>65</v>
      </c>
    </row>
    <row r="18" spans="1:5" x14ac:dyDescent="0.45">
      <c r="A18" t="s">
        <v>47</v>
      </c>
    </row>
    <row r="19" spans="1:5" x14ac:dyDescent="0.45">
      <c r="A19" t="s">
        <v>53</v>
      </c>
      <c r="E19" s="2" t="s">
        <v>66</v>
      </c>
    </row>
    <row r="20" spans="1:5" x14ac:dyDescent="0.45">
      <c r="A20" t="s">
        <v>55</v>
      </c>
      <c r="E20" t="s">
        <v>67</v>
      </c>
    </row>
    <row r="21" spans="1:5" x14ac:dyDescent="0.45">
      <c r="A21" t="s">
        <v>72</v>
      </c>
    </row>
    <row r="22" spans="1:5" x14ac:dyDescent="0.45">
      <c r="A22" t="s">
        <v>56</v>
      </c>
    </row>
    <row r="23" spans="1:5" x14ac:dyDescent="0.45">
      <c r="A23" t="s">
        <v>57</v>
      </c>
    </row>
    <row r="25" spans="1:5" ht="28.5" x14ac:dyDescent="0.45">
      <c r="B25" s="13" t="s">
        <v>48</v>
      </c>
      <c r="C25" s="3" t="s">
        <v>50</v>
      </c>
      <c r="D25" s="3" t="s">
        <v>26</v>
      </c>
      <c r="E25" s="3" t="s">
        <v>60</v>
      </c>
    </row>
    <row r="26" spans="1:5" x14ac:dyDescent="0.45">
      <c r="B26" t="s">
        <v>49</v>
      </c>
      <c r="C26">
        <v>500</v>
      </c>
      <c r="D26">
        <v>5900000</v>
      </c>
      <c r="E26">
        <v>1984</v>
      </c>
    </row>
    <row r="27" spans="1:5" x14ac:dyDescent="0.45">
      <c r="B27" t="s">
        <v>51</v>
      </c>
      <c r="C27">
        <v>500</v>
      </c>
      <c r="D27">
        <v>7050000</v>
      </c>
      <c r="E27">
        <v>1984</v>
      </c>
    </row>
    <row r="28" spans="1:5" x14ac:dyDescent="0.45">
      <c r="B28" t="s">
        <v>54</v>
      </c>
      <c r="C28">
        <v>500</v>
      </c>
      <c r="D28">
        <v>7050000</v>
      </c>
      <c r="E28">
        <v>1983</v>
      </c>
    </row>
    <row r="29" spans="1:5" x14ac:dyDescent="0.45">
      <c r="B29" t="s">
        <v>61</v>
      </c>
      <c r="C29">
        <v>1030</v>
      </c>
      <c r="D29">
        <v>6000000</v>
      </c>
      <c r="E29">
        <v>1999</v>
      </c>
    </row>
    <row r="30" spans="1:5" x14ac:dyDescent="0.45">
      <c r="B30" t="s">
        <v>58</v>
      </c>
      <c r="C30">
        <v>1800</v>
      </c>
      <c r="D30">
        <v>6000000</v>
      </c>
      <c r="E30">
        <v>2009</v>
      </c>
    </row>
    <row r="31" spans="1:5" x14ac:dyDescent="0.45">
      <c r="B31" t="s">
        <v>59</v>
      </c>
      <c r="C31">
        <v>2800</v>
      </c>
      <c r="D31">
        <v>22000000</v>
      </c>
      <c r="E31">
        <v>2014</v>
      </c>
    </row>
    <row r="33" spans="1:5" x14ac:dyDescent="0.45">
      <c r="A33" t="s">
        <v>62</v>
      </c>
    </row>
    <row r="34" spans="1:5" x14ac:dyDescent="0.45">
      <c r="A34" t="s">
        <v>73</v>
      </c>
    </row>
    <row r="35" spans="1:5" x14ac:dyDescent="0.45">
      <c r="A35" s="10">
        <v>10000000</v>
      </c>
    </row>
    <row r="37" spans="1:5" x14ac:dyDescent="0.45">
      <c r="A37" t="s">
        <v>71</v>
      </c>
    </row>
    <row r="42" spans="1:5" x14ac:dyDescent="0.45">
      <c r="A42" s="2" t="s">
        <v>234</v>
      </c>
      <c r="B42" s="15"/>
      <c r="E42" s="20"/>
    </row>
    <row r="43" spans="1:5" x14ac:dyDescent="0.45">
      <c r="E43" s="5"/>
    </row>
    <row r="44" spans="1:5" ht="28.5" x14ac:dyDescent="0.45">
      <c r="A44" s="31" t="s">
        <v>235</v>
      </c>
      <c r="B44" s="28" t="s">
        <v>86</v>
      </c>
      <c r="C44" s="28" t="s">
        <v>87</v>
      </c>
      <c r="E44" s="5"/>
    </row>
    <row r="45" spans="1:5" x14ac:dyDescent="0.45">
      <c r="B45" s="29">
        <v>60</v>
      </c>
      <c r="C45" s="29">
        <v>200</v>
      </c>
      <c r="D45" t="s">
        <v>270</v>
      </c>
      <c r="E45" s="20"/>
    </row>
    <row r="46" spans="1:5" x14ac:dyDescent="0.45">
      <c r="A46" t="s">
        <v>232</v>
      </c>
      <c r="B46" s="29">
        <f>AVERAGE(B45:C45)</f>
        <v>130</v>
      </c>
      <c r="C46" t="s">
        <v>233</v>
      </c>
      <c r="E46" s="5"/>
    </row>
    <row r="47" spans="1:5" x14ac:dyDescent="0.45">
      <c r="B47" s="26">
        <f>B46/About!$C$126*About!A$116/About!A$110</f>
        <v>189030.21913307568</v>
      </c>
      <c r="C47" t="s">
        <v>76</v>
      </c>
      <c r="E47" s="5"/>
    </row>
    <row r="48" spans="1:5" x14ac:dyDescent="0.45">
      <c r="E48" s="5"/>
    </row>
    <row r="49" spans="1:5" x14ac:dyDescent="0.45">
      <c r="A49" s="5"/>
      <c r="E49" s="5"/>
    </row>
    <row r="50" spans="1:5" x14ac:dyDescent="0.45">
      <c r="E50" s="5"/>
    </row>
    <row r="51" spans="1:5" x14ac:dyDescent="0.45">
      <c r="E51" s="5"/>
    </row>
    <row r="52" spans="1:5" x14ac:dyDescent="0.45">
      <c r="E52" s="5"/>
    </row>
    <row r="53" spans="1:5" x14ac:dyDescent="0.45">
      <c r="E53" s="5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D15" sqref="D15"/>
    </sheetView>
  </sheetViews>
  <sheetFormatPr defaultRowHeight="14.25" x14ac:dyDescent="0.45"/>
  <cols>
    <col min="2" max="2" width="10.3984375" customWidth="1"/>
    <col min="3" max="3" width="11" customWidth="1"/>
    <col min="4" max="4" width="25" customWidth="1"/>
  </cols>
  <sheetData>
    <row r="1" spans="1:5" x14ac:dyDescent="0.45">
      <c r="A1" s="2" t="s">
        <v>249</v>
      </c>
      <c r="B1" s="15"/>
    </row>
    <row r="2" spans="1:5" x14ac:dyDescent="0.45">
      <c r="A2" s="47">
        <v>7.1</v>
      </c>
      <c r="B2" s="33" t="s">
        <v>257</v>
      </c>
      <c r="C2" s="34"/>
      <c r="D2" s="34"/>
    </row>
    <row r="3" spans="1:5" x14ac:dyDescent="0.45">
      <c r="A3" s="35" t="s">
        <v>250</v>
      </c>
      <c r="B3" s="35" t="s">
        <v>251</v>
      </c>
      <c r="C3" s="35" t="s">
        <v>252</v>
      </c>
      <c r="D3" s="36" t="s">
        <v>253</v>
      </c>
    </row>
    <row r="4" spans="1:5" x14ac:dyDescent="0.45">
      <c r="A4" s="37" t="s">
        <v>254</v>
      </c>
      <c r="B4" s="38" t="s">
        <v>254</v>
      </c>
      <c r="C4" s="39" t="s">
        <v>255</v>
      </c>
      <c r="D4">
        <v>508400000</v>
      </c>
      <c r="E4" t="s">
        <v>262</v>
      </c>
    </row>
    <row r="5" spans="1:5" x14ac:dyDescent="0.45">
      <c r="A5" s="37"/>
      <c r="B5" s="38"/>
      <c r="C5" s="39" t="s">
        <v>256</v>
      </c>
      <c r="D5">
        <v>538400000</v>
      </c>
      <c r="E5" t="s">
        <v>262</v>
      </c>
    </row>
    <row r="6" spans="1:5" x14ac:dyDescent="0.45">
      <c r="C6" s="39" t="s">
        <v>255</v>
      </c>
      <c r="D6" s="26">
        <f>D4/About!$A$110</f>
        <v>9282453.8981194086</v>
      </c>
      <c r="E6" t="s">
        <v>76</v>
      </c>
    </row>
    <row r="7" spans="1:5" x14ac:dyDescent="0.45">
      <c r="C7" s="39" t="s">
        <v>256</v>
      </c>
      <c r="D7" s="26">
        <f>D5/About!$A$110</f>
        <v>9830199.0140587911</v>
      </c>
      <c r="E7" t="s">
        <v>76</v>
      </c>
    </row>
    <row r="9" spans="1:5" x14ac:dyDescent="0.45">
      <c r="A9" s="2" t="s">
        <v>271</v>
      </c>
      <c r="B9" s="15"/>
    </row>
    <row r="10" spans="1:5" x14ac:dyDescent="0.45">
      <c r="A10" s="47">
        <v>5.0999999999999996</v>
      </c>
      <c r="B10" s="33" t="s">
        <v>248</v>
      </c>
      <c r="C10" s="34"/>
      <c r="D10" s="34"/>
    </row>
    <row r="11" spans="1:5" x14ac:dyDescent="0.45">
      <c r="A11" s="42" t="s">
        <v>250</v>
      </c>
      <c r="B11" s="43" t="s">
        <v>251</v>
      </c>
      <c r="C11" s="43" t="s">
        <v>252</v>
      </c>
      <c r="D11" s="36" t="s">
        <v>253</v>
      </c>
    </row>
    <row r="12" spans="1:5" x14ac:dyDescent="0.45">
      <c r="A12" s="40" t="s">
        <v>254</v>
      </c>
      <c r="B12" s="41"/>
      <c r="C12" s="41" t="s">
        <v>255</v>
      </c>
      <c r="D12">
        <v>285000000</v>
      </c>
      <c r="E12" t="s">
        <v>262</v>
      </c>
    </row>
    <row r="13" spans="1:5" x14ac:dyDescent="0.45">
      <c r="A13" s="40"/>
      <c r="B13" s="41"/>
      <c r="C13" s="41" t="s">
        <v>256</v>
      </c>
      <c r="D13">
        <v>312000000</v>
      </c>
      <c r="E13" t="s">
        <v>262</v>
      </c>
    </row>
    <row r="14" spans="1:5" x14ac:dyDescent="0.45">
      <c r="C14" s="41" t="s">
        <v>255</v>
      </c>
      <c r="D14" s="26">
        <f>D12/About!$A$110</f>
        <v>5203578.6014241371</v>
      </c>
      <c r="E14" t="s">
        <v>76</v>
      </c>
    </row>
    <row r="15" spans="1:5" x14ac:dyDescent="0.45">
      <c r="C15" s="41" t="s">
        <v>256</v>
      </c>
      <c r="D15" s="26">
        <f>D13/About!$A$110</f>
        <v>5696549.2057695817</v>
      </c>
      <c r="E15" t="s">
        <v>76</v>
      </c>
    </row>
    <row r="17" spans="1:1" x14ac:dyDescent="0.45">
      <c r="A17" s="6" t="s">
        <v>260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4"/>
  <sheetViews>
    <sheetView workbookViewId="0">
      <selection activeCell="A15" sqref="A15"/>
    </sheetView>
  </sheetViews>
  <sheetFormatPr defaultRowHeight="14.25" x14ac:dyDescent="0.45"/>
  <cols>
    <col min="1" max="1" width="17.73046875" bestFit="1" customWidth="1"/>
    <col min="2" max="2" width="12" customWidth="1"/>
    <col min="3" max="35" width="10.59765625" bestFit="1" customWidth="1"/>
  </cols>
  <sheetData>
    <row r="1" spans="1:35" x14ac:dyDescent="0.45">
      <c r="B1" s="1">
        <v>2017</v>
      </c>
      <c r="C1" s="1">
        <v>2018</v>
      </c>
      <c r="D1" s="1">
        <v>2019</v>
      </c>
      <c r="E1" s="1">
        <v>2020</v>
      </c>
      <c r="F1" s="1">
        <v>2021</v>
      </c>
      <c r="G1" s="1">
        <v>2022</v>
      </c>
      <c r="H1" s="1">
        <v>2023</v>
      </c>
      <c r="I1" s="1">
        <v>2024</v>
      </c>
      <c r="J1" s="1">
        <v>2025</v>
      </c>
      <c r="K1" s="1">
        <v>2026</v>
      </c>
      <c r="L1" s="1">
        <v>2027</v>
      </c>
      <c r="M1" s="1">
        <v>2028</v>
      </c>
      <c r="N1" s="1">
        <v>2029</v>
      </c>
      <c r="O1" s="1">
        <v>2030</v>
      </c>
      <c r="P1" s="1">
        <v>2031</v>
      </c>
      <c r="Q1" s="1">
        <v>2032</v>
      </c>
      <c r="R1" s="1">
        <v>2033</v>
      </c>
      <c r="S1" s="1">
        <v>2034</v>
      </c>
      <c r="T1" s="1">
        <v>2035</v>
      </c>
      <c r="U1" s="1">
        <v>2036</v>
      </c>
      <c r="V1" s="1">
        <v>2037</v>
      </c>
      <c r="W1" s="1">
        <v>2038</v>
      </c>
      <c r="X1" s="1">
        <v>2039</v>
      </c>
      <c r="Y1" s="1">
        <v>2040</v>
      </c>
      <c r="Z1" s="1">
        <v>2041</v>
      </c>
      <c r="AA1" s="1">
        <v>2042</v>
      </c>
      <c r="AB1" s="1">
        <v>2043</v>
      </c>
      <c r="AC1" s="1">
        <v>2044</v>
      </c>
      <c r="AD1" s="1">
        <v>2045</v>
      </c>
      <c r="AE1" s="1">
        <v>2046</v>
      </c>
      <c r="AF1" s="1">
        <v>2047</v>
      </c>
      <c r="AG1" s="1">
        <v>2048</v>
      </c>
      <c r="AH1" s="1">
        <v>2049</v>
      </c>
      <c r="AI1" s="1">
        <v>2050</v>
      </c>
    </row>
    <row r="2" spans="1:35" x14ac:dyDescent="0.45">
      <c r="A2" t="s">
        <v>280</v>
      </c>
      <c r="B2" s="4">
        <v>71671.802858802301</v>
      </c>
      <c r="C2" s="4">
        <v>70169.990001958169</v>
      </c>
      <c r="D2" s="4">
        <v>68817.744603284256</v>
      </c>
      <c r="E2" s="4">
        <v>67295.992266464134</v>
      </c>
      <c r="F2" s="4">
        <v>65381.764383467074</v>
      </c>
      <c r="G2" s="4">
        <v>63442.774489302341</v>
      </c>
      <c r="H2" s="4">
        <v>61714.269486428275</v>
      </c>
      <c r="I2" s="4">
        <v>60340.29799051286</v>
      </c>
      <c r="J2" s="4">
        <v>58916.381225068319</v>
      </c>
      <c r="K2" s="4">
        <v>57992.751901552423</v>
      </c>
      <c r="L2" s="4">
        <v>57104.944159617815</v>
      </c>
      <c r="M2" s="4">
        <v>56272.362781819553</v>
      </c>
      <c r="N2" s="4">
        <v>55464.900871012476</v>
      </c>
      <c r="O2" s="4">
        <v>54715.180915420715</v>
      </c>
      <c r="P2" s="4">
        <v>53991.118405632784</v>
      </c>
      <c r="Q2" s="4">
        <v>53306.877225406512</v>
      </c>
      <c r="R2" s="4">
        <v>52657.188647763163</v>
      </c>
      <c r="S2" s="4">
        <v>51979.819581427451</v>
      </c>
      <c r="T2" s="4">
        <v>51321.567434779063</v>
      </c>
      <c r="U2" s="4">
        <v>50691.924962569858</v>
      </c>
      <c r="V2" s="4">
        <v>50094.373475486296</v>
      </c>
      <c r="W2" s="4">
        <v>49520.37156788868</v>
      </c>
      <c r="X2" s="4">
        <v>48974.061974078919</v>
      </c>
      <c r="Y2" s="4">
        <v>48453.179754450975</v>
      </c>
      <c r="Z2" s="4">
        <v>47959.246951117115</v>
      </c>
      <c r="AA2" s="4">
        <v>47486.024681113064</v>
      </c>
      <c r="AB2" s="4">
        <v>47036.677594138353</v>
      </c>
      <c r="AC2" s="4">
        <v>46606.761404087512</v>
      </c>
      <c r="AD2" s="4">
        <v>46195.705761431702</v>
      </c>
      <c r="AE2" s="4">
        <v>45803.616161162994</v>
      </c>
      <c r="AF2" s="4">
        <v>45429.867256254096</v>
      </c>
      <c r="AG2" s="4">
        <v>45072.360096293305</v>
      </c>
      <c r="AH2" s="4">
        <v>44732.50176539275</v>
      </c>
      <c r="AI2" s="4">
        <v>44402.082836625734</v>
      </c>
    </row>
    <row r="3" spans="1:35" x14ac:dyDescent="0.45">
      <c r="A3" t="s">
        <v>281</v>
      </c>
      <c r="B3" s="4">
        <v>82293.84992932812</v>
      </c>
      <c r="C3" s="4">
        <v>81046.964825529853</v>
      </c>
      <c r="D3" s="4">
        <v>79758.605936989246</v>
      </c>
      <c r="E3" s="4">
        <v>79069.018946677024</v>
      </c>
      <c r="F3" s="4">
        <v>77417.947267062744</v>
      </c>
      <c r="G3" s="4">
        <v>75886.420121900243</v>
      </c>
      <c r="H3" s="4">
        <v>74566.012450953946</v>
      </c>
      <c r="I3" s="4">
        <v>73244.078592896432</v>
      </c>
      <c r="J3" s="4">
        <v>71990.074405713734</v>
      </c>
      <c r="K3" s="4">
        <v>70801.446433085104</v>
      </c>
      <c r="L3" s="4">
        <v>69719.824004805836</v>
      </c>
      <c r="M3" s="4">
        <v>68677.431300282289</v>
      </c>
      <c r="N3" s="4">
        <v>67700.766986798393</v>
      </c>
      <c r="O3" s="4">
        <v>66751.683524494059</v>
      </c>
      <c r="P3" s="4">
        <v>65862.312806162081</v>
      </c>
      <c r="Q3" s="4">
        <v>65011.358497438945</v>
      </c>
      <c r="R3" s="4">
        <v>64190.79409476884</v>
      </c>
      <c r="S3" s="4">
        <v>63367.707788950342</v>
      </c>
      <c r="T3" s="4">
        <v>62565.405631852751</v>
      </c>
      <c r="U3" s="4">
        <v>61801.076707587512</v>
      </c>
      <c r="V3" s="4">
        <v>61067.336094287231</v>
      </c>
      <c r="W3" s="4">
        <v>60371.128385118711</v>
      </c>
      <c r="X3" s="4">
        <v>59708.210878341888</v>
      </c>
      <c r="Y3" s="4">
        <v>59074.669230698863</v>
      </c>
      <c r="Z3" s="4">
        <v>58466.294929669777</v>
      </c>
      <c r="AA3" s="4">
        <v>57895.171312240898</v>
      </c>
      <c r="AB3" s="4">
        <v>57343.91895740664</v>
      </c>
      <c r="AC3" s="4">
        <v>56819.766128945797</v>
      </c>
      <c r="AD3" s="4">
        <v>56329.968635801204</v>
      </c>
      <c r="AE3" s="4">
        <v>55853.766839414107</v>
      </c>
      <c r="AF3" s="4">
        <v>55398.205394174831</v>
      </c>
      <c r="AG3" s="4">
        <v>54964.062043798614</v>
      </c>
      <c r="AH3" s="4">
        <v>54547.359095637716</v>
      </c>
      <c r="AI3" s="4">
        <v>54145.76341539924</v>
      </c>
    </row>
    <row r="4" spans="1:35" x14ac:dyDescent="0.45">
      <c r="A4" t="s">
        <v>282</v>
      </c>
      <c r="B4" s="4">
        <v>1115442.7441684157</v>
      </c>
      <c r="C4" s="4">
        <v>1008093.5065771067</v>
      </c>
      <c r="D4" s="4">
        <v>968811.64250020473</v>
      </c>
      <c r="E4" s="4">
        <v>942924.47102429939</v>
      </c>
      <c r="F4" s="4">
        <v>908134.30243639462</v>
      </c>
      <c r="G4" s="4">
        <v>877365.83577849506</v>
      </c>
      <c r="H4" s="4">
        <v>850382.27065673494</v>
      </c>
      <c r="I4" s="4">
        <v>830344.53818520159</v>
      </c>
      <c r="J4" s="4">
        <v>807501.27832092904</v>
      </c>
      <c r="K4" s="4">
        <v>796202.78067869775</v>
      </c>
      <c r="L4" s="4">
        <v>787631.35940171045</v>
      </c>
      <c r="M4" s="4">
        <v>777561.75766578875</v>
      </c>
      <c r="N4" s="4">
        <v>769749.21483215271</v>
      </c>
      <c r="O4" s="4">
        <v>759558.1920833214</v>
      </c>
      <c r="P4" s="4">
        <v>750952.15900373575</v>
      </c>
      <c r="Q4" s="4">
        <v>741882.12218496937</v>
      </c>
      <c r="R4" s="4">
        <v>732202.15603360534</v>
      </c>
      <c r="S4" s="4">
        <v>724247.24111647462</v>
      </c>
      <c r="T4" s="4">
        <v>715875.82425708382</v>
      </c>
      <c r="U4" s="4">
        <v>707994.95169832418</v>
      </c>
      <c r="V4" s="4">
        <v>699731.03808557196</v>
      </c>
      <c r="W4" s="4">
        <v>692180.8098114538</v>
      </c>
      <c r="X4" s="4">
        <v>684961.84349517163</v>
      </c>
      <c r="Y4" s="4">
        <v>677875.2116293353</v>
      </c>
      <c r="Z4" s="4">
        <v>670287.70476545917</v>
      </c>
      <c r="AA4" s="4">
        <v>664202.71940889896</v>
      </c>
      <c r="AB4" s="4">
        <v>657659.44728653145</v>
      </c>
      <c r="AC4" s="4">
        <v>651527.67451567343</v>
      </c>
      <c r="AD4" s="4">
        <v>646410.99700302735</v>
      </c>
      <c r="AE4" s="4">
        <v>640551.83687520039</v>
      </c>
      <c r="AF4" s="4">
        <v>635003.10221616004</v>
      </c>
      <c r="AG4" s="4">
        <v>630023.7011508604</v>
      </c>
      <c r="AH4" s="4">
        <v>624838.76801450807</v>
      </c>
      <c r="AI4" s="4">
        <v>619974.02208665863</v>
      </c>
    </row>
    <row r="5" spans="1:35" x14ac:dyDescent="0.45">
      <c r="A5" t="s">
        <v>283</v>
      </c>
      <c r="B5" s="4">
        <v>170845.9414873973</v>
      </c>
      <c r="C5" s="4">
        <v>168257.34878371449</v>
      </c>
      <c r="D5" s="4">
        <v>164774.51256211611</v>
      </c>
      <c r="E5" s="4">
        <v>164151.03918495431</v>
      </c>
      <c r="F5" s="4">
        <v>160723.33595064067</v>
      </c>
      <c r="G5" s="4">
        <v>157543.81284832506</v>
      </c>
      <c r="H5" s="4">
        <v>154802.58380285293</v>
      </c>
      <c r="I5" s="4">
        <v>152058.18632044259</v>
      </c>
      <c r="J5" s="4">
        <v>149454.81406149062</v>
      </c>
      <c r="K5" s="4">
        <v>146987.16592938369</v>
      </c>
      <c r="L5" s="4">
        <v>144741.66639020853</v>
      </c>
      <c r="M5" s="4">
        <v>142577.60962099844</v>
      </c>
      <c r="N5" s="4">
        <v>140550.00811374618</v>
      </c>
      <c r="O5" s="4">
        <v>138579.66576365865</v>
      </c>
      <c r="P5" s="4">
        <v>136733.28990646839</v>
      </c>
      <c r="Q5" s="4">
        <v>134966.66834044116</v>
      </c>
      <c r="R5" s="4">
        <v>133263.13766292867</v>
      </c>
      <c r="S5" s="4">
        <v>131554.37139468736</v>
      </c>
      <c r="T5" s="4">
        <v>129888.75400645706</v>
      </c>
      <c r="U5" s="4">
        <v>128301.97085335042</v>
      </c>
      <c r="V5" s="4">
        <v>126778.69048678012</v>
      </c>
      <c r="W5" s="4">
        <v>125333.3302120351</v>
      </c>
      <c r="X5" s="4">
        <v>123957.0819787707</v>
      </c>
      <c r="Y5" s="4">
        <v>122641.81942444855</v>
      </c>
      <c r="Z5" s="4">
        <v>121378.80547716924</v>
      </c>
      <c r="AA5" s="4">
        <v>120193.12571848597</v>
      </c>
      <c r="AB5" s="4">
        <v>119048.69964485249</v>
      </c>
      <c r="AC5" s="4">
        <v>117960.53347522282</v>
      </c>
      <c r="AD5" s="4">
        <v>116943.69061361997</v>
      </c>
      <c r="AE5" s="4">
        <v>115955.07306429386</v>
      </c>
      <c r="AF5" s="4">
        <v>115009.30586438641</v>
      </c>
      <c r="AG5" s="4">
        <v>114108.00364679404</v>
      </c>
      <c r="AH5" s="4">
        <v>113242.90853263589</v>
      </c>
      <c r="AI5" s="4">
        <v>112409.17682429397</v>
      </c>
    </row>
    <row r="6" spans="1:35" x14ac:dyDescent="0.45">
      <c r="A6" s="29" t="s">
        <v>284</v>
      </c>
      <c r="B6" s="4">
        <v>150462425.18688756</v>
      </c>
      <c r="C6" s="4">
        <v>135228029.11874872</v>
      </c>
      <c r="D6" s="4">
        <v>129958667.67105278</v>
      </c>
      <c r="E6" s="4">
        <v>125427482.56264034</v>
      </c>
      <c r="F6" s="4">
        <v>120062997.41638653</v>
      </c>
      <c r="G6" s="4">
        <v>115573103.36274673</v>
      </c>
      <c r="H6" s="4">
        <v>111673841.01660238</v>
      </c>
      <c r="I6" s="4">
        <v>108638722.22785349</v>
      </c>
      <c r="J6" s="4">
        <v>104999216.27354777</v>
      </c>
      <c r="K6" s="4">
        <v>103344995.14930935</v>
      </c>
      <c r="L6" s="4">
        <v>102027075.49484189</v>
      </c>
      <c r="M6" s="4">
        <v>100528127.62760434</v>
      </c>
      <c r="N6" s="4">
        <v>99375908.388556987</v>
      </c>
      <c r="O6" s="4">
        <v>97940563.567372248</v>
      </c>
      <c r="P6" s="4">
        <v>96713326.10947755</v>
      </c>
      <c r="Q6" s="4">
        <v>95429123.0693748</v>
      </c>
      <c r="R6" s="4">
        <v>94068533.007766634</v>
      </c>
      <c r="S6" s="4">
        <v>93011824.389215469</v>
      </c>
      <c r="T6" s="4">
        <v>91917650.391817585</v>
      </c>
      <c r="U6" s="4">
        <v>90887411.200310409</v>
      </c>
      <c r="V6" s="4">
        <v>89806647.081336781</v>
      </c>
      <c r="W6" s="4">
        <v>88818675.965245739</v>
      </c>
      <c r="X6" s="4">
        <v>87873804.908892468</v>
      </c>
      <c r="Y6" s="4">
        <v>86946207.167313114</v>
      </c>
      <c r="Z6" s="4">
        <v>85954222.414805442</v>
      </c>
      <c r="AA6" s="4">
        <v>85155893.865570709</v>
      </c>
      <c r="AB6" s="4">
        <v>84297798.888749421</v>
      </c>
      <c r="AC6" s="4">
        <v>83492422.572656289</v>
      </c>
      <c r="AD6" s="4">
        <v>82736392.339708284</v>
      </c>
      <c r="AE6" s="4">
        <v>81966340.840133831</v>
      </c>
      <c r="AF6" s="4">
        <v>81237530.489710793</v>
      </c>
      <c r="AG6" s="4">
        <v>80582632.29094471</v>
      </c>
      <c r="AH6" s="4">
        <v>79901272.602432385</v>
      </c>
      <c r="AI6" s="4">
        <v>79268161.644685864</v>
      </c>
    </row>
    <row r="7" spans="1:35" x14ac:dyDescent="0.45">
      <c r="A7" t="s">
        <v>285</v>
      </c>
      <c r="B7" s="4">
        <v>150462425.18688756</v>
      </c>
      <c r="C7" s="4">
        <v>135228029.11874872</v>
      </c>
      <c r="D7" s="4">
        <v>129958667.67105278</v>
      </c>
      <c r="E7" s="4">
        <v>125427482.56264034</v>
      </c>
      <c r="F7" s="4">
        <v>120062997.41638653</v>
      </c>
      <c r="G7" s="4">
        <v>115573103.36274673</v>
      </c>
      <c r="H7" s="4">
        <v>111673841.01660238</v>
      </c>
      <c r="I7" s="4">
        <v>108638722.22785349</v>
      </c>
      <c r="J7" s="4">
        <v>104999216.27354777</v>
      </c>
      <c r="K7" s="4">
        <v>103344995.14930935</v>
      </c>
      <c r="L7" s="4">
        <v>102027075.49484189</v>
      </c>
      <c r="M7" s="4">
        <v>100528127.62760434</v>
      </c>
      <c r="N7" s="4">
        <v>99375908.388556987</v>
      </c>
      <c r="O7" s="4">
        <v>97940563.567372248</v>
      </c>
      <c r="P7" s="4">
        <v>96713326.10947755</v>
      </c>
      <c r="Q7" s="4">
        <v>95429123.0693748</v>
      </c>
      <c r="R7" s="4">
        <v>94068533.007766634</v>
      </c>
      <c r="S7" s="4">
        <v>93011824.389215469</v>
      </c>
      <c r="T7" s="4">
        <v>91917650.391817585</v>
      </c>
      <c r="U7" s="4">
        <v>90887411.200310409</v>
      </c>
      <c r="V7" s="4">
        <v>89806647.081336781</v>
      </c>
      <c r="W7" s="4">
        <v>88818675.965245739</v>
      </c>
      <c r="X7" s="4">
        <v>87873804.908892468</v>
      </c>
      <c r="Y7" s="4">
        <v>86946207.167313114</v>
      </c>
      <c r="Z7" s="4">
        <v>85954222.414805442</v>
      </c>
      <c r="AA7" s="4">
        <v>85155893.865570709</v>
      </c>
      <c r="AB7" s="4">
        <v>84297798.888749421</v>
      </c>
      <c r="AC7" s="4">
        <v>83492422.572656289</v>
      </c>
      <c r="AD7" s="4">
        <v>82736392.339708284</v>
      </c>
      <c r="AE7" s="4">
        <v>81966340.840133831</v>
      </c>
      <c r="AF7" s="4">
        <v>81237530.489710793</v>
      </c>
      <c r="AG7" s="4">
        <v>80582632.29094471</v>
      </c>
      <c r="AH7" s="4">
        <v>79901272.602432385</v>
      </c>
      <c r="AI7" s="4">
        <v>79268161.644685864</v>
      </c>
    </row>
    <row r="8" spans="1:35" x14ac:dyDescent="0.45">
      <c r="A8" t="s">
        <v>286</v>
      </c>
      <c r="B8" s="4">
        <v>5801893.0020650728</v>
      </c>
      <c r="C8" s="4">
        <v>5214448.4236021359</v>
      </c>
      <c r="D8" s="4">
        <v>5011259.6788323689</v>
      </c>
      <c r="E8" s="4">
        <v>4836535.3173254626</v>
      </c>
      <c r="F8" s="4">
        <v>4629678.5636138767</v>
      </c>
      <c r="G8" s="4">
        <v>4456546.4021624699</v>
      </c>
      <c r="H8" s="4">
        <v>4306189.2422854388</v>
      </c>
      <c r="I8" s="4">
        <v>4189153.8134133737</v>
      </c>
      <c r="J8" s="4">
        <v>4048812.9668463147</v>
      </c>
      <c r="K8" s="4">
        <v>3985025.5198962474</v>
      </c>
      <c r="L8" s="4">
        <v>3934205.9959450597</v>
      </c>
      <c r="M8" s="4">
        <v>3876405.9496505526</v>
      </c>
      <c r="N8" s="4">
        <v>3831975.9018723769</v>
      </c>
      <c r="O8" s="4">
        <v>3776628.4151943023</v>
      </c>
      <c r="P8" s="4">
        <v>3729305.6340415506</v>
      </c>
      <c r="Q8" s="4">
        <v>3679786.2366082827</v>
      </c>
      <c r="R8" s="4">
        <v>3627321.3242069394</v>
      </c>
      <c r="S8" s="4">
        <v>3586574.2052396708</v>
      </c>
      <c r="T8" s="4">
        <v>3544382.4058541483</v>
      </c>
      <c r="U8" s="4">
        <v>3504655.9588808641</v>
      </c>
      <c r="V8" s="4">
        <v>3462981.2499230122</v>
      </c>
      <c r="W8" s="4">
        <v>3424884.6773231002</v>
      </c>
      <c r="X8" s="4">
        <v>3388450.0607542084</v>
      </c>
      <c r="Y8" s="4">
        <v>3352681.5103077036</v>
      </c>
      <c r="Z8" s="4">
        <v>3314430.1702367137</v>
      </c>
      <c r="AA8" s="4">
        <v>3283646.2930168654</v>
      </c>
      <c r="AB8" s="4">
        <v>3250557.7977666873</v>
      </c>
      <c r="AC8" s="4">
        <v>3219502.1557579543</v>
      </c>
      <c r="AD8" s="4">
        <v>3190349.3190118875</v>
      </c>
      <c r="AE8" s="4">
        <v>3160655.8164576027</v>
      </c>
      <c r="AF8" s="4">
        <v>3132552.589577537</v>
      </c>
      <c r="AG8" s="4">
        <v>3107299.4456662484</v>
      </c>
      <c r="AH8" s="4">
        <v>3081025.9358264413</v>
      </c>
      <c r="AI8" s="4">
        <v>3056612.9168902002</v>
      </c>
    </row>
    <row r="9" spans="1:35" x14ac:dyDescent="0.45">
      <c r="A9" t="s">
        <v>287</v>
      </c>
      <c r="B9" s="4">
        <v>5801893.0020650728</v>
      </c>
      <c r="C9" s="4">
        <v>5214448.4236021359</v>
      </c>
      <c r="D9" s="4">
        <v>5011259.6788323689</v>
      </c>
      <c r="E9" s="4">
        <v>4836535.3173254626</v>
      </c>
      <c r="F9" s="4">
        <v>4629678.5636138767</v>
      </c>
      <c r="G9" s="4">
        <v>4456546.4021624699</v>
      </c>
      <c r="H9" s="4">
        <v>4306189.2422854388</v>
      </c>
      <c r="I9" s="4">
        <v>4189153.8134133737</v>
      </c>
      <c r="J9" s="4">
        <v>4048812.9668463147</v>
      </c>
      <c r="K9" s="4">
        <v>3985025.5198962474</v>
      </c>
      <c r="L9" s="4">
        <v>3934205.9959450597</v>
      </c>
      <c r="M9" s="4">
        <v>3876405.9496505526</v>
      </c>
      <c r="N9" s="4">
        <v>3831975.9018723769</v>
      </c>
      <c r="O9" s="4">
        <v>3776628.4151943023</v>
      </c>
      <c r="P9" s="4">
        <v>3729305.6340415506</v>
      </c>
      <c r="Q9" s="4">
        <v>3679786.2366082827</v>
      </c>
      <c r="R9" s="4">
        <v>3627321.3242069394</v>
      </c>
      <c r="S9" s="4">
        <v>3586574.2052396708</v>
      </c>
      <c r="T9" s="4">
        <v>3544382.4058541483</v>
      </c>
      <c r="U9" s="4">
        <v>3504655.9588808641</v>
      </c>
      <c r="V9" s="4">
        <v>3462981.2499230122</v>
      </c>
      <c r="W9" s="4">
        <v>3424884.6773231002</v>
      </c>
      <c r="X9" s="4">
        <v>3388450.0607542084</v>
      </c>
      <c r="Y9" s="4">
        <v>3352681.5103077036</v>
      </c>
      <c r="Z9" s="4">
        <v>3314430.1702367137</v>
      </c>
      <c r="AA9" s="4">
        <v>3283646.2930168654</v>
      </c>
      <c r="AB9" s="4">
        <v>3250557.7977666873</v>
      </c>
      <c r="AC9" s="4">
        <v>3219502.1557579543</v>
      </c>
      <c r="AD9" s="4">
        <v>3190349.3190118875</v>
      </c>
      <c r="AE9" s="4">
        <v>3160655.8164576027</v>
      </c>
      <c r="AF9" s="4">
        <v>3132552.589577537</v>
      </c>
      <c r="AG9" s="4">
        <v>3107299.4456662484</v>
      </c>
      <c r="AH9" s="4">
        <v>3081025.9358264413</v>
      </c>
      <c r="AI9" s="4">
        <v>3056612.9168902002</v>
      </c>
    </row>
    <row r="10" spans="1:35" x14ac:dyDescent="0.45">
      <c r="A10" t="s">
        <v>288</v>
      </c>
      <c r="B10" s="4">
        <v>69622.716024780879</v>
      </c>
      <c r="C10" s="4">
        <v>62573.381083225635</v>
      </c>
      <c r="D10" s="4">
        <v>60135.116145988432</v>
      </c>
      <c r="E10" s="4">
        <v>58038.42380790555</v>
      </c>
      <c r="F10" s="4">
        <v>55556.142763366515</v>
      </c>
      <c r="G10" s="4">
        <v>53478.556825949643</v>
      </c>
      <c r="H10" s="4">
        <v>51674.270907425263</v>
      </c>
      <c r="I10" s="4">
        <v>50269.845760960488</v>
      </c>
      <c r="J10" s="4">
        <v>48585.755602155776</v>
      </c>
      <c r="K10" s="4">
        <v>47820.306238754973</v>
      </c>
      <c r="L10" s="4">
        <v>47210.471951340718</v>
      </c>
      <c r="M10" s="4">
        <v>46516.871395806629</v>
      </c>
      <c r="N10" s="4">
        <v>45983.710822468522</v>
      </c>
      <c r="O10" s="4">
        <v>45319.540982331629</v>
      </c>
      <c r="P10" s="4">
        <v>44751.667608498603</v>
      </c>
      <c r="Q10" s="4">
        <v>44157.434839299392</v>
      </c>
      <c r="R10" s="4">
        <v>43527.855890483275</v>
      </c>
      <c r="S10" s="4">
        <v>43038.89046287605</v>
      </c>
      <c r="T10" s="4">
        <v>42532.588870249783</v>
      </c>
      <c r="U10" s="4">
        <v>42055.871506570365</v>
      </c>
      <c r="V10" s="4">
        <v>41555.774999076144</v>
      </c>
      <c r="W10" s="4">
        <v>41098.616127877198</v>
      </c>
      <c r="X10" s="4">
        <v>40661.400729050503</v>
      </c>
      <c r="Y10" s="4">
        <v>40232.178123692443</v>
      </c>
      <c r="Z10" s="4">
        <v>39773.162042840559</v>
      </c>
      <c r="AA10" s="4">
        <v>39403.755516202385</v>
      </c>
      <c r="AB10" s="4">
        <v>39006.693573200246</v>
      </c>
      <c r="AC10" s="4">
        <v>38634.025869095451</v>
      </c>
      <c r="AD10" s="4">
        <v>38284.191828142648</v>
      </c>
      <c r="AE10" s="4">
        <v>37927.869797491228</v>
      </c>
      <c r="AF10" s="4">
        <v>37590.631074930439</v>
      </c>
      <c r="AG10" s="4">
        <v>37287.593347994982</v>
      </c>
      <c r="AH10" s="4">
        <v>36972.311229917294</v>
      </c>
      <c r="AI10" s="4">
        <v>36679.355002682401</v>
      </c>
    </row>
    <row r="11" spans="1:35" x14ac:dyDescent="0.45">
      <c r="A11" t="s">
        <v>289</v>
      </c>
      <c r="B11" s="4">
        <v>23207572.008260291</v>
      </c>
      <c r="C11" s="4">
        <v>20857793.694408543</v>
      </c>
      <c r="D11" s="4">
        <v>20045038.715329476</v>
      </c>
      <c r="E11" s="4">
        <v>19346141.26930185</v>
      </c>
      <c r="F11" s="4">
        <v>18518714.254455507</v>
      </c>
      <c r="G11" s="4">
        <v>17826185.60864988</v>
      </c>
      <c r="H11" s="4">
        <v>17224756.969141755</v>
      </c>
      <c r="I11" s="4">
        <v>16756615.253653495</v>
      </c>
      <c r="J11" s="4">
        <v>16195251.867385259</v>
      </c>
      <c r="K11" s="4">
        <v>15940102.07958499</v>
      </c>
      <c r="L11" s="4">
        <v>15736823.983780239</v>
      </c>
      <c r="M11" s="4">
        <v>15505623.79860221</v>
      </c>
      <c r="N11" s="4">
        <v>15327903.607489508</v>
      </c>
      <c r="O11" s="4">
        <v>15106513.660777209</v>
      </c>
      <c r="P11" s="4">
        <v>14917222.536166202</v>
      </c>
      <c r="Q11" s="4">
        <v>14719144.946433131</v>
      </c>
      <c r="R11" s="4">
        <v>14509285.296827758</v>
      </c>
      <c r="S11" s="4">
        <v>14346296.820958683</v>
      </c>
      <c r="T11" s="4">
        <v>14177529.623416593</v>
      </c>
      <c r="U11" s="4">
        <v>14018623.835523456</v>
      </c>
      <c r="V11" s="4">
        <v>13851924.999692049</v>
      </c>
      <c r="W11" s="4">
        <v>13699538.709292401</v>
      </c>
      <c r="X11" s="4">
        <v>13553800.243016833</v>
      </c>
      <c r="Y11" s="4">
        <v>13410726.041230815</v>
      </c>
      <c r="Z11" s="4">
        <v>13257720.680946855</v>
      </c>
      <c r="AA11" s="4">
        <v>13134585.172067462</v>
      </c>
      <c r="AB11" s="4">
        <v>13002231.191066749</v>
      </c>
      <c r="AC11" s="4">
        <v>12878008.623031817</v>
      </c>
      <c r="AD11" s="4">
        <v>12761397.27604755</v>
      </c>
      <c r="AE11" s="4">
        <v>12642623.265830411</v>
      </c>
      <c r="AF11" s="4">
        <v>12530210.358310148</v>
      </c>
      <c r="AG11" s="4">
        <v>12429197.782664994</v>
      </c>
      <c r="AH11" s="4">
        <v>12324103.743305765</v>
      </c>
      <c r="AI11" s="4">
        <v>12226451.667560801</v>
      </c>
    </row>
    <row r="14" spans="1:35" x14ac:dyDescent="0.45">
      <c r="A14" t="s">
        <v>294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E12" sqref="E12"/>
    </sheetView>
  </sheetViews>
  <sheetFormatPr defaultRowHeight="14.25" x14ac:dyDescent="0.45"/>
  <cols>
    <col min="1" max="1" width="24.3984375" customWidth="1"/>
  </cols>
  <sheetData>
    <row r="1" spans="1:35" x14ac:dyDescent="0.45">
      <c r="A1" s="1" t="s">
        <v>172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0</v>
      </c>
      <c r="B2" s="4">
        <f>'India Psgr LDVs'!B46</f>
        <v>12097.810982293322</v>
      </c>
      <c r="C2" s="4">
        <f>$B2</f>
        <v>12097.810982293322</v>
      </c>
      <c r="D2" s="4">
        <f t="shared" ref="D2:AI6" si="0">$B2</f>
        <v>12097.810982293322</v>
      </c>
      <c r="E2" s="4">
        <f t="shared" si="0"/>
        <v>12097.810982293322</v>
      </c>
      <c r="F2" s="4">
        <f t="shared" si="0"/>
        <v>12097.810982293322</v>
      </c>
      <c r="G2" s="4">
        <f t="shared" si="0"/>
        <v>12097.810982293322</v>
      </c>
      <c r="H2" s="4">
        <f t="shared" si="0"/>
        <v>12097.810982293322</v>
      </c>
      <c r="I2" s="4">
        <f t="shared" si="0"/>
        <v>12097.810982293322</v>
      </c>
      <c r="J2" s="4">
        <f t="shared" si="0"/>
        <v>12097.810982293322</v>
      </c>
      <c r="K2" s="4">
        <f t="shared" si="0"/>
        <v>12097.810982293322</v>
      </c>
      <c r="L2" s="4">
        <f t="shared" si="0"/>
        <v>12097.810982293322</v>
      </c>
      <c r="M2" s="4">
        <f t="shared" si="0"/>
        <v>12097.810982293322</v>
      </c>
      <c r="N2" s="4">
        <f t="shared" si="0"/>
        <v>12097.810982293322</v>
      </c>
      <c r="O2" s="4">
        <f t="shared" si="0"/>
        <v>12097.810982293322</v>
      </c>
      <c r="P2" s="4">
        <f t="shared" si="0"/>
        <v>12097.810982293322</v>
      </c>
      <c r="Q2" s="4">
        <f t="shared" si="0"/>
        <v>12097.810982293322</v>
      </c>
      <c r="R2" s="4">
        <f t="shared" si="0"/>
        <v>12097.810982293322</v>
      </c>
      <c r="S2" s="4">
        <f t="shared" si="0"/>
        <v>12097.810982293322</v>
      </c>
      <c r="T2" s="4">
        <f t="shared" si="0"/>
        <v>12097.810982293322</v>
      </c>
      <c r="U2" s="4">
        <f t="shared" si="0"/>
        <v>12097.810982293322</v>
      </c>
      <c r="V2" s="4">
        <f t="shared" si="0"/>
        <v>12097.810982293322</v>
      </c>
      <c r="W2" s="4">
        <f t="shared" si="0"/>
        <v>12097.810982293322</v>
      </c>
      <c r="X2" s="4">
        <f t="shared" si="0"/>
        <v>12097.810982293322</v>
      </c>
      <c r="Y2" s="4">
        <f t="shared" si="0"/>
        <v>12097.810982293322</v>
      </c>
      <c r="Z2" s="4">
        <f t="shared" si="0"/>
        <v>12097.810982293322</v>
      </c>
      <c r="AA2" s="4">
        <f t="shared" si="0"/>
        <v>12097.810982293322</v>
      </c>
      <c r="AB2" s="4">
        <f t="shared" si="0"/>
        <v>12097.810982293322</v>
      </c>
      <c r="AC2" s="4">
        <f t="shared" si="0"/>
        <v>12097.810982293322</v>
      </c>
      <c r="AD2" s="4">
        <f t="shared" si="0"/>
        <v>12097.810982293322</v>
      </c>
      <c r="AE2" s="4">
        <f t="shared" si="0"/>
        <v>12097.810982293322</v>
      </c>
      <c r="AF2" s="4">
        <f t="shared" si="0"/>
        <v>12097.810982293322</v>
      </c>
      <c r="AG2" s="4">
        <f t="shared" si="0"/>
        <v>12097.810982293322</v>
      </c>
      <c r="AH2" s="4">
        <f t="shared" si="0"/>
        <v>12097.810982293322</v>
      </c>
      <c r="AI2" s="4">
        <f t="shared" si="0"/>
        <v>12097.810982293322</v>
      </c>
    </row>
    <row r="3" spans="1:35" x14ac:dyDescent="0.45">
      <c r="A3" t="s">
        <v>1</v>
      </c>
      <c r="B3" s="4">
        <f>'India Psgr LDVs'!B47</f>
        <v>7677.1720917226739</v>
      </c>
      <c r="C3" s="4">
        <f t="shared" ref="C3:R6" si="1">$B3</f>
        <v>7677.1720917226739</v>
      </c>
      <c r="D3" s="4">
        <f t="shared" si="1"/>
        <v>7677.1720917226739</v>
      </c>
      <c r="E3" s="4">
        <f t="shared" si="1"/>
        <v>7677.1720917226739</v>
      </c>
      <c r="F3" s="4">
        <f t="shared" si="1"/>
        <v>7677.1720917226739</v>
      </c>
      <c r="G3" s="4">
        <f t="shared" si="1"/>
        <v>7677.1720917226739</v>
      </c>
      <c r="H3" s="4">
        <f t="shared" si="1"/>
        <v>7677.1720917226739</v>
      </c>
      <c r="I3" s="4">
        <f t="shared" si="1"/>
        <v>7677.1720917226739</v>
      </c>
      <c r="J3" s="4">
        <f t="shared" si="1"/>
        <v>7677.1720917226739</v>
      </c>
      <c r="K3" s="4">
        <f t="shared" si="1"/>
        <v>7677.1720917226739</v>
      </c>
      <c r="L3" s="4">
        <f t="shared" si="1"/>
        <v>7677.1720917226739</v>
      </c>
      <c r="M3" s="4">
        <f t="shared" si="1"/>
        <v>7677.1720917226739</v>
      </c>
      <c r="N3" s="4">
        <f t="shared" si="1"/>
        <v>7677.1720917226739</v>
      </c>
      <c r="O3" s="4">
        <f t="shared" si="1"/>
        <v>7677.1720917226739</v>
      </c>
      <c r="P3" s="4">
        <f t="shared" si="1"/>
        <v>7677.1720917226739</v>
      </c>
      <c r="Q3" s="4">
        <f t="shared" si="1"/>
        <v>7677.1720917226739</v>
      </c>
      <c r="R3" s="4">
        <f t="shared" si="1"/>
        <v>7677.1720917226739</v>
      </c>
      <c r="S3" s="4">
        <f t="shared" si="0"/>
        <v>7677.1720917226739</v>
      </c>
      <c r="T3" s="4">
        <f t="shared" si="0"/>
        <v>7677.1720917226739</v>
      </c>
      <c r="U3" s="4">
        <f t="shared" si="0"/>
        <v>7677.1720917226739</v>
      </c>
      <c r="V3" s="4">
        <f t="shared" si="0"/>
        <v>7677.1720917226739</v>
      </c>
      <c r="W3" s="4">
        <f t="shared" si="0"/>
        <v>7677.1720917226739</v>
      </c>
      <c r="X3" s="4">
        <f t="shared" si="0"/>
        <v>7677.1720917226739</v>
      </c>
      <c r="Y3" s="4">
        <f t="shared" si="0"/>
        <v>7677.1720917226739</v>
      </c>
      <c r="Z3" s="4">
        <f t="shared" si="0"/>
        <v>7677.1720917226739</v>
      </c>
      <c r="AA3" s="4">
        <f t="shared" si="0"/>
        <v>7677.1720917226739</v>
      </c>
      <c r="AB3" s="4">
        <f t="shared" si="0"/>
        <v>7677.1720917226739</v>
      </c>
      <c r="AC3" s="4">
        <f t="shared" si="0"/>
        <v>7677.1720917226739</v>
      </c>
      <c r="AD3" s="4">
        <f t="shared" si="0"/>
        <v>7677.1720917226739</v>
      </c>
      <c r="AE3" s="4">
        <f t="shared" si="0"/>
        <v>7677.1720917226739</v>
      </c>
      <c r="AF3" s="4">
        <f t="shared" si="0"/>
        <v>7677.1720917226739</v>
      </c>
      <c r="AG3" s="4">
        <f t="shared" si="0"/>
        <v>7677.1720917226739</v>
      </c>
      <c r="AH3" s="4">
        <f t="shared" si="0"/>
        <v>7677.1720917226739</v>
      </c>
      <c r="AI3" s="4">
        <f t="shared" si="0"/>
        <v>7677.1720917226739</v>
      </c>
    </row>
    <row r="4" spans="1:35" x14ac:dyDescent="0.45">
      <c r="A4" t="s">
        <v>2</v>
      </c>
      <c r="B4" s="4">
        <f>'India Psgr LDVs'!B48</f>
        <v>8414.1509852358431</v>
      </c>
      <c r="C4" s="4">
        <f t="shared" si="1"/>
        <v>8414.1509852358431</v>
      </c>
      <c r="D4" s="4">
        <f t="shared" si="0"/>
        <v>8414.1509852358431</v>
      </c>
      <c r="E4" s="4">
        <f t="shared" si="0"/>
        <v>8414.1509852358431</v>
      </c>
      <c r="F4" s="4">
        <f t="shared" si="0"/>
        <v>8414.1509852358431</v>
      </c>
      <c r="G4" s="4">
        <f t="shared" si="0"/>
        <v>8414.1509852358431</v>
      </c>
      <c r="H4" s="4">
        <f t="shared" si="0"/>
        <v>8414.1509852358431</v>
      </c>
      <c r="I4" s="4">
        <f t="shared" si="0"/>
        <v>8414.1509852358431</v>
      </c>
      <c r="J4" s="4">
        <f t="shared" si="0"/>
        <v>8414.1509852358431</v>
      </c>
      <c r="K4" s="4">
        <f t="shared" si="0"/>
        <v>8414.1509852358431</v>
      </c>
      <c r="L4" s="4">
        <f t="shared" si="0"/>
        <v>8414.1509852358431</v>
      </c>
      <c r="M4" s="4">
        <f t="shared" si="0"/>
        <v>8414.1509852358431</v>
      </c>
      <c r="N4" s="4">
        <f t="shared" si="0"/>
        <v>8414.1509852358431</v>
      </c>
      <c r="O4" s="4">
        <f t="shared" si="0"/>
        <v>8414.1509852358431</v>
      </c>
      <c r="P4" s="4">
        <f t="shared" si="0"/>
        <v>8414.1509852358431</v>
      </c>
      <c r="Q4" s="4">
        <f t="shared" si="0"/>
        <v>8414.1509852358431</v>
      </c>
      <c r="R4" s="4">
        <f t="shared" si="0"/>
        <v>8414.1509852358431</v>
      </c>
      <c r="S4" s="4">
        <f t="shared" si="0"/>
        <v>8414.1509852358431</v>
      </c>
      <c r="T4" s="4">
        <f t="shared" si="0"/>
        <v>8414.1509852358431</v>
      </c>
      <c r="U4" s="4">
        <f t="shared" si="0"/>
        <v>8414.1509852358431</v>
      </c>
      <c r="V4" s="4">
        <f t="shared" si="0"/>
        <v>8414.1509852358431</v>
      </c>
      <c r="W4" s="4">
        <f t="shared" si="0"/>
        <v>8414.1509852358431</v>
      </c>
      <c r="X4" s="4">
        <f t="shared" si="0"/>
        <v>8414.1509852358431</v>
      </c>
      <c r="Y4" s="4">
        <f t="shared" si="0"/>
        <v>8414.1509852358431</v>
      </c>
      <c r="Z4" s="4">
        <f t="shared" si="0"/>
        <v>8414.1509852358431</v>
      </c>
      <c r="AA4" s="4">
        <f t="shared" si="0"/>
        <v>8414.1509852358431</v>
      </c>
      <c r="AB4" s="4">
        <f t="shared" si="0"/>
        <v>8414.1509852358431</v>
      </c>
      <c r="AC4" s="4">
        <f t="shared" si="0"/>
        <v>8414.1509852358431</v>
      </c>
      <c r="AD4" s="4">
        <f t="shared" si="0"/>
        <v>8414.1509852358431</v>
      </c>
      <c r="AE4" s="4">
        <f t="shared" si="0"/>
        <v>8414.1509852358431</v>
      </c>
      <c r="AF4" s="4">
        <f t="shared" si="0"/>
        <v>8414.1509852358431</v>
      </c>
      <c r="AG4" s="4">
        <f t="shared" si="0"/>
        <v>8414.1509852358431</v>
      </c>
      <c r="AH4" s="4">
        <f t="shared" si="0"/>
        <v>8414.1509852358431</v>
      </c>
      <c r="AI4" s="4">
        <f t="shared" si="0"/>
        <v>8414.1509852358431</v>
      </c>
    </row>
    <row r="5" spans="1:35" x14ac:dyDescent="0.45">
      <c r="A5" t="s">
        <v>3</v>
      </c>
      <c r="B5" s="4">
        <f>'India Psgr LDVs'!B49</f>
        <v>11170.723630486968</v>
      </c>
      <c r="C5" s="4">
        <f t="shared" si="1"/>
        <v>11170.723630486968</v>
      </c>
      <c r="D5" s="4">
        <f t="shared" si="0"/>
        <v>11170.723630486968</v>
      </c>
      <c r="E5" s="4">
        <f t="shared" si="0"/>
        <v>11170.723630486968</v>
      </c>
      <c r="F5" s="4">
        <f t="shared" si="0"/>
        <v>11170.723630486968</v>
      </c>
      <c r="G5" s="4">
        <f t="shared" si="0"/>
        <v>11170.723630486968</v>
      </c>
      <c r="H5" s="4">
        <f t="shared" si="0"/>
        <v>11170.723630486968</v>
      </c>
      <c r="I5" s="4">
        <f t="shared" si="0"/>
        <v>11170.723630486968</v>
      </c>
      <c r="J5" s="4">
        <f t="shared" si="0"/>
        <v>11170.723630486968</v>
      </c>
      <c r="K5" s="4">
        <f t="shared" si="0"/>
        <v>11170.723630486968</v>
      </c>
      <c r="L5" s="4">
        <f t="shared" si="0"/>
        <v>11170.723630486968</v>
      </c>
      <c r="M5" s="4">
        <f t="shared" si="0"/>
        <v>11170.723630486968</v>
      </c>
      <c r="N5" s="4">
        <f t="shared" si="0"/>
        <v>11170.723630486968</v>
      </c>
      <c r="O5" s="4">
        <f t="shared" si="0"/>
        <v>11170.723630486968</v>
      </c>
      <c r="P5" s="4">
        <f t="shared" si="0"/>
        <v>11170.723630486968</v>
      </c>
      <c r="Q5" s="4">
        <f t="shared" si="0"/>
        <v>11170.723630486968</v>
      </c>
      <c r="R5" s="4">
        <f t="shared" si="0"/>
        <v>11170.723630486968</v>
      </c>
      <c r="S5" s="4">
        <f t="shared" si="0"/>
        <v>11170.723630486968</v>
      </c>
      <c r="T5" s="4">
        <f t="shared" si="0"/>
        <v>11170.723630486968</v>
      </c>
      <c r="U5" s="4">
        <f t="shared" si="0"/>
        <v>11170.723630486968</v>
      </c>
      <c r="V5" s="4">
        <f t="shared" si="0"/>
        <v>11170.723630486968</v>
      </c>
      <c r="W5" s="4">
        <f t="shared" si="0"/>
        <v>11170.723630486968</v>
      </c>
      <c r="X5" s="4">
        <f t="shared" si="0"/>
        <v>11170.723630486968</v>
      </c>
      <c r="Y5" s="4">
        <f t="shared" si="0"/>
        <v>11170.723630486968</v>
      </c>
      <c r="Z5" s="4">
        <f t="shared" si="0"/>
        <v>11170.723630486968</v>
      </c>
      <c r="AA5" s="4">
        <f t="shared" si="0"/>
        <v>11170.723630486968</v>
      </c>
      <c r="AB5" s="4">
        <f t="shared" si="0"/>
        <v>11170.723630486968</v>
      </c>
      <c r="AC5" s="4">
        <f t="shared" si="0"/>
        <v>11170.723630486968</v>
      </c>
      <c r="AD5" s="4">
        <f t="shared" si="0"/>
        <v>11170.723630486968</v>
      </c>
      <c r="AE5" s="4">
        <f t="shared" si="0"/>
        <v>11170.723630486968</v>
      </c>
      <c r="AF5" s="4">
        <f t="shared" si="0"/>
        <v>11170.723630486968</v>
      </c>
      <c r="AG5" s="4">
        <f t="shared" si="0"/>
        <v>11170.723630486968</v>
      </c>
      <c r="AH5" s="4">
        <f t="shared" si="0"/>
        <v>11170.723630486968</v>
      </c>
      <c r="AI5" s="4">
        <f t="shared" si="0"/>
        <v>11170.723630486968</v>
      </c>
    </row>
    <row r="6" spans="1:35" x14ac:dyDescent="0.45">
      <c r="A6" t="s">
        <v>4</v>
      </c>
      <c r="B6" s="4">
        <f>'India Psgr LDVs'!B50</f>
        <v>85108.100260433552</v>
      </c>
      <c r="C6" s="4">
        <f t="shared" si="1"/>
        <v>85108.100260433552</v>
      </c>
      <c r="D6" s="4">
        <f t="shared" si="0"/>
        <v>85108.100260433552</v>
      </c>
      <c r="E6" s="4">
        <f t="shared" si="0"/>
        <v>85108.100260433552</v>
      </c>
      <c r="F6" s="4">
        <f t="shared" si="0"/>
        <v>85108.100260433552</v>
      </c>
      <c r="G6" s="4">
        <f t="shared" si="0"/>
        <v>85108.100260433552</v>
      </c>
      <c r="H6" s="4">
        <f t="shared" si="0"/>
        <v>85108.100260433552</v>
      </c>
      <c r="I6" s="4">
        <f t="shared" si="0"/>
        <v>85108.100260433552</v>
      </c>
      <c r="J6" s="4">
        <f t="shared" si="0"/>
        <v>85108.100260433552</v>
      </c>
      <c r="K6" s="4">
        <f t="shared" si="0"/>
        <v>85108.100260433552</v>
      </c>
      <c r="L6" s="4">
        <f t="shared" si="0"/>
        <v>85108.100260433552</v>
      </c>
      <c r="M6" s="4">
        <f t="shared" si="0"/>
        <v>85108.100260433552</v>
      </c>
      <c r="N6" s="4">
        <f t="shared" si="0"/>
        <v>85108.100260433552</v>
      </c>
      <c r="O6" s="4">
        <f t="shared" si="0"/>
        <v>85108.100260433552</v>
      </c>
      <c r="P6" s="4">
        <f t="shared" si="0"/>
        <v>85108.100260433552</v>
      </c>
      <c r="Q6" s="4">
        <f t="shared" si="0"/>
        <v>85108.100260433552</v>
      </c>
      <c r="R6" s="4">
        <f t="shared" si="0"/>
        <v>85108.100260433552</v>
      </c>
      <c r="S6" s="4">
        <f t="shared" si="0"/>
        <v>85108.100260433552</v>
      </c>
      <c r="T6" s="4">
        <f t="shared" si="0"/>
        <v>85108.100260433552</v>
      </c>
      <c r="U6" s="4">
        <f t="shared" si="0"/>
        <v>85108.100260433552</v>
      </c>
      <c r="V6" s="4">
        <f t="shared" si="0"/>
        <v>85108.100260433552</v>
      </c>
      <c r="W6" s="4">
        <f t="shared" si="0"/>
        <v>85108.100260433552</v>
      </c>
      <c r="X6" s="4">
        <f t="shared" si="0"/>
        <v>85108.100260433552</v>
      </c>
      <c r="Y6" s="4">
        <f t="shared" si="0"/>
        <v>85108.100260433552</v>
      </c>
      <c r="Z6" s="4">
        <f t="shared" si="0"/>
        <v>85108.100260433552</v>
      </c>
      <c r="AA6" s="4">
        <f t="shared" si="0"/>
        <v>85108.100260433552</v>
      </c>
      <c r="AB6" s="4">
        <f t="shared" si="0"/>
        <v>85108.100260433552</v>
      </c>
      <c r="AC6" s="4">
        <f t="shared" si="0"/>
        <v>85108.100260433552</v>
      </c>
      <c r="AD6" s="4">
        <f t="shared" si="0"/>
        <v>85108.100260433552</v>
      </c>
      <c r="AE6" s="4">
        <f t="shared" si="0"/>
        <v>85108.100260433552</v>
      </c>
      <c r="AF6" s="4">
        <f t="shared" si="0"/>
        <v>85108.100260433552</v>
      </c>
      <c r="AG6" s="4">
        <f t="shared" si="0"/>
        <v>85108.100260433552</v>
      </c>
      <c r="AH6" s="4">
        <f t="shared" si="0"/>
        <v>85108.100260433552</v>
      </c>
      <c r="AI6" s="4">
        <f t="shared" si="0"/>
        <v>85108.100260433552</v>
      </c>
    </row>
    <row r="7" spans="1:35" x14ac:dyDescent="0.45">
      <c r="A7" t="s">
        <v>173</v>
      </c>
      <c r="B7" s="4">
        <f>'India Psgr LDVs'!B51</f>
        <v>4888.5032132532206</v>
      </c>
      <c r="C7" s="4">
        <f>B7</f>
        <v>4888.5032132532206</v>
      </c>
      <c r="D7" s="4">
        <f t="shared" ref="D7:AI7" si="2">C7</f>
        <v>4888.5032132532206</v>
      </c>
      <c r="E7" s="4">
        <f t="shared" si="2"/>
        <v>4888.5032132532206</v>
      </c>
      <c r="F7" s="4">
        <f t="shared" si="2"/>
        <v>4888.5032132532206</v>
      </c>
      <c r="G7" s="4">
        <f t="shared" si="2"/>
        <v>4888.5032132532206</v>
      </c>
      <c r="H7" s="4">
        <f t="shared" si="2"/>
        <v>4888.5032132532206</v>
      </c>
      <c r="I7" s="4">
        <f t="shared" si="2"/>
        <v>4888.5032132532206</v>
      </c>
      <c r="J7" s="4">
        <f t="shared" si="2"/>
        <v>4888.5032132532206</v>
      </c>
      <c r="K7" s="4">
        <f t="shared" si="2"/>
        <v>4888.5032132532206</v>
      </c>
      <c r="L7" s="4">
        <f t="shared" si="2"/>
        <v>4888.5032132532206</v>
      </c>
      <c r="M7" s="4">
        <f t="shared" si="2"/>
        <v>4888.5032132532206</v>
      </c>
      <c r="N7" s="4">
        <f t="shared" si="2"/>
        <v>4888.5032132532206</v>
      </c>
      <c r="O7" s="4">
        <f t="shared" si="2"/>
        <v>4888.5032132532206</v>
      </c>
      <c r="P7" s="4">
        <f t="shared" si="2"/>
        <v>4888.5032132532206</v>
      </c>
      <c r="Q7" s="4">
        <f t="shared" si="2"/>
        <v>4888.5032132532206</v>
      </c>
      <c r="R7" s="4">
        <f t="shared" si="2"/>
        <v>4888.5032132532206</v>
      </c>
      <c r="S7" s="4">
        <f t="shared" si="2"/>
        <v>4888.5032132532206</v>
      </c>
      <c r="T7" s="4">
        <f t="shared" si="2"/>
        <v>4888.5032132532206</v>
      </c>
      <c r="U7" s="4">
        <f t="shared" si="2"/>
        <v>4888.5032132532206</v>
      </c>
      <c r="V7" s="4">
        <f t="shared" si="2"/>
        <v>4888.5032132532206</v>
      </c>
      <c r="W7" s="4">
        <f t="shared" si="2"/>
        <v>4888.5032132532206</v>
      </c>
      <c r="X7" s="4">
        <f t="shared" si="2"/>
        <v>4888.5032132532206</v>
      </c>
      <c r="Y7" s="4">
        <f t="shared" si="2"/>
        <v>4888.5032132532206</v>
      </c>
      <c r="Z7" s="4">
        <f t="shared" si="2"/>
        <v>4888.5032132532206</v>
      </c>
      <c r="AA7" s="4">
        <f t="shared" si="2"/>
        <v>4888.5032132532206</v>
      </c>
      <c r="AB7" s="4">
        <f t="shared" si="2"/>
        <v>4888.5032132532206</v>
      </c>
      <c r="AC7" s="4">
        <f t="shared" si="2"/>
        <v>4888.5032132532206</v>
      </c>
      <c r="AD7" s="4">
        <f t="shared" si="2"/>
        <v>4888.5032132532206</v>
      </c>
      <c r="AE7" s="4">
        <f t="shared" si="2"/>
        <v>4888.5032132532206</v>
      </c>
      <c r="AF7" s="4">
        <f t="shared" si="2"/>
        <v>4888.5032132532206</v>
      </c>
      <c r="AG7" s="4">
        <f t="shared" si="2"/>
        <v>4888.5032132532206</v>
      </c>
      <c r="AH7" s="4">
        <f t="shared" si="2"/>
        <v>4888.5032132532206</v>
      </c>
      <c r="AI7" s="4">
        <f t="shared" si="2"/>
        <v>4888.5032132532206</v>
      </c>
    </row>
    <row r="8" spans="1:35" x14ac:dyDescent="0.45">
      <c r="A8" t="s">
        <v>174</v>
      </c>
      <c r="B8" s="4">
        <f>'Hydrogen - US data'!B2</f>
        <v>71671.802858802301</v>
      </c>
      <c r="C8" s="4">
        <f>'Hydrogen - US data'!C2</f>
        <v>70169.990001958169</v>
      </c>
      <c r="D8" s="4">
        <f>'Hydrogen - US data'!D2</f>
        <v>68817.744603284256</v>
      </c>
      <c r="E8" s="4">
        <f>'Hydrogen - US data'!E2</f>
        <v>67295.992266464134</v>
      </c>
      <c r="F8" s="4">
        <f>'Hydrogen - US data'!F2</f>
        <v>65381.764383467074</v>
      </c>
      <c r="G8" s="4">
        <f>'Hydrogen - US data'!G2</f>
        <v>63442.774489302341</v>
      </c>
      <c r="H8" s="4">
        <f>'Hydrogen - US data'!H2</f>
        <v>61714.269486428275</v>
      </c>
      <c r="I8" s="4">
        <f>'Hydrogen - US data'!I2</f>
        <v>60340.29799051286</v>
      </c>
      <c r="J8" s="4">
        <f>'Hydrogen - US data'!J2</f>
        <v>58916.381225068319</v>
      </c>
      <c r="K8" s="4">
        <f>'Hydrogen - US data'!K2</f>
        <v>57992.751901552423</v>
      </c>
      <c r="L8" s="4">
        <f>'Hydrogen - US data'!L2</f>
        <v>57104.944159617815</v>
      </c>
      <c r="M8" s="4">
        <f>'Hydrogen - US data'!M2</f>
        <v>56272.362781819553</v>
      </c>
      <c r="N8" s="4">
        <f>'Hydrogen - US data'!N2</f>
        <v>55464.900871012476</v>
      </c>
      <c r="O8" s="4">
        <f>'Hydrogen - US data'!O2</f>
        <v>54715.180915420715</v>
      </c>
      <c r="P8" s="4">
        <f>'Hydrogen - US data'!P2</f>
        <v>53991.118405632784</v>
      </c>
      <c r="Q8" s="4">
        <f>'Hydrogen - US data'!Q2</f>
        <v>53306.877225406512</v>
      </c>
      <c r="R8" s="4">
        <f>'Hydrogen - US data'!R2</f>
        <v>52657.188647763163</v>
      </c>
      <c r="S8" s="4">
        <f>'Hydrogen - US data'!S2</f>
        <v>51979.819581427451</v>
      </c>
      <c r="T8" s="4">
        <f>'Hydrogen - US data'!T2</f>
        <v>51321.567434779063</v>
      </c>
      <c r="U8" s="4">
        <f>'Hydrogen - US data'!U2</f>
        <v>50691.924962569858</v>
      </c>
      <c r="V8" s="4">
        <f>'Hydrogen - US data'!V2</f>
        <v>50094.373475486296</v>
      </c>
      <c r="W8" s="4">
        <f>'Hydrogen - US data'!W2</f>
        <v>49520.37156788868</v>
      </c>
      <c r="X8" s="4">
        <f>'Hydrogen - US data'!X2</f>
        <v>48974.061974078919</v>
      </c>
      <c r="Y8" s="4">
        <f>'Hydrogen - US data'!Y2</f>
        <v>48453.179754450975</v>
      </c>
      <c r="Z8" s="4">
        <f>'Hydrogen - US data'!Z2</f>
        <v>47959.246951117115</v>
      </c>
      <c r="AA8" s="4">
        <f>'Hydrogen - US data'!AA2</f>
        <v>47486.024681113064</v>
      </c>
      <c r="AB8" s="4">
        <f>'Hydrogen - US data'!AB2</f>
        <v>47036.677594138353</v>
      </c>
      <c r="AC8" s="4">
        <f>'Hydrogen - US data'!AC2</f>
        <v>46606.761404087512</v>
      </c>
      <c r="AD8" s="4">
        <f>'Hydrogen - US data'!AD2</f>
        <v>46195.705761431702</v>
      </c>
      <c r="AE8" s="4">
        <f>'Hydrogen - US data'!AE2</f>
        <v>45803.616161162994</v>
      </c>
      <c r="AF8" s="4">
        <f>'Hydrogen - US data'!AF2</f>
        <v>45429.867256254096</v>
      </c>
      <c r="AG8" s="4">
        <f>'Hydrogen - US data'!AG2</f>
        <v>45072.360096293305</v>
      </c>
      <c r="AH8" s="4">
        <f>'Hydrogen - US data'!AH2</f>
        <v>44732.50176539275</v>
      </c>
      <c r="AI8" s="4">
        <f>'Hydrogen - US data'!AI2</f>
        <v>44402.082836625734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8" sqref="B8:AI8"/>
    </sheetView>
  </sheetViews>
  <sheetFormatPr defaultRowHeight="14.25" x14ac:dyDescent="0.45"/>
  <cols>
    <col min="1" max="1" width="24.3984375" customWidth="1"/>
  </cols>
  <sheetData>
    <row r="1" spans="1:35" x14ac:dyDescent="0.45">
      <c r="A1" s="1" t="s">
        <v>172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0</v>
      </c>
      <c r="B2" s="17">
        <f>'India Frgt LDVs'!B21</f>
        <v>0</v>
      </c>
      <c r="C2" s="17">
        <f>$B2</f>
        <v>0</v>
      </c>
      <c r="D2" s="17">
        <f t="shared" ref="D2:AI6" si="0">$B2</f>
        <v>0</v>
      </c>
      <c r="E2" s="17">
        <f t="shared" si="0"/>
        <v>0</v>
      </c>
      <c r="F2" s="17">
        <f t="shared" si="0"/>
        <v>0</v>
      </c>
      <c r="G2" s="17">
        <f t="shared" si="0"/>
        <v>0</v>
      </c>
      <c r="H2" s="17">
        <f t="shared" si="0"/>
        <v>0</v>
      </c>
      <c r="I2" s="17">
        <f t="shared" si="0"/>
        <v>0</v>
      </c>
      <c r="J2" s="17">
        <f t="shared" si="0"/>
        <v>0</v>
      </c>
      <c r="K2" s="17">
        <f t="shared" si="0"/>
        <v>0</v>
      </c>
      <c r="L2" s="17">
        <f t="shared" si="0"/>
        <v>0</v>
      </c>
      <c r="M2" s="17">
        <f t="shared" si="0"/>
        <v>0</v>
      </c>
      <c r="N2" s="17">
        <f t="shared" si="0"/>
        <v>0</v>
      </c>
      <c r="O2" s="17">
        <f t="shared" si="0"/>
        <v>0</v>
      </c>
      <c r="P2" s="17">
        <f t="shared" si="0"/>
        <v>0</v>
      </c>
      <c r="Q2" s="17">
        <f t="shared" si="0"/>
        <v>0</v>
      </c>
      <c r="R2" s="17">
        <f t="shared" si="0"/>
        <v>0</v>
      </c>
      <c r="S2" s="17">
        <f t="shared" si="0"/>
        <v>0</v>
      </c>
      <c r="T2" s="17">
        <f t="shared" si="0"/>
        <v>0</v>
      </c>
      <c r="U2" s="17">
        <f t="shared" si="0"/>
        <v>0</v>
      </c>
      <c r="V2" s="17">
        <f t="shared" si="0"/>
        <v>0</v>
      </c>
      <c r="W2" s="17">
        <f t="shared" si="0"/>
        <v>0</v>
      </c>
      <c r="X2" s="17">
        <f t="shared" si="0"/>
        <v>0</v>
      </c>
      <c r="Y2" s="17">
        <f t="shared" si="0"/>
        <v>0</v>
      </c>
      <c r="Z2" s="17">
        <f t="shared" si="0"/>
        <v>0</v>
      </c>
      <c r="AA2" s="17">
        <f t="shared" si="0"/>
        <v>0</v>
      </c>
      <c r="AB2" s="17">
        <f t="shared" si="0"/>
        <v>0</v>
      </c>
      <c r="AC2" s="17">
        <f t="shared" si="0"/>
        <v>0</v>
      </c>
      <c r="AD2" s="17">
        <f t="shared" si="0"/>
        <v>0</v>
      </c>
      <c r="AE2" s="17">
        <f t="shared" si="0"/>
        <v>0</v>
      </c>
      <c r="AF2" s="17">
        <f t="shared" si="0"/>
        <v>0</v>
      </c>
      <c r="AG2" s="17">
        <f t="shared" si="0"/>
        <v>0</v>
      </c>
      <c r="AH2" s="17">
        <f t="shared" si="0"/>
        <v>0</v>
      </c>
      <c r="AI2" s="17">
        <f t="shared" si="0"/>
        <v>0</v>
      </c>
    </row>
    <row r="3" spans="1:35" x14ac:dyDescent="0.45">
      <c r="A3" t="s">
        <v>1</v>
      </c>
      <c r="B3" s="17">
        <f>'India Frgt LDVs'!B22</f>
        <v>8851.1535452084827</v>
      </c>
      <c r="C3" s="17">
        <f t="shared" ref="C3:R6" si="1">$B3</f>
        <v>8851.1535452084827</v>
      </c>
      <c r="D3" s="17">
        <f t="shared" si="1"/>
        <v>8851.1535452084827</v>
      </c>
      <c r="E3" s="17">
        <f t="shared" si="1"/>
        <v>8851.1535452084827</v>
      </c>
      <c r="F3" s="17">
        <f t="shared" si="1"/>
        <v>8851.1535452084827</v>
      </c>
      <c r="G3" s="17">
        <f t="shared" si="1"/>
        <v>8851.1535452084827</v>
      </c>
      <c r="H3" s="17">
        <f t="shared" si="1"/>
        <v>8851.1535452084827</v>
      </c>
      <c r="I3" s="17">
        <f t="shared" si="1"/>
        <v>8851.1535452084827</v>
      </c>
      <c r="J3" s="17">
        <f t="shared" si="1"/>
        <v>8851.1535452084827</v>
      </c>
      <c r="K3" s="17">
        <f t="shared" si="1"/>
        <v>8851.1535452084827</v>
      </c>
      <c r="L3" s="17">
        <f t="shared" si="1"/>
        <v>8851.1535452084827</v>
      </c>
      <c r="M3" s="17">
        <f t="shared" si="1"/>
        <v>8851.1535452084827</v>
      </c>
      <c r="N3" s="17">
        <f t="shared" si="1"/>
        <v>8851.1535452084827</v>
      </c>
      <c r="O3" s="17">
        <f t="shared" si="1"/>
        <v>8851.1535452084827</v>
      </c>
      <c r="P3" s="17">
        <f t="shared" si="1"/>
        <v>8851.1535452084827</v>
      </c>
      <c r="Q3" s="17">
        <f t="shared" si="1"/>
        <v>8851.1535452084827</v>
      </c>
      <c r="R3" s="17">
        <f t="shared" si="1"/>
        <v>8851.1535452084827</v>
      </c>
      <c r="S3" s="17">
        <f t="shared" si="0"/>
        <v>8851.1535452084827</v>
      </c>
      <c r="T3" s="17">
        <f t="shared" si="0"/>
        <v>8851.1535452084827</v>
      </c>
      <c r="U3" s="17">
        <f t="shared" si="0"/>
        <v>8851.1535452084827</v>
      </c>
      <c r="V3" s="17">
        <f t="shared" si="0"/>
        <v>8851.1535452084827</v>
      </c>
      <c r="W3" s="17">
        <f t="shared" si="0"/>
        <v>8851.1535452084827</v>
      </c>
      <c r="X3" s="17">
        <f t="shared" si="0"/>
        <v>8851.1535452084827</v>
      </c>
      <c r="Y3" s="17">
        <f t="shared" si="0"/>
        <v>8851.1535452084827</v>
      </c>
      <c r="Z3" s="17">
        <f t="shared" si="0"/>
        <v>8851.1535452084827</v>
      </c>
      <c r="AA3" s="17">
        <f t="shared" si="0"/>
        <v>8851.1535452084827</v>
      </c>
      <c r="AB3" s="17">
        <f t="shared" si="0"/>
        <v>8851.1535452084827</v>
      </c>
      <c r="AC3" s="17">
        <f t="shared" si="0"/>
        <v>8851.1535452084827</v>
      </c>
      <c r="AD3" s="17">
        <f t="shared" si="0"/>
        <v>8851.1535452084827</v>
      </c>
      <c r="AE3" s="17">
        <f t="shared" si="0"/>
        <v>8851.1535452084827</v>
      </c>
      <c r="AF3" s="17">
        <f t="shared" si="0"/>
        <v>8851.1535452084827</v>
      </c>
      <c r="AG3" s="17">
        <f t="shared" si="0"/>
        <v>8851.1535452084827</v>
      </c>
      <c r="AH3" s="17">
        <f t="shared" si="0"/>
        <v>8851.1535452084827</v>
      </c>
      <c r="AI3" s="17">
        <f t="shared" si="0"/>
        <v>8851.1535452084827</v>
      </c>
    </row>
    <row r="4" spans="1:35" x14ac:dyDescent="0.45">
      <c r="A4" t="s">
        <v>2</v>
      </c>
      <c r="B4" s="17">
        <f>'India Frgt LDVs'!B23</f>
        <v>0</v>
      </c>
      <c r="C4" s="17">
        <f t="shared" si="1"/>
        <v>0</v>
      </c>
      <c r="D4" s="17">
        <f t="shared" si="0"/>
        <v>0</v>
      </c>
      <c r="E4" s="17">
        <f t="shared" si="0"/>
        <v>0</v>
      </c>
      <c r="F4" s="17">
        <f t="shared" si="0"/>
        <v>0</v>
      </c>
      <c r="G4" s="17">
        <f t="shared" si="0"/>
        <v>0</v>
      </c>
      <c r="H4" s="17">
        <f t="shared" si="0"/>
        <v>0</v>
      </c>
      <c r="I4" s="17">
        <f t="shared" si="0"/>
        <v>0</v>
      </c>
      <c r="J4" s="17">
        <f t="shared" si="0"/>
        <v>0</v>
      </c>
      <c r="K4" s="17">
        <f t="shared" si="0"/>
        <v>0</v>
      </c>
      <c r="L4" s="17">
        <f t="shared" si="0"/>
        <v>0</v>
      </c>
      <c r="M4" s="17">
        <f t="shared" si="0"/>
        <v>0</v>
      </c>
      <c r="N4" s="17">
        <f t="shared" si="0"/>
        <v>0</v>
      </c>
      <c r="O4" s="17">
        <f t="shared" si="0"/>
        <v>0</v>
      </c>
      <c r="P4" s="17">
        <f t="shared" si="0"/>
        <v>0</v>
      </c>
      <c r="Q4" s="17">
        <f t="shared" si="0"/>
        <v>0</v>
      </c>
      <c r="R4" s="17">
        <f t="shared" si="0"/>
        <v>0</v>
      </c>
      <c r="S4" s="17">
        <f t="shared" si="0"/>
        <v>0</v>
      </c>
      <c r="T4" s="17">
        <f t="shared" si="0"/>
        <v>0</v>
      </c>
      <c r="U4" s="17">
        <f t="shared" si="0"/>
        <v>0</v>
      </c>
      <c r="V4" s="17">
        <f t="shared" si="0"/>
        <v>0</v>
      </c>
      <c r="W4" s="17">
        <f t="shared" si="0"/>
        <v>0</v>
      </c>
      <c r="X4" s="17">
        <f t="shared" si="0"/>
        <v>0</v>
      </c>
      <c r="Y4" s="17">
        <f t="shared" si="0"/>
        <v>0</v>
      </c>
      <c r="Z4" s="17">
        <f t="shared" si="0"/>
        <v>0</v>
      </c>
      <c r="AA4" s="17">
        <f t="shared" si="0"/>
        <v>0</v>
      </c>
      <c r="AB4" s="17">
        <f t="shared" si="0"/>
        <v>0</v>
      </c>
      <c r="AC4" s="17">
        <f t="shared" si="0"/>
        <v>0</v>
      </c>
      <c r="AD4" s="17">
        <f t="shared" si="0"/>
        <v>0</v>
      </c>
      <c r="AE4" s="17">
        <f t="shared" si="0"/>
        <v>0</v>
      </c>
      <c r="AF4" s="17">
        <f t="shared" si="0"/>
        <v>0</v>
      </c>
      <c r="AG4" s="17">
        <f t="shared" si="0"/>
        <v>0</v>
      </c>
      <c r="AH4" s="17">
        <f t="shared" si="0"/>
        <v>0</v>
      </c>
      <c r="AI4" s="17">
        <f t="shared" si="0"/>
        <v>0</v>
      </c>
    </row>
    <row r="5" spans="1:35" x14ac:dyDescent="0.45">
      <c r="A5" t="s">
        <v>3</v>
      </c>
      <c r="B5" s="17">
        <f>'India Frgt LDVs'!B24</f>
        <v>6889.8885249923069</v>
      </c>
      <c r="C5" s="17">
        <f t="shared" si="1"/>
        <v>6889.8885249923069</v>
      </c>
      <c r="D5" s="17">
        <f t="shared" si="0"/>
        <v>6889.8885249923069</v>
      </c>
      <c r="E5" s="17">
        <f t="shared" si="0"/>
        <v>6889.8885249923069</v>
      </c>
      <c r="F5" s="17">
        <f t="shared" si="0"/>
        <v>6889.8885249923069</v>
      </c>
      <c r="G5" s="17">
        <f t="shared" si="0"/>
        <v>6889.8885249923069</v>
      </c>
      <c r="H5" s="17">
        <f t="shared" si="0"/>
        <v>6889.8885249923069</v>
      </c>
      <c r="I5" s="17">
        <f t="shared" si="0"/>
        <v>6889.8885249923069</v>
      </c>
      <c r="J5" s="17">
        <f t="shared" si="0"/>
        <v>6889.8885249923069</v>
      </c>
      <c r="K5" s="17">
        <f t="shared" si="0"/>
        <v>6889.8885249923069</v>
      </c>
      <c r="L5" s="17">
        <f t="shared" si="0"/>
        <v>6889.8885249923069</v>
      </c>
      <c r="M5" s="17">
        <f t="shared" si="0"/>
        <v>6889.8885249923069</v>
      </c>
      <c r="N5" s="17">
        <f t="shared" si="0"/>
        <v>6889.8885249923069</v>
      </c>
      <c r="O5" s="17">
        <f t="shared" si="0"/>
        <v>6889.8885249923069</v>
      </c>
      <c r="P5" s="17">
        <f t="shared" si="0"/>
        <v>6889.8885249923069</v>
      </c>
      <c r="Q5" s="17">
        <f t="shared" si="0"/>
        <v>6889.8885249923069</v>
      </c>
      <c r="R5" s="17">
        <f t="shared" si="0"/>
        <v>6889.8885249923069</v>
      </c>
      <c r="S5" s="17">
        <f t="shared" si="0"/>
        <v>6889.8885249923069</v>
      </c>
      <c r="T5" s="17">
        <f t="shared" si="0"/>
        <v>6889.8885249923069</v>
      </c>
      <c r="U5" s="17">
        <f t="shared" si="0"/>
        <v>6889.8885249923069</v>
      </c>
      <c r="V5" s="17">
        <f t="shared" si="0"/>
        <v>6889.8885249923069</v>
      </c>
      <c r="W5" s="17">
        <f t="shared" si="0"/>
        <v>6889.8885249923069</v>
      </c>
      <c r="X5" s="17">
        <f t="shared" si="0"/>
        <v>6889.8885249923069</v>
      </c>
      <c r="Y5" s="17">
        <f t="shared" si="0"/>
        <v>6889.8885249923069</v>
      </c>
      <c r="Z5" s="17">
        <f t="shared" si="0"/>
        <v>6889.8885249923069</v>
      </c>
      <c r="AA5" s="17">
        <f t="shared" si="0"/>
        <v>6889.8885249923069</v>
      </c>
      <c r="AB5" s="17">
        <f t="shared" si="0"/>
        <v>6889.8885249923069</v>
      </c>
      <c r="AC5" s="17">
        <f t="shared" si="0"/>
        <v>6889.8885249923069</v>
      </c>
      <c r="AD5" s="17">
        <f t="shared" si="0"/>
        <v>6889.8885249923069</v>
      </c>
      <c r="AE5" s="17">
        <f t="shared" si="0"/>
        <v>6889.8885249923069</v>
      </c>
      <c r="AF5" s="17">
        <f t="shared" si="0"/>
        <v>6889.8885249923069</v>
      </c>
      <c r="AG5" s="17">
        <f t="shared" si="0"/>
        <v>6889.8885249923069</v>
      </c>
      <c r="AH5" s="17">
        <f t="shared" si="0"/>
        <v>6889.8885249923069</v>
      </c>
      <c r="AI5" s="17">
        <f t="shared" si="0"/>
        <v>6889.8885249923069</v>
      </c>
    </row>
    <row r="6" spans="1:35" x14ac:dyDescent="0.45">
      <c r="A6" t="s">
        <v>4</v>
      </c>
      <c r="B6" s="17">
        <f>'India Frgt LDVs'!B25</f>
        <v>0</v>
      </c>
      <c r="C6" s="17">
        <f t="shared" si="1"/>
        <v>0</v>
      </c>
      <c r="D6" s="17">
        <f t="shared" si="0"/>
        <v>0</v>
      </c>
      <c r="E6" s="17">
        <f t="shared" si="0"/>
        <v>0</v>
      </c>
      <c r="F6" s="17">
        <f t="shared" si="0"/>
        <v>0</v>
      </c>
      <c r="G6" s="17">
        <f t="shared" si="0"/>
        <v>0</v>
      </c>
      <c r="H6" s="17">
        <f t="shared" si="0"/>
        <v>0</v>
      </c>
      <c r="I6" s="17">
        <f t="shared" si="0"/>
        <v>0</v>
      </c>
      <c r="J6" s="17">
        <f t="shared" si="0"/>
        <v>0</v>
      </c>
      <c r="K6" s="17">
        <f t="shared" si="0"/>
        <v>0</v>
      </c>
      <c r="L6" s="17">
        <f t="shared" si="0"/>
        <v>0</v>
      </c>
      <c r="M6" s="17">
        <f t="shared" si="0"/>
        <v>0</v>
      </c>
      <c r="N6" s="17">
        <f t="shared" si="0"/>
        <v>0</v>
      </c>
      <c r="O6" s="17">
        <f t="shared" si="0"/>
        <v>0</v>
      </c>
      <c r="P6" s="17">
        <f t="shared" si="0"/>
        <v>0</v>
      </c>
      <c r="Q6" s="17">
        <f t="shared" si="0"/>
        <v>0</v>
      </c>
      <c r="R6" s="17">
        <f t="shared" si="0"/>
        <v>0</v>
      </c>
      <c r="S6" s="17">
        <f t="shared" si="0"/>
        <v>0</v>
      </c>
      <c r="T6" s="17">
        <f t="shared" si="0"/>
        <v>0</v>
      </c>
      <c r="U6" s="17">
        <f t="shared" si="0"/>
        <v>0</v>
      </c>
      <c r="V6" s="17">
        <f t="shared" si="0"/>
        <v>0</v>
      </c>
      <c r="W6" s="17">
        <f t="shared" si="0"/>
        <v>0</v>
      </c>
      <c r="X6" s="17">
        <f t="shared" si="0"/>
        <v>0</v>
      </c>
      <c r="Y6" s="17">
        <f t="shared" si="0"/>
        <v>0</v>
      </c>
      <c r="Z6" s="17">
        <f t="shared" si="0"/>
        <v>0</v>
      </c>
      <c r="AA6" s="17">
        <f t="shared" si="0"/>
        <v>0</v>
      </c>
      <c r="AB6" s="17">
        <f t="shared" si="0"/>
        <v>0</v>
      </c>
      <c r="AC6" s="17">
        <f t="shared" si="0"/>
        <v>0</v>
      </c>
      <c r="AD6" s="17">
        <f t="shared" si="0"/>
        <v>0</v>
      </c>
      <c r="AE6" s="17">
        <f t="shared" si="0"/>
        <v>0</v>
      </c>
      <c r="AF6" s="17">
        <f t="shared" si="0"/>
        <v>0</v>
      </c>
      <c r="AG6" s="17">
        <f t="shared" si="0"/>
        <v>0</v>
      </c>
      <c r="AH6" s="17">
        <f t="shared" si="0"/>
        <v>0</v>
      </c>
      <c r="AI6" s="17">
        <f t="shared" si="0"/>
        <v>0</v>
      </c>
    </row>
    <row r="7" spans="1:35" x14ac:dyDescent="0.45">
      <c r="A7" s="5" t="s">
        <v>173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s="5" t="s">
        <v>174</v>
      </c>
      <c r="B8" s="4">
        <f>'Hydrogen - US data'!B3</f>
        <v>82293.84992932812</v>
      </c>
      <c r="C8" s="4">
        <f>'Hydrogen - US data'!C3</f>
        <v>81046.964825529853</v>
      </c>
      <c r="D8" s="4">
        <f>'Hydrogen - US data'!D3</f>
        <v>79758.605936989246</v>
      </c>
      <c r="E8" s="4">
        <f>'Hydrogen - US data'!E3</f>
        <v>79069.018946677024</v>
      </c>
      <c r="F8" s="4">
        <f>'Hydrogen - US data'!F3</f>
        <v>77417.947267062744</v>
      </c>
      <c r="G8" s="4">
        <f>'Hydrogen - US data'!G3</f>
        <v>75886.420121900243</v>
      </c>
      <c r="H8" s="4">
        <f>'Hydrogen - US data'!H3</f>
        <v>74566.012450953946</v>
      </c>
      <c r="I8" s="4">
        <f>'Hydrogen - US data'!I3</f>
        <v>73244.078592896432</v>
      </c>
      <c r="J8" s="4">
        <f>'Hydrogen - US data'!J3</f>
        <v>71990.074405713734</v>
      </c>
      <c r="K8" s="4">
        <f>'Hydrogen - US data'!K3</f>
        <v>70801.446433085104</v>
      </c>
      <c r="L8" s="4">
        <f>'Hydrogen - US data'!L3</f>
        <v>69719.824004805836</v>
      </c>
      <c r="M8" s="4">
        <f>'Hydrogen - US data'!M3</f>
        <v>68677.431300282289</v>
      </c>
      <c r="N8" s="4">
        <f>'Hydrogen - US data'!N3</f>
        <v>67700.766986798393</v>
      </c>
      <c r="O8" s="4">
        <f>'Hydrogen - US data'!O3</f>
        <v>66751.683524494059</v>
      </c>
      <c r="P8" s="4">
        <f>'Hydrogen - US data'!P3</f>
        <v>65862.312806162081</v>
      </c>
      <c r="Q8" s="4">
        <f>'Hydrogen - US data'!Q3</f>
        <v>65011.358497438945</v>
      </c>
      <c r="R8" s="4">
        <f>'Hydrogen - US data'!R3</f>
        <v>64190.79409476884</v>
      </c>
      <c r="S8" s="4">
        <f>'Hydrogen - US data'!S3</f>
        <v>63367.707788950342</v>
      </c>
      <c r="T8" s="4">
        <f>'Hydrogen - US data'!T3</f>
        <v>62565.405631852751</v>
      </c>
      <c r="U8" s="4">
        <f>'Hydrogen - US data'!U3</f>
        <v>61801.076707587512</v>
      </c>
      <c r="V8" s="4">
        <f>'Hydrogen - US data'!V3</f>
        <v>61067.336094287231</v>
      </c>
      <c r="W8" s="4">
        <f>'Hydrogen - US data'!W3</f>
        <v>60371.128385118711</v>
      </c>
      <c r="X8" s="4">
        <f>'Hydrogen - US data'!X3</f>
        <v>59708.210878341888</v>
      </c>
      <c r="Y8" s="4">
        <f>'Hydrogen - US data'!Y3</f>
        <v>59074.669230698863</v>
      </c>
      <c r="Z8" s="4">
        <f>'Hydrogen - US data'!Z3</f>
        <v>58466.294929669777</v>
      </c>
      <c r="AA8" s="4">
        <f>'Hydrogen - US data'!AA3</f>
        <v>57895.171312240898</v>
      </c>
      <c r="AB8" s="4">
        <f>'Hydrogen - US data'!AB3</f>
        <v>57343.91895740664</v>
      </c>
      <c r="AC8" s="4">
        <f>'Hydrogen - US data'!AC3</f>
        <v>56819.766128945797</v>
      </c>
      <c r="AD8" s="4">
        <f>'Hydrogen - US data'!AD3</f>
        <v>56329.968635801204</v>
      </c>
      <c r="AE8" s="4">
        <f>'Hydrogen - US data'!AE3</f>
        <v>55853.766839414107</v>
      </c>
      <c r="AF8" s="4">
        <f>'Hydrogen - US data'!AF3</f>
        <v>55398.205394174831</v>
      </c>
      <c r="AG8" s="4">
        <f>'Hydrogen - US data'!AG3</f>
        <v>54964.062043798614</v>
      </c>
      <c r="AH8" s="4">
        <f>'Hydrogen - US data'!AH3</f>
        <v>54547.359095637716</v>
      </c>
      <c r="AI8" s="4">
        <f>'Hydrogen - US data'!AI3</f>
        <v>54145.76341539924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8" sqref="B8:AI8"/>
    </sheetView>
  </sheetViews>
  <sheetFormatPr defaultRowHeight="14.25" x14ac:dyDescent="0.45"/>
  <cols>
    <col min="1" max="1" width="24.3984375" customWidth="1"/>
  </cols>
  <sheetData>
    <row r="1" spans="1:35" x14ac:dyDescent="0.45">
      <c r="A1" s="1" t="s">
        <v>172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0</v>
      </c>
      <c r="B2" s="4">
        <f>'India Psgr HDVs'!B22</f>
        <v>370341.15251918341</v>
      </c>
      <c r="C2" s="4">
        <f t="shared" ref="C2:R5" si="0">$B2</f>
        <v>370341.15251918341</v>
      </c>
      <c r="D2" s="4">
        <f t="shared" si="0"/>
        <v>370341.15251918341</v>
      </c>
      <c r="E2" s="4">
        <f t="shared" si="0"/>
        <v>370341.15251918341</v>
      </c>
      <c r="F2" s="4">
        <f t="shared" si="0"/>
        <v>370341.15251918341</v>
      </c>
      <c r="G2" s="4">
        <f t="shared" si="0"/>
        <v>370341.15251918341</v>
      </c>
      <c r="H2" s="4">
        <f t="shared" si="0"/>
        <v>370341.15251918341</v>
      </c>
      <c r="I2" s="4">
        <f t="shared" si="0"/>
        <v>370341.15251918341</v>
      </c>
      <c r="J2" s="4">
        <f t="shared" si="0"/>
        <v>370341.15251918341</v>
      </c>
      <c r="K2" s="4">
        <f t="shared" si="0"/>
        <v>370341.15251918341</v>
      </c>
      <c r="L2" s="4">
        <f t="shared" si="0"/>
        <v>370341.15251918341</v>
      </c>
      <c r="M2" s="4">
        <f t="shared" si="0"/>
        <v>370341.15251918341</v>
      </c>
      <c r="N2" s="4">
        <f t="shared" si="0"/>
        <v>370341.15251918341</v>
      </c>
      <c r="O2" s="4">
        <f t="shared" si="0"/>
        <v>370341.15251918341</v>
      </c>
      <c r="P2" s="4">
        <f t="shared" si="0"/>
        <v>370341.15251918341</v>
      </c>
      <c r="Q2" s="4">
        <f t="shared" si="0"/>
        <v>370341.15251918341</v>
      </c>
      <c r="R2" s="4">
        <f t="shared" si="0"/>
        <v>370341.15251918341</v>
      </c>
      <c r="S2" s="4">
        <f t="shared" ref="D2:AI6" si="1">$B2</f>
        <v>370341.15251918341</v>
      </c>
      <c r="T2" s="4">
        <f t="shared" si="1"/>
        <v>370341.15251918341</v>
      </c>
      <c r="U2" s="4">
        <f t="shared" si="1"/>
        <v>370341.15251918341</v>
      </c>
      <c r="V2" s="4">
        <f t="shared" si="1"/>
        <v>370341.15251918341</v>
      </c>
      <c r="W2" s="4">
        <f t="shared" si="1"/>
        <v>370341.15251918341</v>
      </c>
      <c r="X2" s="4">
        <f t="shared" si="1"/>
        <v>370341.15251918341</v>
      </c>
      <c r="Y2" s="4">
        <f t="shared" si="1"/>
        <v>370341.15251918341</v>
      </c>
      <c r="Z2" s="4">
        <f t="shared" si="1"/>
        <v>370341.15251918341</v>
      </c>
      <c r="AA2" s="4">
        <f t="shared" si="1"/>
        <v>370341.15251918341</v>
      </c>
      <c r="AB2" s="4">
        <f t="shared" si="1"/>
        <v>370341.15251918341</v>
      </c>
      <c r="AC2" s="4">
        <f t="shared" si="1"/>
        <v>370341.15251918341</v>
      </c>
      <c r="AD2" s="4">
        <f t="shared" si="1"/>
        <v>370341.15251918341</v>
      </c>
      <c r="AE2" s="4">
        <f t="shared" si="1"/>
        <v>370341.15251918341</v>
      </c>
      <c r="AF2" s="4">
        <f t="shared" si="1"/>
        <v>370341.15251918341</v>
      </c>
      <c r="AG2" s="4">
        <f t="shared" si="1"/>
        <v>370341.15251918341</v>
      </c>
      <c r="AH2" s="4">
        <f t="shared" si="1"/>
        <v>370341.15251918341</v>
      </c>
      <c r="AI2" s="4">
        <f t="shared" si="1"/>
        <v>370341.15251918341</v>
      </c>
    </row>
    <row r="3" spans="1:35" x14ac:dyDescent="0.45">
      <c r="A3" t="s">
        <v>1</v>
      </c>
      <c r="B3" s="4">
        <f>'India Psgr HDVs'!B23</f>
        <v>47163.069220368845</v>
      </c>
      <c r="C3" s="4">
        <f t="shared" si="0"/>
        <v>47163.069220368845</v>
      </c>
      <c r="D3" s="4">
        <f t="shared" si="1"/>
        <v>47163.069220368845</v>
      </c>
      <c r="E3" s="4">
        <f t="shared" si="1"/>
        <v>47163.069220368845</v>
      </c>
      <c r="F3" s="4">
        <f t="shared" si="1"/>
        <v>47163.069220368845</v>
      </c>
      <c r="G3" s="4">
        <f t="shared" si="1"/>
        <v>47163.069220368845</v>
      </c>
      <c r="H3" s="4">
        <f t="shared" si="1"/>
        <v>47163.069220368845</v>
      </c>
      <c r="I3" s="4">
        <f t="shared" si="1"/>
        <v>47163.069220368845</v>
      </c>
      <c r="J3" s="4">
        <f t="shared" si="1"/>
        <v>47163.069220368845</v>
      </c>
      <c r="K3" s="4">
        <f t="shared" si="1"/>
        <v>47163.069220368845</v>
      </c>
      <c r="L3" s="4">
        <f t="shared" si="1"/>
        <v>47163.069220368845</v>
      </c>
      <c r="M3" s="4">
        <f t="shared" si="1"/>
        <v>47163.069220368845</v>
      </c>
      <c r="N3" s="4">
        <f t="shared" si="1"/>
        <v>47163.069220368845</v>
      </c>
      <c r="O3" s="4">
        <f t="shared" si="1"/>
        <v>47163.069220368845</v>
      </c>
      <c r="P3" s="4">
        <f t="shared" si="1"/>
        <v>47163.069220368845</v>
      </c>
      <c r="Q3" s="4">
        <f t="shared" si="1"/>
        <v>47163.069220368845</v>
      </c>
      <c r="R3" s="4">
        <f t="shared" si="1"/>
        <v>47163.069220368845</v>
      </c>
      <c r="S3" s="4">
        <f t="shared" si="1"/>
        <v>47163.069220368845</v>
      </c>
      <c r="T3" s="4">
        <f t="shared" si="1"/>
        <v>47163.069220368845</v>
      </c>
      <c r="U3" s="4">
        <f t="shared" si="1"/>
        <v>47163.069220368845</v>
      </c>
      <c r="V3" s="4">
        <f t="shared" si="1"/>
        <v>47163.069220368845</v>
      </c>
      <c r="W3" s="4">
        <f t="shared" si="1"/>
        <v>47163.069220368845</v>
      </c>
      <c r="X3" s="4">
        <f t="shared" si="1"/>
        <v>47163.069220368845</v>
      </c>
      <c r="Y3" s="4">
        <f t="shared" si="1"/>
        <v>47163.069220368845</v>
      </c>
      <c r="Z3" s="4">
        <f t="shared" si="1"/>
        <v>47163.069220368845</v>
      </c>
      <c r="AA3" s="4">
        <f t="shared" si="1"/>
        <v>47163.069220368845</v>
      </c>
      <c r="AB3" s="4">
        <f t="shared" si="1"/>
        <v>47163.069220368845</v>
      </c>
      <c r="AC3" s="4">
        <f t="shared" si="1"/>
        <v>47163.069220368845</v>
      </c>
      <c r="AD3" s="4">
        <f t="shared" si="1"/>
        <v>47163.069220368845</v>
      </c>
      <c r="AE3" s="4">
        <f t="shared" si="1"/>
        <v>47163.069220368845</v>
      </c>
      <c r="AF3" s="4">
        <f t="shared" si="1"/>
        <v>47163.069220368845</v>
      </c>
      <c r="AG3" s="4">
        <f t="shared" si="1"/>
        <v>47163.069220368845</v>
      </c>
      <c r="AH3" s="4">
        <f t="shared" si="1"/>
        <v>47163.069220368845</v>
      </c>
      <c r="AI3" s="4">
        <f t="shared" si="1"/>
        <v>47163.069220368845</v>
      </c>
    </row>
    <row r="4" spans="1:35" x14ac:dyDescent="0.45">
      <c r="A4" t="s">
        <v>2</v>
      </c>
      <c r="B4" s="4">
        <v>0</v>
      </c>
      <c r="C4" s="4">
        <f t="shared" si="0"/>
        <v>0</v>
      </c>
      <c r="D4" s="4">
        <f t="shared" si="1"/>
        <v>0</v>
      </c>
      <c r="E4" s="4">
        <f t="shared" si="1"/>
        <v>0</v>
      </c>
      <c r="F4" s="4">
        <f t="shared" si="1"/>
        <v>0</v>
      </c>
      <c r="G4" s="4">
        <f t="shared" si="1"/>
        <v>0</v>
      </c>
      <c r="H4" s="4">
        <f t="shared" si="1"/>
        <v>0</v>
      </c>
      <c r="I4" s="4">
        <f t="shared" si="1"/>
        <v>0</v>
      </c>
      <c r="J4" s="4">
        <f t="shared" si="1"/>
        <v>0</v>
      </c>
      <c r="K4" s="4">
        <f t="shared" si="1"/>
        <v>0</v>
      </c>
      <c r="L4" s="4">
        <f t="shared" si="1"/>
        <v>0</v>
      </c>
      <c r="M4" s="4">
        <f t="shared" si="1"/>
        <v>0</v>
      </c>
      <c r="N4" s="4">
        <f t="shared" si="1"/>
        <v>0</v>
      </c>
      <c r="O4" s="4">
        <f t="shared" si="1"/>
        <v>0</v>
      </c>
      <c r="P4" s="4">
        <f t="shared" si="1"/>
        <v>0</v>
      </c>
      <c r="Q4" s="4">
        <f t="shared" si="1"/>
        <v>0</v>
      </c>
      <c r="R4" s="4">
        <f t="shared" si="1"/>
        <v>0</v>
      </c>
      <c r="S4" s="4">
        <f t="shared" si="1"/>
        <v>0</v>
      </c>
      <c r="T4" s="4">
        <f t="shared" si="1"/>
        <v>0</v>
      </c>
      <c r="U4" s="4">
        <f t="shared" si="1"/>
        <v>0</v>
      </c>
      <c r="V4" s="4">
        <f t="shared" si="1"/>
        <v>0</v>
      </c>
      <c r="W4" s="4">
        <f t="shared" si="1"/>
        <v>0</v>
      </c>
      <c r="X4" s="4">
        <f t="shared" si="1"/>
        <v>0</v>
      </c>
      <c r="Y4" s="4">
        <f t="shared" si="1"/>
        <v>0</v>
      </c>
      <c r="Z4" s="4">
        <f t="shared" si="1"/>
        <v>0</v>
      </c>
      <c r="AA4" s="4">
        <f t="shared" si="1"/>
        <v>0</v>
      </c>
      <c r="AB4" s="4">
        <f t="shared" si="1"/>
        <v>0</v>
      </c>
      <c r="AC4" s="4">
        <f t="shared" si="1"/>
        <v>0</v>
      </c>
      <c r="AD4" s="4">
        <f t="shared" si="1"/>
        <v>0</v>
      </c>
      <c r="AE4" s="4">
        <f t="shared" si="1"/>
        <v>0</v>
      </c>
      <c r="AF4" s="4">
        <f t="shared" si="1"/>
        <v>0</v>
      </c>
      <c r="AG4" s="4">
        <f t="shared" si="1"/>
        <v>0</v>
      </c>
      <c r="AH4" s="4">
        <f t="shared" si="1"/>
        <v>0</v>
      </c>
      <c r="AI4" s="4">
        <f t="shared" si="1"/>
        <v>0</v>
      </c>
    </row>
    <row r="5" spans="1:35" x14ac:dyDescent="0.45">
      <c r="A5" t="s">
        <v>3</v>
      </c>
      <c r="B5" s="17">
        <f>'India Psgr HDVs'!B21</f>
        <v>35793.47239097907</v>
      </c>
      <c r="C5" s="4">
        <f t="shared" si="0"/>
        <v>35793.47239097907</v>
      </c>
      <c r="D5" s="4">
        <f t="shared" si="1"/>
        <v>35793.47239097907</v>
      </c>
      <c r="E5" s="4">
        <f t="shared" si="1"/>
        <v>35793.47239097907</v>
      </c>
      <c r="F5" s="4">
        <f t="shared" si="1"/>
        <v>35793.47239097907</v>
      </c>
      <c r="G5" s="4">
        <f t="shared" si="1"/>
        <v>35793.47239097907</v>
      </c>
      <c r="H5" s="4">
        <f t="shared" si="1"/>
        <v>35793.47239097907</v>
      </c>
      <c r="I5" s="4">
        <f t="shared" si="1"/>
        <v>35793.47239097907</v>
      </c>
      <c r="J5" s="4">
        <f t="shared" si="1"/>
        <v>35793.47239097907</v>
      </c>
      <c r="K5" s="4">
        <f t="shared" si="1"/>
        <v>35793.47239097907</v>
      </c>
      <c r="L5" s="4">
        <f t="shared" si="1"/>
        <v>35793.47239097907</v>
      </c>
      <c r="M5" s="4">
        <f t="shared" si="1"/>
        <v>35793.47239097907</v>
      </c>
      <c r="N5" s="4">
        <f t="shared" si="1"/>
        <v>35793.47239097907</v>
      </c>
      <c r="O5" s="4">
        <f t="shared" si="1"/>
        <v>35793.47239097907</v>
      </c>
      <c r="P5" s="4">
        <f t="shared" si="1"/>
        <v>35793.47239097907</v>
      </c>
      <c r="Q5" s="4">
        <f t="shared" si="1"/>
        <v>35793.47239097907</v>
      </c>
      <c r="R5" s="4">
        <f t="shared" si="1"/>
        <v>35793.47239097907</v>
      </c>
      <c r="S5" s="4">
        <f t="shared" si="1"/>
        <v>35793.47239097907</v>
      </c>
      <c r="T5" s="4">
        <f t="shared" si="1"/>
        <v>35793.47239097907</v>
      </c>
      <c r="U5" s="4">
        <f t="shared" si="1"/>
        <v>35793.47239097907</v>
      </c>
      <c r="V5" s="4">
        <f t="shared" si="1"/>
        <v>35793.47239097907</v>
      </c>
      <c r="W5" s="4">
        <f t="shared" si="1"/>
        <v>35793.47239097907</v>
      </c>
      <c r="X5" s="4">
        <f t="shared" si="1"/>
        <v>35793.47239097907</v>
      </c>
      <c r="Y5" s="4">
        <f t="shared" si="1"/>
        <v>35793.47239097907</v>
      </c>
      <c r="Z5" s="4">
        <f t="shared" si="1"/>
        <v>35793.47239097907</v>
      </c>
      <c r="AA5" s="4">
        <f t="shared" si="1"/>
        <v>35793.47239097907</v>
      </c>
      <c r="AB5" s="4">
        <f t="shared" si="1"/>
        <v>35793.47239097907</v>
      </c>
      <c r="AC5" s="4">
        <f t="shared" si="1"/>
        <v>35793.47239097907</v>
      </c>
      <c r="AD5" s="4">
        <f t="shared" si="1"/>
        <v>35793.47239097907</v>
      </c>
      <c r="AE5" s="4">
        <f t="shared" si="1"/>
        <v>35793.47239097907</v>
      </c>
      <c r="AF5" s="4">
        <f t="shared" si="1"/>
        <v>35793.47239097907</v>
      </c>
      <c r="AG5" s="4">
        <f t="shared" si="1"/>
        <v>35793.47239097907</v>
      </c>
      <c r="AH5" s="4">
        <f t="shared" si="1"/>
        <v>35793.47239097907</v>
      </c>
      <c r="AI5" s="4">
        <f t="shared" si="1"/>
        <v>35793.47239097907</v>
      </c>
    </row>
    <row r="6" spans="1:35" x14ac:dyDescent="0.45">
      <c r="A6" t="s">
        <v>4</v>
      </c>
      <c r="B6" s="4">
        <v>0</v>
      </c>
      <c r="C6" s="4">
        <f>$B6</f>
        <v>0</v>
      </c>
      <c r="D6" s="4">
        <f t="shared" si="1"/>
        <v>0</v>
      </c>
      <c r="E6" s="4">
        <f t="shared" si="1"/>
        <v>0</v>
      </c>
      <c r="F6" s="4">
        <f t="shared" si="1"/>
        <v>0</v>
      </c>
      <c r="G6" s="4">
        <f t="shared" si="1"/>
        <v>0</v>
      </c>
      <c r="H6" s="4">
        <f t="shared" si="1"/>
        <v>0</v>
      </c>
      <c r="I6" s="4">
        <f t="shared" si="1"/>
        <v>0</v>
      </c>
      <c r="J6" s="4">
        <f t="shared" si="1"/>
        <v>0</v>
      </c>
      <c r="K6" s="4">
        <f t="shared" si="1"/>
        <v>0</v>
      </c>
      <c r="L6" s="4">
        <f t="shared" si="1"/>
        <v>0</v>
      </c>
      <c r="M6" s="4">
        <f t="shared" si="1"/>
        <v>0</v>
      </c>
      <c r="N6" s="4">
        <f t="shared" si="1"/>
        <v>0</v>
      </c>
      <c r="O6" s="4">
        <f t="shared" si="1"/>
        <v>0</v>
      </c>
      <c r="P6" s="4">
        <f t="shared" si="1"/>
        <v>0</v>
      </c>
      <c r="Q6" s="4">
        <f t="shared" si="1"/>
        <v>0</v>
      </c>
      <c r="R6" s="4">
        <f t="shared" si="1"/>
        <v>0</v>
      </c>
      <c r="S6" s="4">
        <f t="shared" si="1"/>
        <v>0</v>
      </c>
      <c r="T6" s="4">
        <f t="shared" si="1"/>
        <v>0</v>
      </c>
      <c r="U6" s="4">
        <f t="shared" si="1"/>
        <v>0</v>
      </c>
      <c r="V6" s="4">
        <f t="shared" si="1"/>
        <v>0</v>
      </c>
      <c r="W6" s="4">
        <f t="shared" si="1"/>
        <v>0</v>
      </c>
      <c r="X6" s="4">
        <f t="shared" si="1"/>
        <v>0</v>
      </c>
      <c r="Y6" s="4">
        <f t="shared" si="1"/>
        <v>0</v>
      </c>
      <c r="Z6" s="4">
        <f t="shared" si="1"/>
        <v>0</v>
      </c>
      <c r="AA6" s="4">
        <f t="shared" si="1"/>
        <v>0</v>
      </c>
      <c r="AB6" s="4">
        <f t="shared" si="1"/>
        <v>0</v>
      </c>
      <c r="AC6" s="4">
        <f t="shared" si="1"/>
        <v>0</v>
      </c>
      <c r="AD6" s="4">
        <f t="shared" si="1"/>
        <v>0</v>
      </c>
      <c r="AE6" s="4">
        <f t="shared" si="1"/>
        <v>0</v>
      </c>
      <c r="AF6" s="4">
        <f t="shared" si="1"/>
        <v>0</v>
      </c>
      <c r="AG6" s="4">
        <f t="shared" si="1"/>
        <v>0</v>
      </c>
      <c r="AH6" s="4">
        <f t="shared" si="1"/>
        <v>0</v>
      </c>
      <c r="AI6" s="4">
        <f t="shared" si="1"/>
        <v>0</v>
      </c>
    </row>
    <row r="7" spans="1:35" x14ac:dyDescent="0.45">
      <c r="A7" s="5" t="s">
        <v>173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s="5" t="s">
        <v>174</v>
      </c>
      <c r="B8" s="4">
        <f>'Hydrogen - US data'!B4</f>
        <v>1115442.7441684157</v>
      </c>
      <c r="C8" s="4">
        <f>'Hydrogen - US data'!C4</f>
        <v>1008093.5065771067</v>
      </c>
      <c r="D8" s="4">
        <f>'Hydrogen - US data'!D4</f>
        <v>968811.64250020473</v>
      </c>
      <c r="E8" s="4">
        <f>'Hydrogen - US data'!E4</f>
        <v>942924.47102429939</v>
      </c>
      <c r="F8" s="4">
        <f>'Hydrogen - US data'!F4</f>
        <v>908134.30243639462</v>
      </c>
      <c r="G8" s="4">
        <f>'Hydrogen - US data'!G4</f>
        <v>877365.83577849506</v>
      </c>
      <c r="H8" s="4">
        <f>'Hydrogen - US data'!H4</f>
        <v>850382.27065673494</v>
      </c>
      <c r="I8" s="4">
        <f>'Hydrogen - US data'!I4</f>
        <v>830344.53818520159</v>
      </c>
      <c r="J8" s="4">
        <f>'Hydrogen - US data'!J4</f>
        <v>807501.27832092904</v>
      </c>
      <c r="K8" s="4">
        <f>'Hydrogen - US data'!K4</f>
        <v>796202.78067869775</v>
      </c>
      <c r="L8" s="4">
        <f>'Hydrogen - US data'!L4</f>
        <v>787631.35940171045</v>
      </c>
      <c r="M8" s="4">
        <f>'Hydrogen - US data'!M4</f>
        <v>777561.75766578875</v>
      </c>
      <c r="N8" s="4">
        <f>'Hydrogen - US data'!N4</f>
        <v>769749.21483215271</v>
      </c>
      <c r="O8" s="4">
        <f>'Hydrogen - US data'!O4</f>
        <v>759558.1920833214</v>
      </c>
      <c r="P8" s="4">
        <f>'Hydrogen - US data'!P4</f>
        <v>750952.15900373575</v>
      </c>
      <c r="Q8" s="4">
        <f>'Hydrogen - US data'!Q4</f>
        <v>741882.12218496937</v>
      </c>
      <c r="R8" s="4">
        <f>'Hydrogen - US data'!R4</f>
        <v>732202.15603360534</v>
      </c>
      <c r="S8" s="4">
        <f>'Hydrogen - US data'!S4</f>
        <v>724247.24111647462</v>
      </c>
      <c r="T8" s="4">
        <f>'Hydrogen - US data'!T4</f>
        <v>715875.82425708382</v>
      </c>
      <c r="U8" s="4">
        <f>'Hydrogen - US data'!U4</f>
        <v>707994.95169832418</v>
      </c>
      <c r="V8" s="4">
        <f>'Hydrogen - US data'!V4</f>
        <v>699731.03808557196</v>
      </c>
      <c r="W8" s="4">
        <f>'Hydrogen - US data'!W4</f>
        <v>692180.8098114538</v>
      </c>
      <c r="X8" s="4">
        <f>'Hydrogen - US data'!X4</f>
        <v>684961.84349517163</v>
      </c>
      <c r="Y8" s="4">
        <f>'Hydrogen - US data'!Y4</f>
        <v>677875.2116293353</v>
      </c>
      <c r="Z8" s="4">
        <f>'Hydrogen - US data'!Z4</f>
        <v>670287.70476545917</v>
      </c>
      <c r="AA8" s="4">
        <f>'Hydrogen - US data'!AA4</f>
        <v>664202.71940889896</v>
      </c>
      <c r="AB8" s="4">
        <f>'Hydrogen - US data'!AB4</f>
        <v>657659.44728653145</v>
      </c>
      <c r="AC8" s="4">
        <f>'Hydrogen - US data'!AC4</f>
        <v>651527.67451567343</v>
      </c>
      <c r="AD8" s="4">
        <f>'Hydrogen - US data'!AD4</f>
        <v>646410.99700302735</v>
      </c>
      <c r="AE8" s="4">
        <f>'Hydrogen - US data'!AE4</f>
        <v>640551.83687520039</v>
      </c>
      <c r="AF8" s="4">
        <f>'Hydrogen - US data'!AF4</f>
        <v>635003.10221616004</v>
      </c>
      <c r="AG8" s="4">
        <f>'Hydrogen - US data'!AG4</f>
        <v>630023.7011508604</v>
      </c>
      <c r="AH8" s="4">
        <f>'Hydrogen - US data'!AH4</f>
        <v>624838.76801450807</v>
      </c>
      <c r="AI8" s="4">
        <f>'Hydrogen - US data'!AI4</f>
        <v>619974.02208665863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topLeftCell="P1" workbookViewId="0">
      <selection activeCell="B1" sqref="B1:AI1"/>
    </sheetView>
  </sheetViews>
  <sheetFormatPr defaultRowHeight="14.25" x14ac:dyDescent="0.45"/>
  <cols>
    <col min="1" max="1" width="24.3984375" customWidth="1"/>
  </cols>
  <sheetData>
    <row r="1" spans="1:35" x14ac:dyDescent="0.45">
      <c r="A1" s="1" t="s">
        <v>172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0</v>
      </c>
      <c r="B2" s="4">
        <f>'India Frgt HDVs'!B17</f>
        <v>0</v>
      </c>
      <c r="C2" s="4">
        <f>$B2</f>
        <v>0</v>
      </c>
      <c r="D2" s="4">
        <f t="shared" ref="D2:AI6" si="0">$B2</f>
        <v>0</v>
      </c>
      <c r="E2" s="4">
        <f t="shared" si="0"/>
        <v>0</v>
      </c>
      <c r="F2" s="4">
        <f t="shared" si="0"/>
        <v>0</v>
      </c>
      <c r="G2" s="4">
        <f t="shared" si="0"/>
        <v>0</v>
      </c>
      <c r="H2" s="4">
        <f t="shared" si="0"/>
        <v>0</v>
      </c>
      <c r="I2" s="4">
        <f t="shared" si="0"/>
        <v>0</v>
      </c>
      <c r="J2" s="4">
        <f t="shared" si="0"/>
        <v>0</v>
      </c>
      <c r="K2" s="4">
        <f t="shared" si="0"/>
        <v>0</v>
      </c>
      <c r="L2" s="4">
        <f t="shared" si="0"/>
        <v>0</v>
      </c>
      <c r="M2" s="4">
        <f t="shared" si="0"/>
        <v>0</v>
      </c>
      <c r="N2" s="4">
        <f t="shared" si="0"/>
        <v>0</v>
      </c>
      <c r="O2" s="4">
        <f t="shared" si="0"/>
        <v>0</v>
      </c>
      <c r="P2" s="4">
        <f t="shared" si="0"/>
        <v>0</v>
      </c>
      <c r="Q2" s="4">
        <f t="shared" si="0"/>
        <v>0</v>
      </c>
      <c r="R2" s="4">
        <f t="shared" si="0"/>
        <v>0</v>
      </c>
      <c r="S2" s="4">
        <f t="shared" si="0"/>
        <v>0</v>
      </c>
      <c r="T2" s="4">
        <f t="shared" si="0"/>
        <v>0</v>
      </c>
      <c r="U2" s="4">
        <f t="shared" si="0"/>
        <v>0</v>
      </c>
      <c r="V2" s="4">
        <f t="shared" si="0"/>
        <v>0</v>
      </c>
      <c r="W2" s="4">
        <f t="shared" si="0"/>
        <v>0</v>
      </c>
      <c r="X2" s="4">
        <f t="shared" si="0"/>
        <v>0</v>
      </c>
      <c r="Y2" s="4">
        <f t="shared" si="0"/>
        <v>0</v>
      </c>
      <c r="Z2" s="4">
        <f t="shared" si="0"/>
        <v>0</v>
      </c>
      <c r="AA2" s="4">
        <f t="shared" si="0"/>
        <v>0</v>
      </c>
      <c r="AB2" s="4">
        <f t="shared" si="0"/>
        <v>0</v>
      </c>
      <c r="AC2" s="4">
        <f t="shared" si="0"/>
        <v>0</v>
      </c>
      <c r="AD2" s="4">
        <f t="shared" si="0"/>
        <v>0</v>
      </c>
      <c r="AE2" s="4">
        <f t="shared" si="0"/>
        <v>0</v>
      </c>
      <c r="AF2" s="4">
        <f t="shared" si="0"/>
        <v>0</v>
      </c>
      <c r="AG2" s="4">
        <f t="shared" si="0"/>
        <v>0</v>
      </c>
      <c r="AH2" s="4">
        <f t="shared" si="0"/>
        <v>0</v>
      </c>
      <c r="AI2" s="4">
        <f t="shared" si="0"/>
        <v>0</v>
      </c>
    </row>
    <row r="3" spans="1:35" x14ac:dyDescent="0.45">
      <c r="A3" t="s">
        <v>1</v>
      </c>
      <c r="B3" s="4">
        <f>'India Frgt HDVs'!B18</f>
        <v>0</v>
      </c>
      <c r="C3" s="4">
        <f t="shared" ref="C3:R6" si="1">$B3</f>
        <v>0</v>
      </c>
      <c r="D3" s="4">
        <f t="shared" si="1"/>
        <v>0</v>
      </c>
      <c r="E3" s="4">
        <f t="shared" si="1"/>
        <v>0</v>
      </c>
      <c r="F3" s="4">
        <f t="shared" si="1"/>
        <v>0</v>
      </c>
      <c r="G3" s="4">
        <f t="shared" si="1"/>
        <v>0</v>
      </c>
      <c r="H3" s="4">
        <f t="shared" si="1"/>
        <v>0</v>
      </c>
      <c r="I3" s="4">
        <f t="shared" si="1"/>
        <v>0</v>
      </c>
      <c r="J3" s="4">
        <f t="shared" si="1"/>
        <v>0</v>
      </c>
      <c r="K3" s="4">
        <f t="shared" si="1"/>
        <v>0</v>
      </c>
      <c r="L3" s="4">
        <f t="shared" si="1"/>
        <v>0</v>
      </c>
      <c r="M3" s="4">
        <f t="shared" si="1"/>
        <v>0</v>
      </c>
      <c r="N3" s="4">
        <f t="shared" si="1"/>
        <v>0</v>
      </c>
      <c r="O3" s="4">
        <f t="shared" si="1"/>
        <v>0</v>
      </c>
      <c r="P3" s="4">
        <f t="shared" si="1"/>
        <v>0</v>
      </c>
      <c r="Q3" s="4">
        <f t="shared" si="1"/>
        <v>0</v>
      </c>
      <c r="R3" s="4">
        <f t="shared" si="1"/>
        <v>0</v>
      </c>
      <c r="S3" s="4">
        <f t="shared" si="0"/>
        <v>0</v>
      </c>
      <c r="T3" s="4">
        <f t="shared" si="0"/>
        <v>0</v>
      </c>
      <c r="U3" s="4">
        <f t="shared" si="0"/>
        <v>0</v>
      </c>
      <c r="V3" s="4">
        <f t="shared" si="0"/>
        <v>0</v>
      </c>
      <c r="W3" s="4">
        <f t="shared" si="0"/>
        <v>0</v>
      </c>
      <c r="X3" s="4">
        <f t="shared" si="0"/>
        <v>0</v>
      </c>
      <c r="Y3" s="4">
        <f t="shared" si="0"/>
        <v>0</v>
      </c>
      <c r="Z3" s="4">
        <f t="shared" si="0"/>
        <v>0</v>
      </c>
      <c r="AA3" s="4">
        <f t="shared" si="0"/>
        <v>0</v>
      </c>
      <c r="AB3" s="4">
        <f t="shared" si="0"/>
        <v>0</v>
      </c>
      <c r="AC3" s="4">
        <f t="shared" si="0"/>
        <v>0</v>
      </c>
      <c r="AD3" s="4">
        <f t="shared" si="0"/>
        <v>0</v>
      </c>
      <c r="AE3" s="4">
        <f t="shared" si="0"/>
        <v>0</v>
      </c>
      <c r="AF3" s="4">
        <f t="shared" si="0"/>
        <v>0</v>
      </c>
      <c r="AG3" s="4">
        <f t="shared" si="0"/>
        <v>0</v>
      </c>
      <c r="AH3" s="4">
        <f t="shared" si="0"/>
        <v>0</v>
      </c>
      <c r="AI3" s="4">
        <f t="shared" si="0"/>
        <v>0</v>
      </c>
    </row>
    <row r="4" spans="1:35" x14ac:dyDescent="0.45">
      <c r="A4" t="s">
        <v>2</v>
      </c>
      <c r="B4" s="4">
        <f>'India Frgt HDVs'!B19</f>
        <v>0</v>
      </c>
      <c r="C4" s="4">
        <f t="shared" si="1"/>
        <v>0</v>
      </c>
      <c r="D4" s="4">
        <f t="shared" si="0"/>
        <v>0</v>
      </c>
      <c r="E4" s="4">
        <f t="shared" si="0"/>
        <v>0</v>
      </c>
      <c r="F4" s="4">
        <f t="shared" si="0"/>
        <v>0</v>
      </c>
      <c r="G4" s="4">
        <f t="shared" si="0"/>
        <v>0</v>
      </c>
      <c r="H4" s="4">
        <f t="shared" si="0"/>
        <v>0</v>
      </c>
      <c r="I4" s="4">
        <f t="shared" si="0"/>
        <v>0</v>
      </c>
      <c r="J4" s="4">
        <f t="shared" si="0"/>
        <v>0</v>
      </c>
      <c r="K4" s="4">
        <f t="shared" si="0"/>
        <v>0</v>
      </c>
      <c r="L4" s="4">
        <f t="shared" si="0"/>
        <v>0</v>
      </c>
      <c r="M4" s="4">
        <f t="shared" si="0"/>
        <v>0</v>
      </c>
      <c r="N4" s="4">
        <f t="shared" si="0"/>
        <v>0</v>
      </c>
      <c r="O4" s="4">
        <f t="shared" si="0"/>
        <v>0</v>
      </c>
      <c r="P4" s="4">
        <f t="shared" si="0"/>
        <v>0</v>
      </c>
      <c r="Q4" s="4">
        <f t="shared" si="0"/>
        <v>0</v>
      </c>
      <c r="R4" s="4">
        <f t="shared" si="0"/>
        <v>0</v>
      </c>
      <c r="S4" s="4">
        <f t="shared" si="0"/>
        <v>0</v>
      </c>
      <c r="T4" s="4">
        <f t="shared" si="0"/>
        <v>0</v>
      </c>
      <c r="U4" s="4">
        <f t="shared" si="0"/>
        <v>0</v>
      </c>
      <c r="V4" s="4">
        <f t="shared" si="0"/>
        <v>0</v>
      </c>
      <c r="W4" s="4">
        <f t="shared" si="0"/>
        <v>0</v>
      </c>
      <c r="X4" s="4">
        <f t="shared" si="0"/>
        <v>0</v>
      </c>
      <c r="Y4" s="4">
        <f t="shared" si="0"/>
        <v>0</v>
      </c>
      <c r="Z4" s="4">
        <f t="shared" si="0"/>
        <v>0</v>
      </c>
      <c r="AA4" s="4">
        <f t="shared" si="0"/>
        <v>0</v>
      </c>
      <c r="AB4" s="4">
        <f t="shared" si="0"/>
        <v>0</v>
      </c>
      <c r="AC4" s="4">
        <f t="shared" si="0"/>
        <v>0</v>
      </c>
      <c r="AD4" s="4">
        <f t="shared" si="0"/>
        <v>0</v>
      </c>
      <c r="AE4" s="4">
        <f t="shared" si="0"/>
        <v>0</v>
      </c>
      <c r="AF4" s="4">
        <f t="shared" si="0"/>
        <v>0</v>
      </c>
      <c r="AG4" s="4">
        <f t="shared" si="0"/>
        <v>0</v>
      </c>
      <c r="AH4" s="4">
        <f t="shared" si="0"/>
        <v>0</v>
      </c>
      <c r="AI4" s="4">
        <f t="shared" si="0"/>
        <v>0</v>
      </c>
    </row>
    <row r="5" spans="1:35" x14ac:dyDescent="0.45">
      <c r="A5" t="s">
        <v>3</v>
      </c>
      <c r="B5" s="4">
        <f>'India Frgt HDVs'!B20</f>
        <v>18344.231754783552</v>
      </c>
      <c r="C5" s="4">
        <f t="shared" si="1"/>
        <v>18344.231754783552</v>
      </c>
      <c r="D5" s="4">
        <f t="shared" si="0"/>
        <v>18344.231754783552</v>
      </c>
      <c r="E5" s="4">
        <f t="shared" si="0"/>
        <v>18344.231754783552</v>
      </c>
      <c r="F5" s="4">
        <f t="shared" si="0"/>
        <v>18344.231754783552</v>
      </c>
      <c r="G5" s="4">
        <f t="shared" si="0"/>
        <v>18344.231754783552</v>
      </c>
      <c r="H5" s="4">
        <f t="shared" si="0"/>
        <v>18344.231754783552</v>
      </c>
      <c r="I5" s="4">
        <f t="shared" si="0"/>
        <v>18344.231754783552</v>
      </c>
      <c r="J5" s="4">
        <f t="shared" si="0"/>
        <v>18344.231754783552</v>
      </c>
      <c r="K5" s="4">
        <f t="shared" si="0"/>
        <v>18344.231754783552</v>
      </c>
      <c r="L5" s="4">
        <f t="shared" si="0"/>
        <v>18344.231754783552</v>
      </c>
      <c r="M5" s="4">
        <f t="shared" si="0"/>
        <v>18344.231754783552</v>
      </c>
      <c r="N5" s="4">
        <f t="shared" si="0"/>
        <v>18344.231754783552</v>
      </c>
      <c r="O5" s="4">
        <f t="shared" si="0"/>
        <v>18344.231754783552</v>
      </c>
      <c r="P5" s="4">
        <f t="shared" si="0"/>
        <v>18344.231754783552</v>
      </c>
      <c r="Q5" s="4">
        <f t="shared" si="0"/>
        <v>18344.231754783552</v>
      </c>
      <c r="R5" s="4">
        <f t="shared" si="0"/>
        <v>18344.231754783552</v>
      </c>
      <c r="S5" s="4">
        <f t="shared" si="0"/>
        <v>18344.231754783552</v>
      </c>
      <c r="T5" s="4">
        <f t="shared" si="0"/>
        <v>18344.231754783552</v>
      </c>
      <c r="U5" s="4">
        <f t="shared" si="0"/>
        <v>18344.231754783552</v>
      </c>
      <c r="V5" s="4">
        <f t="shared" si="0"/>
        <v>18344.231754783552</v>
      </c>
      <c r="W5" s="4">
        <f t="shared" si="0"/>
        <v>18344.231754783552</v>
      </c>
      <c r="X5" s="4">
        <f t="shared" si="0"/>
        <v>18344.231754783552</v>
      </c>
      <c r="Y5" s="4">
        <f t="shared" si="0"/>
        <v>18344.231754783552</v>
      </c>
      <c r="Z5" s="4">
        <f t="shared" si="0"/>
        <v>18344.231754783552</v>
      </c>
      <c r="AA5" s="4">
        <f t="shared" si="0"/>
        <v>18344.231754783552</v>
      </c>
      <c r="AB5" s="4">
        <f t="shared" si="0"/>
        <v>18344.231754783552</v>
      </c>
      <c r="AC5" s="4">
        <f t="shared" si="0"/>
        <v>18344.231754783552</v>
      </c>
      <c r="AD5" s="4">
        <f t="shared" si="0"/>
        <v>18344.231754783552</v>
      </c>
      <c r="AE5" s="4">
        <f t="shared" si="0"/>
        <v>18344.231754783552</v>
      </c>
      <c r="AF5" s="4">
        <f t="shared" si="0"/>
        <v>18344.231754783552</v>
      </c>
      <c r="AG5" s="4">
        <f t="shared" si="0"/>
        <v>18344.231754783552</v>
      </c>
      <c r="AH5" s="4">
        <f t="shared" si="0"/>
        <v>18344.231754783552</v>
      </c>
      <c r="AI5" s="4">
        <f t="shared" si="0"/>
        <v>18344.231754783552</v>
      </c>
    </row>
    <row r="6" spans="1:35" x14ac:dyDescent="0.45">
      <c r="A6" t="s">
        <v>4</v>
      </c>
      <c r="B6" s="4">
        <f>'India Frgt HDVs'!B21</f>
        <v>0</v>
      </c>
      <c r="C6" s="4">
        <f t="shared" si="1"/>
        <v>0</v>
      </c>
      <c r="D6" s="4">
        <f t="shared" si="0"/>
        <v>0</v>
      </c>
      <c r="E6" s="4">
        <f t="shared" si="0"/>
        <v>0</v>
      </c>
      <c r="F6" s="4">
        <f t="shared" si="0"/>
        <v>0</v>
      </c>
      <c r="G6" s="4">
        <f t="shared" si="0"/>
        <v>0</v>
      </c>
      <c r="H6" s="4">
        <f t="shared" si="0"/>
        <v>0</v>
      </c>
      <c r="I6" s="4">
        <f t="shared" si="0"/>
        <v>0</v>
      </c>
      <c r="J6" s="4">
        <f t="shared" si="0"/>
        <v>0</v>
      </c>
      <c r="K6" s="4">
        <f t="shared" si="0"/>
        <v>0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0"/>
        <v>0</v>
      </c>
      <c r="U6" s="4">
        <f t="shared" si="0"/>
        <v>0</v>
      </c>
      <c r="V6" s="4">
        <f t="shared" si="0"/>
        <v>0</v>
      </c>
      <c r="W6" s="4">
        <f t="shared" si="0"/>
        <v>0</v>
      </c>
      <c r="X6" s="4">
        <f t="shared" si="0"/>
        <v>0</v>
      </c>
      <c r="Y6" s="4">
        <f t="shared" si="0"/>
        <v>0</v>
      </c>
      <c r="Z6" s="4">
        <f t="shared" si="0"/>
        <v>0</v>
      </c>
      <c r="AA6" s="4">
        <f t="shared" si="0"/>
        <v>0</v>
      </c>
      <c r="AB6" s="4">
        <f t="shared" si="0"/>
        <v>0</v>
      </c>
      <c r="AC6" s="4">
        <f t="shared" si="0"/>
        <v>0</v>
      </c>
      <c r="AD6" s="4">
        <f t="shared" si="0"/>
        <v>0</v>
      </c>
      <c r="AE6" s="4">
        <f t="shared" si="0"/>
        <v>0</v>
      </c>
      <c r="AF6" s="4">
        <f t="shared" si="0"/>
        <v>0</v>
      </c>
      <c r="AG6" s="4">
        <f t="shared" si="0"/>
        <v>0</v>
      </c>
      <c r="AH6" s="4">
        <f t="shared" si="0"/>
        <v>0</v>
      </c>
      <c r="AI6" s="4">
        <f t="shared" si="0"/>
        <v>0</v>
      </c>
    </row>
    <row r="7" spans="1:35" x14ac:dyDescent="0.45">
      <c r="A7" s="5" t="s">
        <v>173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s="5" t="s">
        <v>174</v>
      </c>
      <c r="B8" s="4">
        <f>'Hydrogen - US data'!B5</f>
        <v>170845.9414873973</v>
      </c>
      <c r="C8" s="4">
        <f>'Hydrogen - US data'!C5</f>
        <v>168257.34878371449</v>
      </c>
      <c r="D8" s="4">
        <f>'Hydrogen - US data'!D5</f>
        <v>164774.51256211611</v>
      </c>
      <c r="E8" s="4">
        <f>'Hydrogen - US data'!E5</f>
        <v>164151.03918495431</v>
      </c>
      <c r="F8" s="4">
        <f>'Hydrogen - US data'!F5</f>
        <v>160723.33595064067</v>
      </c>
      <c r="G8" s="4">
        <f>'Hydrogen - US data'!G5</f>
        <v>157543.81284832506</v>
      </c>
      <c r="H8" s="4">
        <f>'Hydrogen - US data'!H5</f>
        <v>154802.58380285293</v>
      </c>
      <c r="I8" s="4">
        <f>'Hydrogen - US data'!I5</f>
        <v>152058.18632044259</v>
      </c>
      <c r="J8" s="4">
        <f>'Hydrogen - US data'!J5</f>
        <v>149454.81406149062</v>
      </c>
      <c r="K8" s="4">
        <f>'Hydrogen - US data'!K5</f>
        <v>146987.16592938369</v>
      </c>
      <c r="L8" s="4">
        <f>'Hydrogen - US data'!L5</f>
        <v>144741.66639020853</v>
      </c>
      <c r="M8" s="4">
        <f>'Hydrogen - US data'!M5</f>
        <v>142577.60962099844</v>
      </c>
      <c r="N8" s="4">
        <f>'Hydrogen - US data'!N5</f>
        <v>140550.00811374618</v>
      </c>
      <c r="O8" s="4">
        <f>'Hydrogen - US data'!O5</f>
        <v>138579.66576365865</v>
      </c>
      <c r="P8" s="4">
        <f>'Hydrogen - US data'!P5</f>
        <v>136733.28990646839</v>
      </c>
      <c r="Q8" s="4">
        <f>'Hydrogen - US data'!Q5</f>
        <v>134966.66834044116</v>
      </c>
      <c r="R8" s="4">
        <f>'Hydrogen - US data'!R5</f>
        <v>133263.13766292867</v>
      </c>
      <c r="S8" s="4">
        <f>'Hydrogen - US data'!S5</f>
        <v>131554.37139468736</v>
      </c>
      <c r="T8" s="4">
        <f>'Hydrogen - US data'!T5</f>
        <v>129888.75400645706</v>
      </c>
      <c r="U8" s="4">
        <f>'Hydrogen - US data'!U5</f>
        <v>128301.97085335042</v>
      </c>
      <c r="V8" s="4">
        <f>'Hydrogen - US data'!V5</f>
        <v>126778.69048678012</v>
      </c>
      <c r="W8" s="4">
        <f>'Hydrogen - US data'!W5</f>
        <v>125333.3302120351</v>
      </c>
      <c r="X8" s="4">
        <f>'Hydrogen - US data'!X5</f>
        <v>123957.0819787707</v>
      </c>
      <c r="Y8" s="4">
        <f>'Hydrogen - US data'!Y5</f>
        <v>122641.81942444855</v>
      </c>
      <c r="Z8" s="4">
        <f>'Hydrogen - US data'!Z5</f>
        <v>121378.80547716924</v>
      </c>
      <c r="AA8" s="4">
        <f>'Hydrogen - US data'!AA5</f>
        <v>120193.12571848597</v>
      </c>
      <c r="AB8" s="4">
        <f>'Hydrogen - US data'!AB5</f>
        <v>119048.69964485249</v>
      </c>
      <c r="AC8" s="4">
        <f>'Hydrogen - US data'!AC5</f>
        <v>117960.53347522282</v>
      </c>
      <c r="AD8" s="4">
        <f>'Hydrogen - US data'!AD5</f>
        <v>116943.69061361997</v>
      </c>
      <c r="AE8" s="4">
        <f>'Hydrogen - US data'!AE5</f>
        <v>115955.07306429386</v>
      </c>
      <c r="AF8" s="4">
        <f>'Hydrogen - US data'!AF5</f>
        <v>115009.30586438641</v>
      </c>
      <c r="AG8" s="4">
        <f>'Hydrogen - US data'!AG5</f>
        <v>114108.00364679404</v>
      </c>
      <c r="AH8" s="4">
        <f>'Hydrogen - US data'!AH5</f>
        <v>113242.90853263589</v>
      </c>
      <c r="AI8" s="4">
        <f>'Hydrogen - US data'!AI5</f>
        <v>112409.17682429397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C15" sqref="C15"/>
    </sheetView>
  </sheetViews>
  <sheetFormatPr defaultRowHeight="14.25" x14ac:dyDescent="0.45"/>
  <cols>
    <col min="1" max="1" width="24.3984375" customWidth="1"/>
    <col min="2" max="2" width="12" bestFit="1" customWidth="1"/>
    <col min="3" max="3" width="10" bestFit="1" customWidth="1"/>
    <col min="4" max="35" width="12" bestFit="1" customWidth="1"/>
  </cols>
  <sheetData>
    <row r="1" spans="1:35" x14ac:dyDescent="0.45">
      <c r="A1" s="1" t="s">
        <v>172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0</v>
      </c>
      <c r="B2" s="4">
        <f>B$5*('BNVP-HDVs-psgr'!B$2/'BNVP-HDVs-psgr'!B$5)</f>
        <v>670805311.2605623</v>
      </c>
      <c r="C2" s="4">
        <f>B2</f>
        <v>670805311.2605623</v>
      </c>
      <c r="D2" s="4">
        <f t="shared" ref="D2:AI2" si="0">C2</f>
        <v>670805311.2605623</v>
      </c>
      <c r="E2" s="4">
        <f t="shared" si="0"/>
        <v>670805311.2605623</v>
      </c>
      <c r="F2" s="4">
        <f t="shared" si="0"/>
        <v>670805311.2605623</v>
      </c>
      <c r="G2" s="4">
        <f t="shared" si="0"/>
        <v>670805311.2605623</v>
      </c>
      <c r="H2" s="4">
        <f t="shared" si="0"/>
        <v>670805311.2605623</v>
      </c>
      <c r="I2" s="4">
        <f t="shared" si="0"/>
        <v>670805311.2605623</v>
      </c>
      <c r="J2" s="4">
        <f t="shared" si="0"/>
        <v>670805311.2605623</v>
      </c>
      <c r="K2" s="4">
        <f t="shared" si="0"/>
        <v>670805311.2605623</v>
      </c>
      <c r="L2" s="4">
        <f t="shared" si="0"/>
        <v>670805311.2605623</v>
      </c>
      <c r="M2" s="4">
        <f t="shared" si="0"/>
        <v>670805311.2605623</v>
      </c>
      <c r="N2" s="4">
        <f t="shared" si="0"/>
        <v>670805311.2605623</v>
      </c>
      <c r="O2" s="4">
        <f t="shared" si="0"/>
        <v>670805311.2605623</v>
      </c>
      <c r="P2" s="4">
        <f t="shared" si="0"/>
        <v>670805311.2605623</v>
      </c>
      <c r="Q2" s="4">
        <f t="shared" si="0"/>
        <v>670805311.2605623</v>
      </c>
      <c r="R2" s="4">
        <f t="shared" si="0"/>
        <v>670805311.2605623</v>
      </c>
      <c r="S2" s="4">
        <f t="shared" si="0"/>
        <v>670805311.2605623</v>
      </c>
      <c r="T2" s="4">
        <f t="shared" si="0"/>
        <v>670805311.2605623</v>
      </c>
      <c r="U2" s="4">
        <f t="shared" si="0"/>
        <v>670805311.2605623</v>
      </c>
      <c r="V2" s="4">
        <f t="shared" si="0"/>
        <v>670805311.2605623</v>
      </c>
      <c r="W2" s="4">
        <f t="shared" si="0"/>
        <v>670805311.2605623</v>
      </c>
      <c r="X2" s="4">
        <f t="shared" si="0"/>
        <v>670805311.2605623</v>
      </c>
      <c r="Y2" s="4">
        <f t="shared" si="0"/>
        <v>670805311.2605623</v>
      </c>
      <c r="Z2" s="4">
        <f t="shared" si="0"/>
        <v>670805311.2605623</v>
      </c>
      <c r="AA2" s="4">
        <f t="shared" si="0"/>
        <v>670805311.2605623</v>
      </c>
      <c r="AB2" s="4">
        <f t="shared" si="0"/>
        <v>670805311.2605623</v>
      </c>
      <c r="AC2" s="4">
        <f t="shared" si="0"/>
        <v>670805311.2605623</v>
      </c>
      <c r="AD2" s="4">
        <f t="shared" si="0"/>
        <v>670805311.2605623</v>
      </c>
      <c r="AE2" s="4">
        <f t="shared" si="0"/>
        <v>670805311.2605623</v>
      </c>
      <c r="AF2" s="4">
        <f t="shared" si="0"/>
        <v>670805311.2605623</v>
      </c>
      <c r="AG2" s="4">
        <f t="shared" si="0"/>
        <v>670805311.2605623</v>
      </c>
      <c r="AH2" s="4">
        <f t="shared" si="0"/>
        <v>670805311.2605623</v>
      </c>
      <c r="AI2" s="4">
        <f t="shared" si="0"/>
        <v>670805311.2605623</v>
      </c>
    </row>
    <row r="3" spans="1:35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3</v>
      </c>
      <c r="B5" s="4">
        <f>AVERAGE('Passenger Aircraft'!C5:C10)</f>
        <v>64833333.333333336</v>
      </c>
      <c r="C5">
        <f>B5</f>
        <v>64833333.333333336</v>
      </c>
      <c r="D5">
        <f t="shared" ref="D5:AI5" si="1">C5</f>
        <v>64833333.333333336</v>
      </c>
      <c r="E5">
        <f t="shared" si="1"/>
        <v>64833333.333333336</v>
      </c>
      <c r="F5">
        <f t="shared" si="1"/>
        <v>64833333.333333336</v>
      </c>
      <c r="G5">
        <f t="shared" si="1"/>
        <v>64833333.333333336</v>
      </c>
      <c r="H5">
        <f t="shared" si="1"/>
        <v>64833333.333333336</v>
      </c>
      <c r="I5">
        <f t="shared" si="1"/>
        <v>64833333.333333336</v>
      </c>
      <c r="J5">
        <f t="shared" si="1"/>
        <v>64833333.333333336</v>
      </c>
      <c r="K5">
        <f t="shared" si="1"/>
        <v>64833333.333333336</v>
      </c>
      <c r="L5">
        <f t="shared" si="1"/>
        <v>64833333.333333336</v>
      </c>
      <c r="M5">
        <f t="shared" si="1"/>
        <v>64833333.333333336</v>
      </c>
      <c r="N5">
        <f t="shared" si="1"/>
        <v>64833333.333333336</v>
      </c>
      <c r="O5">
        <f t="shared" si="1"/>
        <v>64833333.333333336</v>
      </c>
      <c r="P5">
        <f t="shared" si="1"/>
        <v>64833333.333333336</v>
      </c>
      <c r="Q5">
        <f t="shared" si="1"/>
        <v>64833333.333333336</v>
      </c>
      <c r="R5">
        <f t="shared" si="1"/>
        <v>64833333.333333336</v>
      </c>
      <c r="S5">
        <f t="shared" si="1"/>
        <v>64833333.333333336</v>
      </c>
      <c r="T5">
        <f t="shared" si="1"/>
        <v>64833333.333333336</v>
      </c>
      <c r="U5">
        <f t="shared" si="1"/>
        <v>64833333.333333336</v>
      </c>
      <c r="V5">
        <f t="shared" si="1"/>
        <v>64833333.333333336</v>
      </c>
      <c r="W5">
        <f t="shared" si="1"/>
        <v>64833333.333333336</v>
      </c>
      <c r="X5">
        <f t="shared" si="1"/>
        <v>64833333.333333336</v>
      </c>
      <c r="Y5">
        <f t="shared" si="1"/>
        <v>64833333.333333336</v>
      </c>
      <c r="Z5">
        <f t="shared" si="1"/>
        <v>64833333.333333336</v>
      </c>
      <c r="AA5">
        <f t="shared" si="1"/>
        <v>64833333.333333336</v>
      </c>
      <c r="AB5">
        <f t="shared" si="1"/>
        <v>64833333.333333336</v>
      </c>
      <c r="AC5">
        <f t="shared" si="1"/>
        <v>64833333.333333336</v>
      </c>
      <c r="AD5">
        <f t="shared" si="1"/>
        <v>64833333.333333336</v>
      </c>
      <c r="AE5">
        <f t="shared" si="1"/>
        <v>64833333.333333336</v>
      </c>
      <c r="AF5">
        <f t="shared" si="1"/>
        <v>64833333.333333336</v>
      </c>
      <c r="AG5">
        <f t="shared" si="1"/>
        <v>64833333.333333336</v>
      </c>
      <c r="AH5">
        <f t="shared" si="1"/>
        <v>64833333.333333336</v>
      </c>
      <c r="AI5">
        <f t="shared" si="1"/>
        <v>64833333.333333336</v>
      </c>
    </row>
    <row r="6" spans="1:35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s="5" t="s">
        <v>173</v>
      </c>
      <c r="B7" s="5">
        <v>0</v>
      </c>
      <c r="C7">
        <f>$B7</f>
        <v>0</v>
      </c>
      <c r="D7">
        <f t="shared" ref="D7:AI7" si="2">$B7</f>
        <v>0</v>
      </c>
      <c r="E7">
        <f t="shared" si="2"/>
        <v>0</v>
      </c>
      <c r="F7">
        <f t="shared" si="2"/>
        <v>0</v>
      </c>
      <c r="G7">
        <f t="shared" si="2"/>
        <v>0</v>
      </c>
      <c r="H7">
        <f t="shared" si="2"/>
        <v>0</v>
      </c>
      <c r="I7">
        <f t="shared" si="2"/>
        <v>0</v>
      </c>
      <c r="J7">
        <f t="shared" si="2"/>
        <v>0</v>
      </c>
      <c r="K7">
        <f t="shared" si="2"/>
        <v>0</v>
      </c>
      <c r="L7">
        <f t="shared" si="2"/>
        <v>0</v>
      </c>
      <c r="M7">
        <f t="shared" si="2"/>
        <v>0</v>
      </c>
      <c r="N7">
        <f t="shared" si="2"/>
        <v>0</v>
      </c>
      <c r="O7">
        <f t="shared" si="2"/>
        <v>0</v>
      </c>
      <c r="P7">
        <f t="shared" si="2"/>
        <v>0</v>
      </c>
      <c r="Q7">
        <f t="shared" si="2"/>
        <v>0</v>
      </c>
      <c r="R7">
        <f t="shared" si="2"/>
        <v>0</v>
      </c>
      <c r="S7">
        <f t="shared" si="2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  <c r="AC7">
        <f t="shared" si="2"/>
        <v>0</v>
      </c>
      <c r="AD7">
        <f t="shared" si="2"/>
        <v>0</v>
      </c>
      <c r="AE7">
        <f t="shared" si="2"/>
        <v>0</v>
      </c>
      <c r="AF7">
        <f t="shared" si="2"/>
        <v>0</v>
      </c>
      <c r="AG7">
        <f t="shared" si="2"/>
        <v>0</v>
      </c>
      <c r="AH7">
        <f t="shared" si="2"/>
        <v>0</v>
      </c>
      <c r="AI7">
        <f t="shared" si="2"/>
        <v>0</v>
      </c>
    </row>
    <row r="8" spans="1:35" x14ac:dyDescent="0.45">
      <c r="A8" s="5" t="s">
        <v>174</v>
      </c>
      <c r="B8" s="17">
        <f>'Hydrogen - US data'!B6</f>
        <v>150462425.18688756</v>
      </c>
      <c r="C8" s="17">
        <f>'Hydrogen - US data'!C6</f>
        <v>135228029.11874872</v>
      </c>
      <c r="D8" s="17">
        <f>'Hydrogen - US data'!D6</f>
        <v>129958667.67105278</v>
      </c>
      <c r="E8" s="17">
        <f>'Hydrogen - US data'!E6</f>
        <v>125427482.56264034</v>
      </c>
      <c r="F8" s="17">
        <f>'Hydrogen - US data'!F6</f>
        <v>120062997.41638653</v>
      </c>
      <c r="G8" s="17">
        <f>'Hydrogen - US data'!G6</f>
        <v>115573103.36274673</v>
      </c>
      <c r="H8" s="17">
        <f>'Hydrogen - US data'!H6</f>
        <v>111673841.01660238</v>
      </c>
      <c r="I8" s="17">
        <f>'Hydrogen - US data'!I6</f>
        <v>108638722.22785349</v>
      </c>
      <c r="J8" s="17">
        <f>'Hydrogen - US data'!J6</f>
        <v>104999216.27354777</v>
      </c>
      <c r="K8" s="17">
        <f>'Hydrogen - US data'!K6</f>
        <v>103344995.14930935</v>
      </c>
      <c r="L8" s="17">
        <f>'Hydrogen - US data'!L6</f>
        <v>102027075.49484189</v>
      </c>
      <c r="M8" s="17">
        <f>'Hydrogen - US data'!M6</f>
        <v>100528127.62760434</v>
      </c>
      <c r="N8" s="17">
        <f>'Hydrogen - US data'!N6</f>
        <v>99375908.388556987</v>
      </c>
      <c r="O8" s="17">
        <f>'Hydrogen - US data'!O6</f>
        <v>97940563.567372248</v>
      </c>
      <c r="P8" s="17">
        <f>'Hydrogen - US data'!P6</f>
        <v>96713326.10947755</v>
      </c>
      <c r="Q8" s="17">
        <f>'Hydrogen - US data'!Q6</f>
        <v>95429123.0693748</v>
      </c>
      <c r="R8" s="17">
        <f>'Hydrogen - US data'!R6</f>
        <v>94068533.007766634</v>
      </c>
      <c r="S8" s="17">
        <f>'Hydrogen - US data'!S6</f>
        <v>93011824.389215469</v>
      </c>
      <c r="T8" s="17">
        <f>'Hydrogen - US data'!T6</f>
        <v>91917650.391817585</v>
      </c>
      <c r="U8" s="17">
        <f>'Hydrogen - US data'!U6</f>
        <v>90887411.200310409</v>
      </c>
      <c r="V8" s="17">
        <f>'Hydrogen - US data'!V6</f>
        <v>89806647.081336781</v>
      </c>
      <c r="W8" s="17">
        <f>'Hydrogen - US data'!W6</f>
        <v>88818675.965245739</v>
      </c>
      <c r="X8" s="17">
        <f>'Hydrogen - US data'!X6</f>
        <v>87873804.908892468</v>
      </c>
      <c r="Y8" s="17">
        <f>'Hydrogen - US data'!Y6</f>
        <v>86946207.167313114</v>
      </c>
      <c r="Z8" s="17">
        <f>'Hydrogen - US data'!Z6</f>
        <v>85954222.414805442</v>
      </c>
      <c r="AA8" s="17">
        <f>'Hydrogen - US data'!AA6</f>
        <v>85155893.865570709</v>
      </c>
      <c r="AB8" s="17">
        <f>'Hydrogen - US data'!AB6</f>
        <v>84297798.888749421</v>
      </c>
      <c r="AC8" s="17">
        <f>'Hydrogen - US data'!AC6</f>
        <v>83492422.572656289</v>
      </c>
      <c r="AD8" s="17">
        <f>'Hydrogen - US data'!AD6</f>
        <v>82736392.339708284</v>
      </c>
      <c r="AE8" s="17">
        <f>'Hydrogen - US data'!AE6</f>
        <v>81966340.840133831</v>
      </c>
      <c r="AF8" s="17">
        <f>'Hydrogen - US data'!AF6</f>
        <v>81237530.489710793</v>
      </c>
      <c r="AG8" s="17">
        <f>'Hydrogen - US data'!AG6</f>
        <v>80582632.29094471</v>
      </c>
      <c r="AH8" s="17">
        <f>'Hydrogen - US data'!AH6</f>
        <v>79901272.602432385</v>
      </c>
      <c r="AI8" s="17">
        <f>'Hydrogen - US data'!AI6</f>
        <v>79268161.644685864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8" sqref="B8"/>
    </sheetView>
  </sheetViews>
  <sheetFormatPr defaultRowHeight="14.25" x14ac:dyDescent="0.45"/>
  <cols>
    <col min="1" max="1" width="24.3984375" customWidth="1"/>
    <col min="2" max="2" width="12" bestFit="1" customWidth="1"/>
    <col min="3" max="3" width="10" bestFit="1" customWidth="1"/>
    <col min="4" max="35" width="12" bestFit="1" customWidth="1"/>
  </cols>
  <sheetData>
    <row r="1" spans="1:35" x14ac:dyDescent="0.45">
      <c r="A1" s="1" t="s">
        <v>172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0</v>
      </c>
      <c r="B2" s="4">
        <f>B$5*('BNVP-HDVs-psgr'!B$2/'BNVP-HDVs-psgr'!B$5)</f>
        <v>903463016.72015822</v>
      </c>
      <c r="C2" s="4">
        <f>B2</f>
        <v>903463016.72015822</v>
      </c>
      <c r="D2" s="4">
        <f t="shared" ref="D2:AI2" si="0">C2</f>
        <v>903463016.72015822</v>
      </c>
      <c r="E2" s="4">
        <f t="shared" si="0"/>
        <v>903463016.72015822</v>
      </c>
      <c r="F2" s="4">
        <f t="shared" si="0"/>
        <v>903463016.72015822</v>
      </c>
      <c r="G2" s="4">
        <f t="shared" si="0"/>
        <v>903463016.72015822</v>
      </c>
      <c r="H2" s="4">
        <f t="shared" si="0"/>
        <v>903463016.72015822</v>
      </c>
      <c r="I2" s="4">
        <f t="shared" si="0"/>
        <v>903463016.72015822</v>
      </c>
      <c r="J2" s="4">
        <f t="shared" si="0"/>
        <v>903463016.72015822</v>
      </c>
      <c r="K2" s="4">
        <f t="shared" si="0"/>
        <v>903463016.72015822</v>
      </c>
      <c r="L2" s="4">
        <f t="shared" si="0"/>
        <v>903463016.72015822</v>
      </c>
      <c r="M2" s="4">
        <f t="shared" si="0"/>
        <v>903463016.72015822</v>
      </c>
      <c r="N2" s="4">
        <f t="shared" si="0"/>
        <v>903463016.72015822</v>
      </c>
      <c r="O2" s="4">
        <f t="shared" si="0"/>
        <v>903463016.72015822</v>
      </c>
      <c r="P2" s="4">
        <f t="shared" si="0"/>
        <v>903463016.72015822</v>
      </c>
      <c r="Q2" s="4">
        <f t="shared" si="0"/>
        <v>903463016.72015822</v>
      </c>
      <c r="R2" s="4">
        <f t="shared" si="0"/>
        <v>903463016.72015822</v>
      </c>
      <c r="S2" s="4">
        <f t="shared" si="0"/>
        <v>903463016.72015822</v>
      </c>
      <c r="T2" s="4">
        <f t="shared" si="0"/>
        <v>903463016.72015822</v>
      </c>
      <c r="U2" s="4">
        <f t="shared" si="0"/>
        <v>903463016.72015822</v>
      </c>
      <c r="V2" s="4">
        <f t="shared" si="0"/>
        <v>903463016.72015822</v>
      </c>
      <c r="W2" s="4">
        <f t="shared" si="0"/>
        <v>903463016.72015822</v>
      </c>
      <c r="X2" s="4">
        <f t="shared" si="0"/>
        <v>903463016.72015822</v>
      </c>
      <c r="Y2" s="4">
        <f t="shared" si="0"/>
        <v>903463016.72015822</v>
      </c>
      <c r="Z2" s="4">
        <f t="shared" si="0"/>
        <v>903463016.72015822</v>
      </c>
      <c r="AA2" s="4">
        <f t="shared" si="0"/>
        <v>903463016.72015822</v>
      </c>
      <c r="AB2" s="4">
        <f t="shared" si="0"/>
        <v>903463016.72015822</v>
      </c>
      <c r="AC2" s="4">
        <f t="shared" si="0"/>
        <v>903463016.72015822</v>
      </c>
      <c r="AD2" s="4">
        <f t="shared" si="0"/>
        <v>903463016.72015822</v>
      </c>
      <c r="AE2" s="4">
        <f t="shared" si="0"/>
        <v>903463016.72015822</v>
      </c>
      <c r="AF2" s="4">
        <f t="shared" si="0"/>
        <v>903463016.72015822</v>
      </c>
      <c r="AG2" s="4">
        <f t="shared" si="0"/>
        <v>903463016.72015822</v>
      </c>
      <c r="AH2" s="4">
        <f t="shared" si="0"/>
        <v>903463016.72015822</v>
      </c>
      <c r="AI2" s="4">
        <f t="shared" si="0"/>
        <v>903463016.72015822</v>
      </c>
    </row>
    <row r="3" spans="1:35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3</v>
      </c>
      <c r="B5" s="4">
        <f>'Freight Aircraft'!D4</f>
        <v>87319700.566003278</v>
      </c>
      <c r="C5">
        <f>B5</f>
        <v>87319700.566003278</v>
      </c>
      <c r="D5">
        <f t="shared" ref="D5:AI5" si="1">C5</f>
        <v>87319700.566003278</v>
      </c>
      <c r="E5">
        <f t="shared" si="1"/>
        <v>87319700.566003278</v>
      </c>
      <c r="F5">
        <f t="shared" si="1"/>
        <v>87319700.566003278</v>
      </c>
      <c r="G5">
        <f t="shared" si="1"/>
        <v>87319700.566003278</v>
      </c>
      <c r="H5">
        <f t="shared" si="1"/>
        <v>87319700.566003278</v>
      </c>
      <c r="I5">
        <f t="shared" si="1"/>
        <v>87319700.566003278</v>
      </c>
      <c r="J5">
        <f t="shared" si="1"/>
        <v>87319700.566003278</v>
      </c>
      <c r="K5">
        <f t="shared" si="1"/>
        <v>87319700.566003278</v>
      </c>
      <c r="L5">
        <f t="shared" si="1"/>
        <v>87319700.566003278</v>
      </c>
      <c r="M5">
        <f t="shared" si="1"/>
        <v>87319700.566003278</v>
      </c>
      <c r="N5">
        <f t="shared" si="1"/>
        <v>87319700.566003278</v>
      </c>
      <c r="O5">
        <f t="shared" si="1"/>
        <v>87319700.566003278</v>
      </c>
      <c r="P5">
        <f t="shared" si="1"/>
        <v>87319700.566003278</v>
      </c>
      <c r="Q5">
        <f t="shared" si="1"/>
        <v>87319700.566003278</v>
      </c>
      <c r="R5">
        <f t="shared" si="1"/>
        <v>87319700.566003278</v>
      </c>
      <c r="S5">
        <f t="shared" si="1"/>
        <v>87319700.566003278</v>
      </c>
      <c r="T5">
        <f t="shared" si="1"/>
        <v>87319700.566003278</v>
      </c>
      <c r="U5">
        <f t="shared" si="1"/>
        <v>87319700.566003278</v>
      </c>
      <c r="V5">
        <f t="shared" si="1"/>
        <v>87319700.566003278</v>
      </c>
      <c r="W5">
        <f t="shared" si="1"/>
        <v>87319700.566003278</v>
      </c>
      <c r="X5">
        <f t="shared" si="1"/>
        <v>87319700.566003278</v>
      </c>
      <c r="Y5">
        <f t="shared" si="1"/>
        <v>87319700.566003278</v>
      </c>
      <c r="Z5">
        <f t="shared" si="1"/>
        <v>87319700.566003278</v>
      </c>
      <c r="AA5">
        <f t="shared" si="1"/>
        <v>87319700.566003278</v>
      </c>
      <c r="AB5">
        <f t="shared" si="1"/>
        <v>87319700.566003278</v>
      </c>
      <c r="AC5">
        <f t="shared" si="1"/>
        <v>87319700.566003278</v>
      </c>
      <c r="AD5">
        <f t="shared" si="1"/>
        <v>87319700.566003278</v>
      </c>
      <c r="AE5">
        <f t="shared" si="1"/>
        <v>87319700.566003278</v>
      </c>
      <c r="AF5">
        <f t="shared" si="1"/>
        <v>87319700.566003278</v>
      </c>
      <c r="AG5">
        <f t="shared" si="1"/>
        <v>87319700.566003278</v>
      </c>
      <c r="AH5">
        <f t="shared" si="1"/>
        <v>87319700.566003278</v>
      </c>
      <c r="AI5">
        <f t="shared" si="1"/>
        <v>87319700.566003278</v>
      </c>
    </row>
    <row r="6" spans="1:35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s="5" t="s">
        <v>173</v>
      </c>
      <c r="B7" s="5">
        <v>0</v>
      </c>
      <c r="C7">
        <f>$B7</f>
        <v>0</v>
      </c>
      <c r="D7">
        <f t="shared" ref="D7:AI7" si="2">$B7</f>
        <v>0</v>
      </c>
      <c r="E7">
        <f t="shared" si="2"/>
        <v>0</v>
      </c>
      <c r="F7">
        <f t="shared" si="2"/>
        <v>0</v>
      </c>
      <c r="G7">
        <f t="shared" si="2"/>
        <v>0</v>
      </c>
      <c r="H7">
        <f t="shared" si="2"/>
        <v>0</v>
      </c>
      <c r="I7">
        <f t="shared" si="2"/>
        <v>0</v>
      </c>
      <c r="J7">
        <f t="shared" si="2"/>
        <v>0</v>
      </c>
      <c r="K7">
        <f t="shared" si="2"/>
        <v>0</v>
      </c>
      <c r="L7">
        <f t="shared" si="2"/>
        <v>0</v>
      </c>
      <c r="M7">
        <f t="shared" si="2"/>
        <v>0</v>
      </c>
      <c r="N7">
        <f t="shared" si="2"/>
        <v>0</v>
      </c>
      <c r="O7">
        <f t="shared" si="2"/>
        <v>0</v>
      </c>
      <c r="P7">
        <f t="shared" si="2"/>
        <v>0</v>
      </c>
      <c r="Q7">
        <f t="shared" si="2"/>
        <v>0</v>
      </c>
      <c r="R7">
        <f t="shared" si="2"/>
        <v>0</v>
      </c>
      <c r="S7">
        <f t="shared" si="2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  <c r="AC7">
        <f t="shared" si="2"/>
        <v>0</v>
      </c>
      <c r="AD7">
        <f t="shared" si="2"/>
        <v>0</v>
      </c>
      <c r="AE7">
        <f t="shared" si="2"/>
        <v>0</v>
      </c>
      <c r="AF7">
        <f t="shared" si="2"/>
        <v>0</v>
      </c>
      <c r="AG7">
        <f t="shared" si="2"/>
        <v>0</v>
      </c>
      <c r="AH7">
        <f t="shared" si="2"/>
        <v>0</v>
      </c>
      <c r="AI7">
        <f t="shared" si="2"/>
        <v>0</v>
      </c>
    </row>
    <row r="8" spans="1:35" x14ac:dyDescent="0.45">
      <c r="A8" s="5" t="s">
        <v>174</v>
      </c>
      <c r="B8" s="17">
        <f>'Hydrogen - US data'!B7</f>
        <v>150462425.18688756</v>
      </c>
      <c r="C8" s="17">
        <f>'Hydrogen - US data'!C7</f>
        <v>135228029.11874872</v>
      </c>
      <c r="D8" s="17">
        <f>'Hydrogen - US data'!D7</f>
        <v>129958667.67105278</v>
      </c>
      <c r="E8" s="17">
        <f>'Hydrogen - US data'!E7</f>
        <v>125427482.56264034</v>
      </c>
      <c r="F8" s="17">
        <f>'Hydrogen - US data'!F7</f>
        <v>120062997.41638653</v>
      </c>
      <c r="G8" s="17">
        <f>'Hydrogen - US data'!G7</f>
        <v>115573103.36274673</v>
      </c>
      <c r="H8" s="17">
        <f>'Hydrogen - US data'!H7</f>
        <v>111673841.01660238</v>
      </c>
      <c r="I8" s="17">
        <f>'Hydrogen - US data'!I7</f>
        <v>108638722.22785349</v>
      </c>
      <c r="J8" s="17">
        <f>'Hydrogen - US data'!J7</f>
        <v>104999216.27354777</v>
      </c>
      <c r="K8" s="17">
        <f>'Hydrogen - US data'!K7</f>
        <v>103344995.14930935</v>
      </c>
      <c r="L8" s="17">
        <f>'Hydrogen - US data'!L7</f>
        <v>102027075.49484189</v>
      </c>
      <c r="M8" s="17">
        <f>'Hydrogen - US data'!M7</f>
        <v>100528127.62760434</v>
      </c>
      <c r="N8" s="17">
        <f>'Hydrogen - US data'!N7</f>
        <v>99375908.388556987</v>
      </c>
      <c r="O8" s="17">
        <f>'Hydrogen - US data'!O7</f>
        <v>97940563.567372248</v>
      </c>
      <c r="P8" s="17">
        <f>'Hydrogen - US data'!P7</f>
        <v>96713326.10947755</v>
      </c>
      <c r="Q8" s="17">
        <f>'Hydrogen - US data'!Q7</f>
        <v>95429123.0693748</v>
      </c>
      <c r="R8" s="17">
        <f>'Hydrogen - US data'!R7</f>
        <v>94068533.007766634</v>
      </c>
      <c r="S8" s="17">
        <f>'Hydrogen - US data'!S7</f>
        <v>93011824.389215469</v>
      </c>
      <c r="T8" s="17">
        <f>'Hydrogen - US data'!T7</f>
        <v>91917650.391817585</v>
      </c>
      <c r="U8" s="17">
        <f>'Hydrogen - US data'!U7</f>
        <v>90887411.200310409</v>
      </c>
      <c r="V8" s="17">
        <f>'Hydrogen - US data'!V7</f>
        <v>89806647.081336781</v>
      </c>
      <c r="W8" s="17">
        <f>'Hydrogen - US data'!W7</f>
        <v>88818675.965245739</v>
      </c>
      <c r="X8" s="17">
        <f>'Hydrogen - US data'!X7</f>
        <v>87873804.908892468</v>
      </c>
      <c r="Y8" s="17">
        <f>'Hydrogen - US data'!Y7</f>
        <v>86946207.167313114</v>
      </c>
      <c r="Z8" s="17">
        <f>'Hydrogen - US data'!Z7</f>
        <v>85954222.414805442</v>
      </c>
      <c r="AA8" s="17">
        <f>'Hydrogen - US data'!AA7</f>
        <v>85155893.865570709</v>
      </c>
      <c r="AB8" s="17">
        <f>'Hydrogen - US data'!AB7</f>
        <v>84297798.888749421</v>
      </c>
      <c r="AC8" s="17">
        <f>'Hydrogen - US data'!AC7</f>
        <v>83492422.572656289</v>
      </c>
      <c r="AD8" s="17">
        <f>'Hydrogen - US data'!AD7</f>
        <v>82736392.339708284</v>
      </c>
      <c r="AE8" s="17">
        <f>'Hydrogen - US data'!AE7</f>
        <v>81966340.840133831</v>
      </c>
      <c r="AF8" s="17">
        <f>'Hydrogen - US data'!AF7</f>
        <v>81237530.489710793</v>
      </c>
      <c r="AG8" s="17">
        <f>'Hydrogen - US data'!AG7</f>
        <v>80582632.29094471</v>
      </c>
      <c r="AH8" s="17">
        <f>'Hydrogen - US data'!AH7</f>
        <v>79901272.602432385</v>
      </c>
      <c r="AI8" s="17">
        <f>'Hydrogen - US data'!AI7</f>
        <v>79268161.644685864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8" sqref="B8:AI8"/>
    </sheetView>
  </sheetViews>
  <sheetFormatPr defaultRowHeight="14.25" x14ac:dyDescent="0.45"/>
  <cols>
    <col min="1" max="1" width="24.3984375" customWidth="1"/>
    <col min="2" max="2" width="10.59765625" bestFit="1" customWidth="1"/>
  </cols>
  <sheetData>
    <row r="1" spans="1:35" x14ac:dyDescent="0.45">
      <c r="A1" s="1" t="s">
        <v>172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0</v>
      </c>
      <c r="B2" s="4">
        <f>Rail!D7</f>
        <v>9830199.0140587911</v>
      </c>
      <c r="C2" s="4">
        <f>B2</f>
        <v>9830199.0140587911</v>
      </c>
      <c r="D2" s="4">
        <f t="shared" ref="D2:AI2" si="0">C2</f>
        <v>9830199.0140587911</v>
      </c>
      <c r="E2" s="4">
        <f t="shared" si="0"/>
        <v>9830199.0140587911</v>
      </c>
      <c r="F2" s="4">
        <f t="shared" si="0"/>
        <v>9830199.0140587911</v>
      </c>
      <c r="G2" s="4">
        <f t="shared" si="0"/>
        <v>9830199.0140587911</v>
      </c>
      <c r="H2" s="4">
        <f t="shared" si="0"/>
        <v>9830199.0140587911</v>
      </c>
      <c r="I2" s="4">
        <f t="shared" si="0"/>
        <v>9830199.0140587911</v>
      </c>
      <c r="J2" s="4">
        <f t="shared" si="0"/>
        <v>9830199.0140587911</v>
      </c>
      <c r="K2" s="4">
        <f t="shared" si="0"/>
        <v>9830199.0140587911</v>
      </c>
      <c r="L2" s="4">
        <f t="shared" si="0"/>
        <v>9830199.0140587911</v>
      </c>
      <c r="M2" s="4">
        <f t="shared" si="0"/>
        <v>9830199.0140587911</v>
      </c>
      <c r="N2" s="4">
        <f t="shared" si="0"/>
        <v>9830199.0140587911</v>
      </c>
      <c r="O2" s="4">
        <f t="shared" si="0"/>
        <v>9830199.0140587911</v>
      </c>
      <c r="P2" s="4">
        <f t="shared" si="0"/>
        <v>9830199.0140587911</v>
      </c>
      <c r="Q2" s="4">
        <f t="shared" si="0"/>
        <v>9830199.0140587911</v>
      </c>
      <c r="R2" s="4">
        <f t="shared" si="0"/>
        <v>9830199.0140587911</v>
      </c>
      <c r="S2" s="4">
        <f t="shared" si="0"/>
        <v>9830199.0140587911</v>
      </c>
      <c r="T2" s="4">
        <f t="shared" si="0"/>
        <v>9830199.0140587911</v>
      </c>
      <c r="U2" s="4">
        <f t="shared" si="0"/>
        <v>9830199.0140587911</v>
      </c>
      <c r="V2" s="4">
        <f t="shared" si="0"/>
        <v>9830199.0140587911</v>
      </c>
      <c r="W2" s="4">
        <f t="shared" si="0"/>
        <v>9830199.0140587911</v>
      </c>
      <c r="X2" s="4">
        <f t="shared" si="0"/>
        <v>9830199.0140587911</v>
      </c>
      <c r="Y2" s="4">
        <f t="shared" si="0"/>
        <v>9830199.0140587911</v>
      </c>
      <c r="Z2" s="4">
        <f t="shared" si="0"/>
        <v>9830199.0140587911</v>
      </c>
      <c r="AA2" s="4">
        <f t="shared" si="0"/>
        <v>9830199.0140587911</v>
      </c>
      <c r="AB2" s="4">
        <f t="shared" si="0"/>
        <v>9830199.0140587911</v>
      </c>
      <c r="AC2" s="4">
        <f t="shared" si="0"/>
        <v>9830199.0140587911</v>
      </c>
      <c r="AD2" s="4">
        <f t="shared" si="0"/>
        <v>9830199.0140587911</v>
      </c>
      <c r="AE2" s="4">
        <f t="shared" si="0"/>
        <v>9830199.0140587911</v>
      </c>
      <c r="AF2" s="4">
        <f t="shared" si="0"/>
        <v>9830199.0140587911</v>
      </c>
      <c r="AG2" s="4">
        <f t="shared" si="0"/>
        <v>9830199.0140587911</v>
      </c>
      <c r="AH2" s="4">
        <f t="shared" si="0"/>
        <v>9830199.0140587911</v>
      </c>
      <c r="AI2" s="4">
        <f t="shared" si="0"/>
        <v>9830199.0140587911</v>
      </c>
    </row>
    <row r="3" spans="1:35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3</v>
      </c>
      <c r="B5" s="4">
        <f>Rail!D6</f>
        <v>9282453.8981194086</v>
      </c>
      <c r="C5" s="4">
        <f>B5</f>
        <v>9282453.8981194086</v>
      </c>
      <c r="D5" s="4">
        <f t="shared" ref="D5:AI5" si="1">C5</f>
        <v>9282453.8981194086</v>
      </c>
      <c r="E5" s="4">
        <f t="shared" si="1"/>
        <v>9282453.8981194086</v>
      </c>
      <c r="F5" s="4">
        <f t="shared" si="1"/>
        <v>9282453.8981194086</v>
      </c>
      <c r="G5" s="4">
        <f t="shared" si="1"/>
        <v>9282453.8981194086</v>
      </c>
      <c r="H5" s="4">
        <f t="shared" si="1"/>
        <v>9282453.8981194086</v>
      </c>
      <c r="I5" s="4">
        <f t="shared" si="1"/>
        <v>9282453.8981194086</v>
      </c>
      <c r="J5" s="4">
        <f t="shared" si="1"/>
        <v>9282453.8981194086</v>
      </c>
      <c r="K5" s="4">
        <f t="shared" si="1"/>
        <v>9282453.8981194086</v>
      </c>
      <c r="L5" s="4">
        <f t="shared" si="1"/>
        <v>9282453.8981194086</v>
      </c>
      <c r="M5" s="4">
        <f t="shared" si="1"/>
        <v>9282453.8981194086</v>
      </c>
      <c r="N5" s="4">
        <f t="shared" si="1"/>
        <v>9282453.8981194086</v>
      </c>
      <c r="O5" s="4">
        <f t="shared" si="1"/>
        <v>9282453.8981194086</v>
      </c>
      <c r="P5" s="4">
        <f t="shared" si="1"/>
        <v>9282453.8981194086</v>
      </c>
      <c r="Q5" s="4">
        <f t="shared" si="1"/>
        <v>9282453.8981194086</v>
      </c>
      <c r="R5" s="4">
        <f t="shared" si="1"/>
        <v>9282453.8981194086</v>
      </c>
      <c r="S5" s="4">
        <f t="shared" si="1"/>
        <v>9282453.8981194086</v>
      </c>
      <c r="T5" s="4">
        <f t="shared" si="1"/>
        <v>9282453.8981194086</v>
      </c>
      <c r="U5" s="4">
        <f t="shared" si="1"/>
        <v>9282453.8981194086</v>
      </c>
      <c r="V5" s="4">
        <f t="shared" si="1"/>
        <v>9282453.8981194086</v>
      </c>
      <c r="W5" s="4">
        <f t="shared" si="1"/>
        <v>9282453.8981194086</v>
      </c>
      <c r="X5" s="4">
        <f t="shared" si="1"/>
        <v>9282453.8981194086</v>
      </c>
      <c r="Y5" s="4">
        <f t="shared" si="1"/>
        <v>9282453.8981194086</v>
      </c>
      <c r="Z5" s="4">
        <f t="shared" si="1"/>
        <v>9282453.8981194086</v>
      </c>
      <c r="AA5" s="4">
        <f t="shared" si="1"/>
        <v>9282453.8981194086</v>
      </c>
      <c r="AB5" s="4">
        <f t="shared" si="1"/>
        <v>9282453.8981194086</v>
      </c>
      <c r="AC5" s="4">
        <f t="shared" si="1"/>
        <v>9282453.8981194086</v>
      </c>
      <c r="AD5" s="4">
        <f t="shared" si="1"/>
        <v>9282453.8981194086</v>
      </c>
      <c r="AE5" s="4">
        <f t="shared" si="1"/>
        <v>9282453.8981194086</v>
      </c>
      <c r="AF5" s="4">
        <f t="shared" si="1"/>
        <v>9282453.8981194086</v>
      </c>
      <c r="AG5" s="4">
        <f t="shared" si="1"/>
        <v>9282453.8981194086</v>
      </c>
      <c r="AH5" s="4">
        <f t="shared" si="1"/>
        <v>9282453.8981194086</v>
      </c>
      <c r="AI5" s="4">
        <f t="shared" si="1"/>
        <v>9282453.8981194086</v>
      </c>
    </row>
    <row r="6" spans="1:35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s="5" t="s">
        <v>173</v>
      </c>
      <c r="B7" s="5">
        <v>0</v>
      </c>
      <c r="C7">
        <f>$B7</f>
        <v>0</v>
      </c>
      <c r="D7">
        <f t="shared" ref="D7:AI7" si="2">$B7</f>
        <v>0</v>
      </c>
      <c r="E7">
        <f t="shared" si="2"/>
        <v>0</v>
      </c>
      <c r="F7">
        <f t="shared" si="2"/>
        <v>0</v>
      </c>
      <c r="G7">
        <f t="shared" si="2"/>
        <v>0</v>
      </c>
      <c r="H7">
        <f t="shared" si="2"/>
        <v>0</v>
      </c>
      <c r="I7">
        <f t="shared" si="2"/>
        <v>0</v>
      </c>
      <c r="J7">
        <f t="shared" si="2"/>
        <v>0</v>
      </c>
      <c r="K7">
        <f t="shared" si="2"/>
        <v>0</v>
      </c>
      <c r="L7">
        <f t="shared" si="2"/>
        <v>0</v>
      </c>
      <c r="M7">
        <f t="shared" si="2"/>
        <v>0</v>
      </c>
      <c r="N7">
        <f t="shared" si="2"/>
        <v>0</v>
      </c>
      <c r="O7">
        <f t="shared" si="2"/>
        <v>0</v>
      </c>
      <c r="P7">
        <f t="shared" si="2"/>
        <v>0</v>
      </c>
      <c r="Q7">
        <f t="shared" si="2"/>
        <v>0</v>
      </c>
      <c r="R7">
        <f t="shared" si="2"/>
        <v>0</v>
      </c>
      <c r="S7">
        <f t="shared" si="2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  <c r="AC7">
        <f t="shared" si="2"/>
        <v>0</v>
      </c>
      <c r="AD7">
        <f t="shared" si="2"/>
        <v>0</v>
      </c>
      <c r="AE7">
        <f t="shared" si="2"/>
        <v>0</v>
      </c>
      <c r="AF7">
        <f t="shared" si="2"/>
        <v>0</v>
      </c>
      <c r="AG7">
        <f t="shared" si="2"/>
        <v>0</v>
      </c>
      <c r="AH7">
        <f t="shared" si="2"/>
        <v>0</v>
      </c>
      <c r="AI7">
        <f t="shared" si="2"/>
        <v>0</v>
      </c>
    </row>
    <row r="8" spans="1:35" x14ac:dyDescent="0.45">
      <c r="A8" s="5" t="s">
        <v>174</v>
      </c>
      <c r="B8" s="17">
        <f>'Hydrogen - US data'!B8</f>
        <v>5801893.0020650728</v>
      </c>
      <c r="C8" s="17">
        <f>'Hydrogen - US data'!C8</f>
        <v>5214448.4236021359</v>
      </c>
      <c r="D8" s="17">
        <f>'Hydrogen - US data'!D8</f>
        <v>5011259.6788323689</v>
      </c>
      <c r="E8" s="17">
        <f>'Hydrogen - US data'!E8</f>
        <v>4836535.3173254626</v>
      </c>
      <c r="F8" s="17">
        <f>'Hydrogen - US data'!F8</f>
        <v>4629678.5636138767</v>
      </c>
      <c r="G8" s="17">
        <f>'Hydrogen - US data'!G8</f>
        <v>4456546.4021624699</v>
      </c>
      <c r="H8" s="17">
        <f>'Hydrogen - US data'!H8</f>
        <v>4306189.2422854388</v>
      </c>
      <c r="I8" s="17">
        <f>'Hydrogen - US data'!I8</f>
        <v>4189153.8134133737</v>
      </c>
      <c r="J8" s="17">
        <f>'Hydrogen - US data'!J8</f>
        <v>4048812.9668463147</v>
      </c>
      <c r="K8" s="17">
        <f>'Hydrogen - US data'!K8</f>
        <v>3985025.5198962474</v>
      </c>
      <c r="L8" s="17">
        <f>'Hydrogen - US data'!L8</f>
        <v>3934205.9959450597</v>
      </c>
      <c r="M8" s="17">
        <f>'Hydrogen - US data'!M8</f>
        <v>3876405.9496505526</v>
      </c>
      <c r="N8" s="17">
        <f>'Hydrogen - US data'!N8</f>
        <v>3831975.9018723769</v>
      </c>
      <c r="O8" s="17">
        <f>'Hydrogen - US data'!O8</f>
        <v>3776628.4151943023</v>
      </c>
      <c r="P8" s="17">
        <f>'Hydrogen - US data'!P8</f>
        <v>3729305.6340415506</v>
      </c>
      <c r="Q8" s="17">
        <f>'Hydrogen - US data'!Q8</f>
        <v>3679786.2366082827</v>
      </c>
      <c r="R8" s="17">
        <f>'Hydrogen - US data'!R8</f>
        <v>3627321.3242069394</v>
      </c>
      <c r="S8" s="17">
        <f>'Hydrogen - US data'!S8</f>
        <v>3586574.2052396708</v>
      </c>
      <c r="T8" s="17">
        <f>'Hydrogen - US data'!T8</f>
        <v>3544382.4058541483</v>
      </c>
      <c r="U8" s="17">
        <f>'Hydrogen - US data'!U8</f>
        <v>3504655.9588808641</v>
      </c>
      <c r="V8" s="17">
        <f>'Hydrogen - US data'!V8</f>
        <v>3462981.2499230122</v>
      </c>
      <c r="W8" s="17">
        <f>'Hydrogen - US data'!W8</f>
        <v>3424884.6773231002</v>
      </c>
      <c r="X8" s="17">
        <f>'Hydrogen - US data'!X8</f>
        <v>3388450.0607542084</v>
      </c>
      <c r="Y8" s="17">
        <f>'Hydrogen - US data'!Y8</f>
        <v>3352681.5103077036</v>
      </c>
      <c r="Z8" s="17">
        <f>'Hydrogen - US data'!Z8</f>
        <v>3314430.1702367137</v>
      </c>
      <c r="AA8" s="17">
        <f>'Hydrogen - US data'!AA8</f>
        <v>3283646.2930168654</v>
      </c>
      <c r="AB8" s="17">
        <f>'Hydrogen - US data'!AB8</f>
        <v>3250557.7977666873</v>
      </c>
      <c r="AC8" s="17">
        <f>'Hydrogen - US data'!AC8</f>
        <v>3219502.1557579543</v>
      </c>
      <c r="AD8" s="17">
        <f>'Hydrogen - US data'!AD8</f>
        <v>3190349.3190118875</v>
      </c>
      <c r="AE8" s="17">
        <f>'Hydrogen - US data'!AE8</f>
        <v>3160655.8164576027</v>
      </c>
      <c r="AF8" s="17">
        <f>'Hydrogen - US data'!AF8</f>
        <v>3132552.589577537</v>
      </c>
      <c r="AG8" s="17">
        <f>'Hydrogen - US data'!AG8</f>
        <v>3107299.4456662484</v>
      </c>
      <c r="AH8" s="17">
        <f>'Hydrogen - US data'!AH8</f>
        <v>3081025.9358264413</v>
      </c>
      <c r="AI8" s="17">
        <f>'Hydrogen - US data'!AI8</f>
        <v>3056612.9168902002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E51"/>
  <sheetViews>
    <sheetView topLeftCell="A37" workbookViewId="0">
      <selection activeCell="F48" sqref="F48"/>
    </sheetView>
  </sheetViews>
  <sheetFormatPr defaultRowHeight="14.25" x14ac:dyDescent="0.45"/>
  <cols>
    <col min="1" max="1" width="25" customWidth="1"/>
    <col min="3" max="3" width="11.1328125" customWidth="1"/>
  </cols>
  <sheetData>
    <row r="1" spans="1:4" x14ac:dyDescent="0.45">
      <c r="A1" s="1" t="s">
        <v>79</v>
      </c>
      <c r="B1" s="21" t="s">
        <v>86</v>
      </c>
      <c r="C1" s="21" t="s">
        <v>87</v>
      </c>
    </row>
    <row r="2" spans="1:4" x14ac:dyDescent="0.45">
      <c r="A2" t="s">
        <v>80</v>
      </c>
      <c r="B2" s="21">
        <v>50.53</v>
      </c>
      <c r="C2" s="21">
        <v>50.53</v>
      </c>
      <c r="D2" t="s">
        <v>81</v>
      </c>
    </row>
    <row r="3" spans="1:4" x14ac:dyDescent="0.45">
      <c r="A3" t="s">
        <v>100</v>
      </c>
      <c r="B3" s="21">
        <v>51.54</v>
      </c>
      <c r="C3" s="21">
        <v>51.54</v>
      </c>
      <c r="D3" t="s">
        <v>81</v>
      </c>
    </row>
    <row r="4" spans="1:4" x14ac:dyDescent="0.45">
      <c r="A4" t="s">
        <v>82</v>
      </c>
      <c r="B4" s="21">
        <v>44.49</v>
      </c>
      <c r="C4" s="21">
        <v>44.49</v>
      </c>
      <c r="D4" t="s">
        <v>81</v>
      </c>
    </row>
    <row r="5" spans="1:4" x14ac:dyDescent="0.45">
      <c r="A5" t="s">
        <v>101</v>
      </c>
      <c r="B5" s="21">
        <v>64.88</v>
      </c>
      <c r="C5" s="21">
        <v>67.72</v>
      </c>
      <c r="D5" t="s">
        <v>81</v>
      </c>
    </row>
    <row r="6" spans="1:4" x14ac:dyDescent="0.45">
      <c r="A6" t="s">
        <v>102</v>
      </c>
      <c r="B6" s="21">
        <v>95.71</v>
      </c>
      <c r="C6" s="21">
        <v>168</v>
      </c>
      <c r="D6" t="s">
        <v>81</v>
      </c>
    </row>
    <row r="7" spans="1:4" x14ac:dyDescent="0.45">
      <c r="B7" s="21"/>
      <c r="C7" s="21"/>
    </row>
    <row r="8" spans="1:4" x14ac:dyDescent="0.45">
      <c r="A8" s="1" t="s">
        <v>11</v>
      </c>
      <c r="B8" s="21" t="s">
        <v>86</v>
      </c>
      <c r="C8" s="21" t="s">
        <v>87</v>
      </c>
    </row>
    <row r="9" spans="1:4" x14ac:dyDescent="0.45">
      <c r="A9" t="s">
        <v>88</v>
      </c>
      <c r="B9" s="21">
        <v>5.72</v>
      </c>
      <c r="C9" s="21">
        <v>10.11</v>
      </c>
      <c r="D9" t="s">
        <v>81</v>
      </c>
    </row>
    <row r="10" spans="1:4" x14ac:dyDescent="0.45">
      <c r="A10" t="s">
        <v>89</v>
      </c>
      <c r="B10" s="21">
        <v>3.15</v>
      </c>
      <c r="C10" s="21">
        <v>5.44</v>
      </c>
      <c r="D10" t="s">
        <v>81</v>
      </c>
    </row>
    <row r="11" spans="1:4" x14ac:dyDescent="0.45">
      <c r="A11" t="s">
        <v>91</v>
      </c>
      <c r="B11" s="21">
        <v>6.12</v>
      </c>
      <c r="C11" s="21">
        <v>10.65</v>
      </c>
      <c r="D11" t="s">
        <v>81</v>
      </c>
    </row>
    <row r="12" spans="1:4" x14ac:dyDescent="0.45">
      <c r="A12" t="s">
        <v>90</v>
      </c>
      <c r="B12" s="21">
        <v>4.91</v>
      </c>
      <c r="C12" s="21">
        <v>7.52</v>
      </c>
      <c r="D12" t="s">
        <v>81</v>
      </c>
    </row>
    <row r="13" spans="1:4" x14ac:dyDescent="0.45">
      <c r="A13" t="s">
        <v>92</v>
      </c>
      <c r="B13" s="21">
        <v>5.44</v>
      </c>
      <c r="C13" s="21">
        <v>9.1</v>
      </c>
      <c r="D13" t="s">
        <v>81</v>
      </c>
    </row>
    <row r="14" spans="1:4" x14ac:dyDescent="0.45">
      <c r="B14" s="21"/>
      <c r="C14" s="21"/>
    </row>
    <row r="15" spans="1:4" x14ac:dyDescent="0.45">
      <c r="A15" s="1" t="s">
        <v>74</v>
      </c>
      <c r="B15" s="21"/>
      <c r="C15" s="21"/>
    </row>
    <row r="16" spans="1:4" x14ac:dyDescent="0.45">
      <c r="A16" t="s">
        <v>88</v>
      </c>
      <c r="B16" s="21">
        <v>8</v>
      </c>
      <c r="C16" s="21">
        <v>10.11</v>
      </c>
      <c r="D16" t="s">
        <v>81</v>
      </c>
    </row>
    <row r="17" spans="1:4" x14ac:dyDescent="0.45">
      <c r="A17" t="s">
        <v>93</v>
      </c>
      <c r="B17" s="21">
        <v>7.67</v>
      </c>
      <c r="C17" s="21">
        <v>9.93</v>
      </c>
      <c r="D17" t="s">
        <v>81</v>
      </c>
    </row>
    <row r="18" spans="1:4" x14ac:dyDescent="0.45">
      <c r="A18" t="s">
        <v>91</v>
      </c>
      <c r="B18" s="21">
        <v>7.89</v>
      </c>
      <c r="C18" s="21">
        <v>10.65</v>
      </c>
      <c r="D18" t="s">
        <v>81</v>
      </c>
    </row>
    <row r="19" spans="1:4" x14ac:dyDescent="0.45">
      <c r="A19" t="s">
        <v>90</v>
      </c>
      <c r="B19" s="21">
        <v>5.84</v>
      </c>
      <c r="C19" s="21">
        <v>7.52</v>
      </c>
      <c r="D19" t="s">
        <v>81</v>
      </c>
    </row>
    <row r="20" spans="1:4" x14ac:dyDescent="0.45">
      <c r="A20" t="s">
        <v>175</v>
      </c>
      <c r="B20" s="21">
        <v>8.94</v>
      </c>
      <c r="C20" s="21">
        <v>13.94</v>
      </c>
      <c r="D20" t="s">
        <v>81</v>
      </c>
    </row>
    <row r="21" spans="1:4" x14ac:dyDescent="0.45">
      <c r="B21" s="21"/>
      <c r="C21" s="21"/>
    </row>
    <row r="22" spans="1:4" x14ac:dyDescent="0.45">
      <c r="A22" s="1" t="s">
        <v>83</v>
      </c>
      <c r="B22" s="21" t="s">
        <v>86</v>
      </c>
      <c r="C22" s="21" t="s">
        <v>87</v>
      </c>
    </row>
    <row r="23" spans="1:4" x14ac:dyDescent="0.45">
      <c r="A23" t="s">
        <v>84</v>
      </c>
      <c r="B23" s="21">
        <v>8.51</v>
      </c>
      <c r="C23" s="21">
        <v>9.36</v>
      </c>
      <c r="D23" t="s">
        <v>81</v>
      </c>
    </row>
    <row r="24" spans="1:4" x14ac:dyDescent="0.45">
      <c r="A24" t="s">
        <v>85</v>
      </c>
      <c r="B24" s="21">
        <v>10.39</v>
      </c>
      <c r="C24" s="21">
        <v>10.94</v>
      </c>
      <c r="D24" t="s">
        <v>81</v>
      </c>
    </row>
    <row r="25" spans="1:4" x14ac:dyDescent="0.45">
      <c r="B25" s="21"/>
      <c r="C25" s="21"/>
    </row>
    <row r="26" spans="1:4" x14ac:dyDescent="0.45">
      <c r="A26" s="1" t="s">
        <v>94</v>
      </c>
      <c r="B26" s="21" t="s">
        <v>86</v>
      </c>
      <c r="C26" s="21" t="s">
        <v>87</v>
      </c>
    </row>
    <row r="27" spans="1:4" x14ac:dyDescent="0.45">
      <c r="A27" t="s">
        <v>95</v>
      </c>
      <c r="B27" s="21">
        <v>4.49</v>
      </c>
      <c r="C27" s="21">
        <v>4.53</v>
      </c>
      <c r="D27" t="s">
        <v>81</v>
      </c>
    </row>
    <row r="28" spans="1:4" x14ac:dyDescent="0.45">
      <c r="A28" t="s">
        <v>96</v>
      </c>
      <c r="B28" s="21">
        <v>10.15</v>
      </c>
      <c r="C28" s="21">
        <v>10.15</v>
      </c>
      <c r="D28" t="s">
        <v>81</v>
      </c>
    </row>
    <row r="29" spans="1:4" x14ac:dyDescent="0.45">
      <c r="A29" t="s">
        <v>97</v>
      </c>
      <c r="B29" s="21">
        <v>5.52</v>
      </c>
      <c r="C29" s="21">
        <v>5.59</v>
      </c>
      <c r="D29" t="s">
        <v>81</v>
      </c>
    </row>
    <row r="30" spans="1:4" x14ac:dyDescent="0.45">
      <c r="A30" t="s">
        <v>98</v>
      </c>
      <c r="B30" s="21">
        <v>4.9800000000000004</v>
      </c>
      <c r="C30" s="21">
        <v>4.9800000000000004</v>
      </c>
      <c r="D30" t="s">
        <v>81</v>
      </c>
    </row>
    <row r="31" spans="1:4" x14ac:dyDescent="0.45">
      <c r="A31" t="s">
        <v>99</v>
      </c>
      <c r="B31" s="21">
        <v>5.86</v>
      </c>
      <c r="C31" s="21">
        <v>5.94</v>
      </c>
      <c r="D31" t="s">
        <v>81</v>
      </c>
    </row>
    <row r="33" spans="1:5" x14ac:dyDescent="0.45">
      <c r="A33" s="1" t="s">
        <v>177</v>
      </c>
      <c r="B33" s="21" t="s">
        <v>86</v>
      </c>
      <c r="D33" s="21" t="s">
        <v>195</v>
      </c>
      <c r="E33" t="s">
        <v>194</v>
      </c>
    </row>
    <row r="34" spans="1:5" x14ac:dyDescent="0.45">
      <c r="A34" t="s">
        <v>178</v>
      </c>
      <c r="B34" s="21">
        <v>3.96</v>
      </c>
      <c r="C34" t="s">
        <v>81</v>
      </c>
      <c r="D34">
        <v>2019</v>
      </c>
      <c r="E34" s="11" t="s">
        <v>191</v>
      </c>
    </row>
    <row r="35" spans="1:5" x14ac:dyDescent="0.45">
      <c r="A35" t="s">
        <v>192</v>
      </c>
      <c r="B35" s="21">
        <v>5.31</v>
      </c>
      <c r="C35" t="s">
        <v>81</v>
      </c>
      <c r="D35">
        <v>2017</v>
      </c>
      <c r="E35" t="s">
        <v>193</v>
      </c>
    </row>
    <row r="36" spans="1:5" x14ac:dyDescent="0.45">
      <c r="B36" s="21">
        <v>4.1500000000000004</v>
      </c>
      <c r="C36" t="s">
        <v>81</v>
      </c>
      <c r="D36">
        <v>2015</v>
      </c>
      <c r="E36" t="s">
        <v>189</v>
      </c>
    </row>
    <row r="38" spans="1:5" x14ac:dyDescent="0.45">
      <c r="A38" s="2" t="s">
        <v>10</v>
      </c>
      <c r="B38" s="15"/>
    </row>
    <row r="39" spans="1:5" x14ac:dyDescent="0.45">
      <c r="A39" t="s">
        <v>0</v>
      </c>
      <c r="B39">
        <f>AVERAGE(B23:C24)</f>
        <v>9.7999999999999989</v>
      </c>
      <c r="C39" t="s">
        <v>176</v>
      </c>
    </row>
    <row r="40" spans="1:5" x14ac:dyDescent="0.45">
      <c r="A40" t="s">
        <v>1</v>
      </c>
      <c r="B40">
        <f>AVERAGE(B27:C31)</f>
        <v>6.2190000000000012</v>
      </c>
      <c r="C40" t="s">
        <v>176</v>
      </c>
    </row>
    <row r="41" spans="1:5" x14ac:dyDescent="0.45">
      <c r="A41" t="s">
        <v>2</v>
      </c>
      <c r="B41">
        <f>AVERAGE(B9:C13)</f>
        <v>6.8159999999999981</v>
      </c>
      <c r="C41" t="s">
        <v>176</v>
      </c>
    </row>
    <row r="42" spans="1:5" x14ac:dyDescent="0.45">
      <c r="A42" t="s">
        <v>3</v>
      </c>
      <c r="B42">
        <f>AVERAGE(B16:C20)</f>
        <v>9.0489999999999995</v>
      </c>
      <c r="C42" t="s">
        <v>176</v>
      </c>
    </row>
    <row r="43" spans="1:5" x14ac:dyDescent="0.45">
      <c r="A43" t="s">
        <v>4</v>
      </c>
      <c r="B43" s="26">
        <f>AVERAGE(B2:C6)</f>
        <v>68.943000000000012</v>
      </c>
      <c r="C43" t="s">
        <v>176</v>
      </c>
    </row>
    <row r="44" spans="1:5" x14ac:dyDescent="0.45">
      <c r="A44" t="s">
        <v>173</v>
      </c>
      <c r="B44">
        <f>B34</f>
        <v>3.96</v>
      </c>
      <c r="C44" t="s">
        <v>176</v>
      </c>
    </row>
    <row r="46" spans="1:5" x14ac:dyDescent="0.45">
      <c r="A46" t="s">
        <v>0</v>
      </c>
      <c r="B46" s="4">
        <f>B39/About!$C$129*About!A$116/About!A$110</f>
        <v>12097.810982293322</v>
      </c>
      <c r="C46" t="s">
        <v>76</v>
      </c>
    </row>
    <row r="47" spans="1:5" x14ac:dyDescent="0.45">
      <c r="A47" t="s">
        <v>1</v>
      </c>
      <c r="B47" s="4">
        <f>B40/About!$C$129*About!A$116/About!A$110</f>
        <v>7677.1720917226739</v>
      </c>
      <c r="C47" t="s">
        <v>76</v>
      </c>
    </row>
    <row r="48" spans="1:5" x14ac:dyDescent="0.45">
      <c r="A48" t="s">
        <v>2</v>
      </c>
      <c r="B48" s="4">
        <f>B41/About!$C$129*About!A$116/About!A$110</f>
        <v>8414.1509852358431</v>
      </c>
      <c r="C48" t="s">
        <v>76</v>
      </c>
    </row>
    <row r="49" spans="1:3" x14ac:dyDescent="0.45">
      <c r="A49" t="s">
        <v>3</v>
      </c>
      <c r="B49" s="4">
        <f>B42/About!$C$129*About!A$116/About!A$110</f>
        <v>11170.723630486968</v>
      </c>
      <c r="C49" t="s">
        <v>76</v>
      </c>
    </row>
    <row r="50" spans="1:3" x14ac:dyDescent="0.45">
      <c r="A50" t="s">
        <v>4</v>
      </c>
      <c r="B50" s="4">
        <f>B43/About!$C$129*About!A$116/About!A$110</f>
        <v>85108.100260433552</v>
      </c>
      <c r="C50" t="s">
        <v>76</v>
      </c>
    </row>
    <row r="51" spans="1:3" x14ac:dyDescent="0.45">
      <c r="A51" t="s">
        <v>173</v>
      </c>
      <c r="B51" s="4">
        <f>B44/About!$C$129*About!A$116/About!A$110</f>
        <v>4888.5032132532206</v>
      </c>
      <c r="C51" t="s">
        <v>76</v>
      </c>
    </row>
  </sheetData>
  <hyperlinks>
    <hyperlink ref="E34" r:id="rId1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topLeftCell="O1" workbookViewId="0">
      <selection activeCell="B1" sqref="B1:AI1"/>
    </sheetView>
  </sheetViews>
  <sheetFormatPr defaultRowHeight="14.25" x14ac:dyDescent="0.45"/>
  <cols>
    <col min="1" max="1" width="24.3984375" customWidth="1"/>
    <col min="2" max="2" width="10.59765625" bestFit="1" customWidth="1"/>
  </cols>
  <sheetData>
    <row r="1" spans="1:35" x14ac:dyDescent="0.45">
      <c r="A1" s="1" t="s">
        <v>172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0</v>
      </c>
      <c r="B2" s="4">
        <f>Rail!D15</f>
        <v>5696549.2057695817</v>
      </c>
      <c r="C2" s="4">
        <f>B2</f>
        <v>5696549.2057695817</v>
      </c>
      <c r="D2" s="4">
        <f t="shared" ref="D2:AI2" si="0">C2</f>
        <v>5696549.2057695817</v>
      </c>
      <c r="E2" s="4">
        <f t="shared" si="0"/>
        <v>5696549.2057695817</v>
      </c>
      <c r="F2" s="4">
        <f t="shared" si="0"/>
        <v>5696549.2057695817</v>
      </c>
      <c r="G2" s="4">
        <f t="shared" si="0"/>
        <v>5696549.2057695817</v>
      </c>
      <c r="H2" s="4">
        <f t="shared" si="0"/>
        <v>5696549.2057695817</v>
      </c>
      <c r="I2" s="4">
        <f t="shared" si="0"/>
        <v>5696549.2057695817</v>
      </c>
      <c r="J2" s="4">
        <f t="shared" si="0"/>
        <v>5696549.2057695817</v>
      </c>
      <c r="K2" s="4">
        <f t="shared" si="0"/>
        <v>5696549.2057695817</v>
      </c>
      <c r="L2" s="4">
        <f t="shared" si="0"/>
        <v>5696549.2057695817</v>
      </c>
      <c r="M2" s="4">
        <f t="shared" si="0"/>
        <v>5696549.2057695817</v>
      </c>
      <c r="N2" s="4">
        <f t="shared" si="0"/>
        <v>5696549.2057695817</v>
      </c>
      <c r="O2" s="4">
        <f t="shared" si="0"/>
        <v>5696549.2057695817</v>
      </c>
      <c r="P2" s="4">
        <f t="shared" si="0"/>
        <v>5696549.2057695817</v>
      </c>
      <c r="Q2" s="4">
        <f t="shared" si="0"/>
        <v>5696549.2057695817</v>
      </c>
      <c r="R2" s="4">
        <f t="shared" si="0"/>
        <v>5696549.2057695817</v>
      </c>
      <c r="S2" s="4">
        <f t="shared" si="0"/>
        <v>5696549.2057695817</v>
      </c>
      <c r="T2" s="4">
        <f t="shared" si="0"/>
        <v>5696549.2057695817</v>
      </c>
      <c r="U2" s="4">
        <f t="shared" si="0"/>
        <v>5696549.2057695817</v>
      </c>
      <c r="V2" s="4">
        <f t="shared" si="0"/>
        <v>5696549.2057695817</v>
      </c>
      <c r="W2" s="4">
        <f t="shared" si="0"/>
        <v>5696549.2057695817</v>
      </c>
      <c r="X2" s="4">
        <f t="shared" si="0"/>
        <v>5696549.2057695817</v>
      </c>
      <c r="Y2" s="4">
        <f t="shared" si="0"/>
        <v>5696549.2057695817</v>
      </c>
      <c r="Z2" s="4">
        <f t="shared" si="0"/>
        <v>5696549.2057695817</v>
      </c>
      <c r="AA2" s="4">
        <f t="shared" si="0"/>
        <v>5696549.2057695817</v>
      </c>
      <c r="AB2" s="4">
        <f t="shared" si="0"/>
        <v>5696549.2057695817</v>
      </c>
      <c r="AC2" s="4">
        <f t="shared" si="0"/>
        <v>5696549.2057695817</v>
      </c>
      <c r="AD2" s="4">
        <f t="shared" si="0"/>
        <v>5696549.2057695817</v>
      </c>
      <c r="AE2" s="4">
        <f t="shared" si="0"/>
        <v>5696549.2057695817</v>
      </c>
      <c r="AF2" s="4">
        <f t="shared" si="0"/>
        <v>5696549.2057695817</v>
      </c>
      <c r="AG2" s="4">
        <f t="shared" si="0"/>
        <v>5696549.2057695817</v>
      </c>
      <c r="AH2" s="4">
        <f t="shared" si="0"/>
        <v>5696549.2057695817</v>
      </c>
      <c r="AI2" s="4">
        <f t="shared" si="0"/>
        <v>5696549.2057695817</v>
      </c>
    </row>
    <row r="3" spans="1:35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3</v>
      </c>
      <c r="B5" s="4">
        <f>Rail!D14</f>
        <v>5203578.6014241371</v>
      </c>
      <c r="C5" s="4">
        <f>B5</f>
        <v>5203578.6014241371</v>
      </c>
      <c r="D5" s="4">
        <f t="shared" ref="D5:AI5" si="1">C5</f>
        <v>5203578.6014241371</v>
      </c>
      <c r="E5" s="4">
        <f t="shared" si="1"/>
        <v>5203578.6014241371</v>
      </c>
      <c r="F5" s="4">
        <f t="shared" si="1"/>
        <v>5203578.6014241371</v>
      </c>
      <c r="G5" s="4">
        <f t="shared" si="1"/>
        <v>5203578.6014241371</v>
      </c>
      <c r="H5" s="4">
        <f t="shared" si="1"/>
        <v>5203578.6014241371</v>
      </c>
      <c r="I5" s="4">
        <f t="shared" si="1"/>
        <v>5203578.6014241371</v>
      </c>
      <c r="J5" s="4">
        <f t="shared" si="1"/>
        <v>5203578.6014241371</v>
      </c>
      <c r="K5" s="4">
        <f t="shared" si="1"/>
        <v>5203578.6014241371</v>
      </c>
      <c r="L5" s="4">
        <f t="shared" si="1"/>
        <v>5203578.6014241371</v>
      </c>
      <c r="M5" s="4">
        <f t="shared" si="1"/>
        <v>5203578.6014241371</v>
      </c>
      <c r="N5" s="4">
        <f t="shared" si="1"/>
        <v>5203578.6014241371</v>
      </c>
      <c r="O5" s="4">
        <f t="shared" si="1"/>
        <v>5203578.6014241371</v>
      </c>
      <c r="P5" s="4">
        <f t="shared" si="1"/>
        <v>5203578.6014241371</v>
      </c>
      <c r="Q5" s="4">
        <f t="shared" si="1"/>
        <v>5203578.6014241371</v>
      </c>
      <c r="R5" s="4">
        <f t="shared" si="1"/>
        <v>5203578.6014241371</v>
      </c>
      <c r="S5" s="4">
        <f t="shared" si="1"/>
        <v>5203578.6014241371</v>
      </c>
      <c r="T5" s="4">
        <f t="shared" si="1"/>
        <v>5203578.6014241371</v>
      </c>
      <c r="U5" s="4">
        <f t="shared" si="1"/>
        <v>5203578.6014241371</v>
      </c>
      <c r="V5" s="4">
        <f t="shared" si="1"/>
        <v>5203578.6014241371</v>
      </c>
      <c r="W5" s="4">
        <f t="shared" si="1"/>
        <v>5203578.6014241371</v>
      </c>
      <c r="X5" s="4">
        <f t="shared" si="1"/>
        <v>5203578.6014241371</v>
      </c>
      <c r="Y5" s="4">
        <f t="shared" si="1"/>
        <v>5203578.6014241371</v>
      </c>
      <c r="Z5" s="4">
        <f t="shared" si="1"/>
        <v>5203578.6014241371</v>
      </c>
      <c r="AA5" s="4">
        <f t="shared" si="1"/>
        <v>5203578.6014241371</v>
      </c>
      <c r="AB5" s="4">
        <f t="shared" si="1"/>
        <v>5203578.6014241371</v>
      </c>
      <c r="AC5" s="4">
        <f t="shared" si="1"/>
        <v>5203578.6014241371</v>
      </c>
      <c r="AD5" s="4">
        <f t="shared" si="1"/>
        <v>5203578.6014241371</v>
      </c>
      <c r="AE5" s="4">
        <f t="shared" si="1"/>
        <v>5203578.6014241371</v>
      </c>
      <c r="AF5" s="4">
        <f t="shared" si="1"/>
        <v>5203578.6014241371</v>
      </c>
      <c r="AG5" s="4">
        <f t="shared" si="1"/>
        <v>5203578.6014241371</v>
      </c>
      <c r="AH5" s="4">
        <f t="shared" si="1"/>
        <v>5203578.6014241371</v>
      </c>
      <c r="AI5" s="4">
        <f t="shared" si="1"/>
        <v>5203578.6014241371</v>
      </c>
    </row>
    <row r="6" spans="1:35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s="5" t="s">
        <v>173</v>
      </c>
      <c r="B7" s="5">
        <v>0</v>
      </c>
      <c r="C7">
        <f>$B7</f>
        <v>0</v>
      </c>
      <c r="D7">
        <f t="shared" ref="D7:AI7" si="2">$B7</f>
        <v>0</v>
      </c>
      <c r="E7">
        <f t="shared" si="2"/>
        <v>0</v>
      </c>
      <c r="F7">
        <f t="shared" si="2"/>
        <v>0</v>
      </c>
      <c r="G7">
        <f t="shared" si="2"/>
        <v>0</v>
      </c>
      <c r="H7">
        <f t="shared" si="2"/>
        <v>0</v>
      </c>
      <c r="I7">
        <f t="shared" si="2"/>
        <v>0</v>
      </c>
      <c r="J7">
        <f t="shared" si="2"/>
        <v>0</v>
      </c>
      <c r="K7">
        <f t="shared" si="2"/>
        <v>0</v>
      </c>
      <c r="L7">
        <f t="shared" si="2"/>
        <v>0</v>
      </c>
      <c r="M7">
        <f t="shared" si="2"/>
        <v>0</v>
      </c>
      <c r="N7">
        <f t="shared" si="2"/>
        <v>0</v>
      </c>
      <c r="O7">
        <f t="shared" si="2"/>
        <v>0</v>
      </c>
      <c r="P7">
        <f t="shared" si="2"/>
        <v>0</v>
      </c>
      <c r="Q7">
        <f t="shared" si="2"/>
        <v>0</v>
      </c>
      <c r="R7">
        <f t="shared" si="2"/>
        <v>0</v>
      </c>
      <c r="S7">
        <f t="shared" si="2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  <c r="AC7">
        <f t="shared" si="2"/>
        <v>0</v>
      </c>
      <c r="AD7">
        <f t="shared" si="2"/>
        <v>0</v>
      </c>
      <c r="AE7">
        <f t="shared" si="2"/>
        <v>0</v>
      </c>
      <c r="AF7">
        <f t="shared" si="2"/>
        <v>0</v>
      </c>
      <c r="AG7">
        <f t="shared" si="2"/>
        <v>0</v>
      </c>
      <c r="AH7">
        <f t="shared" si="2"/>
        <v>0</v>
      </c>
      <c r="AI7">
        <f t="shared" si="2"/>
        <v>0</v>
      </c>
    </row>
    <row r="8" spans="1:35" x14ac:dyDescent="0.45">
      <c r="A8" s="5" t="s">
        <v>174</v>
      </c>
      <c r="B8" s="17">
        <f>'Hydrogen - US data'!B9</f>
        <v>5801893.0020650728</v>
      </c>
      <c r="C8" s="17">
        <f>'Hydrogen - US data'!C9</f>
        <v>5214448.4236021359</v>
      </c>
      <c r="D8" s="17">
        <f>'Hydrogen - US data'!D9</f>
        <v>5011259.6788323689</v>
      </c>
      <c r="E8" s="17">
        <f>'Hydrogen - US data'!E9</f>
        <v>4836535.3173254626</v>
      </c>
      <c r="F8" s="17">
        <f>'Hydrogen - US data'!F9</f>
        <v>4629678.5636138767</v>
      </c>
      <c r="G8" s="17">
        <f>'Hydrogen - US data'!G9</f>
        <v>4456546.4021624699</v>
      </c>
      <c r="H8" s="17">
        <f>'Hydrogen - US data'!H9</f>
        <v>4306189.2422854388</v>
      </c>
      <c r="I8" s="17">
        <f>'Hydrogen - US data'!I9</f>
        <v>4189153.8134133737</v>
      </c>
      <c r="J8" s="17">
        <f>'Hydrogen - US data'!J9</f>
        <v>4048812.9668463147</v>
      </c>
      <c r="K8" s="17">
        <f>'Hydrogen - US data'!K9</f>
        <v>3985025.5198962474</v>
      </c>
      <c r="L8" s="17">
        <f>'Hydrogen - US data'!L9</f>
        <v>3934205.9959450597</v>
      </c>
      <c r="M8" s="17">
        <f>'Hydrogen - US data'!M9</f>
        <v>3876405.9496505526</v>
      </c>
      <c r="N8" s="17">
        <f>'Hydrogen - US data'!N9</f>
        <v>3831975.9018723769</v>
      </c>
      <c r="O8" s="17">
        <f>'Hydrogen - US data'!O9</f>
        <v>3776628.4151943023</v>
      </c>
      <c r="P8" s="17">
        <f>'Hydrogen - US data'!P9</f>
        <v>3729305.6340415506</v>
      </c>
      <c r="Q8" s="17">
        <f>'Hydrogen - US data'!Q9</f>
        <v>3679786.2366082827</v>
      </c>
      <c r="R8" s="17">
        <f>'Hydrogen - US data'!R9</f>
        <v>3627321.3242069394</v>
      </c>
      <c r="S8" s="17">
        <f>'Hydrogen - US data'!S9</f>
        <v>3586574.2052396708</v>
      </c>
      <c r="T8" s="17">
        <f>'Hydrogen - US data'!T9</f>
        <v>3544382.4058541483</v>
      </c>
      <c r="U8" s="17">
        <f>'Hydrogen - US data'!U9</f>
        <v>3504655.9588808641</v>
      </c>
      <c r="V8" s="17">
        <f>'Hydrogen - US data'!V9</f>
        <v>3462981.2499230122</v>
      </c>
      <c r="W8" s="17">
        <f>'Hydrogen - US data'!W9</f>
        <v>3424884.6773231002</v>
      </c>
      <c r="X8" s="17">
        <f>'Hydrogen - US data'!X9</f>
        <v>3388450.0607542084</v>
      </c>
      <c r="Y8" s="17">
        <f>'Hydrogen - US data'!Y9</f>
        <v>3352681.5103077036</v>
      </c>
      <c r="Z8" s="17">
        <f>'Hydrogen - US data'!Z9</f>
        <v>3314430.1702367137</v>
      </c>
      <c r="AA8" s="17">
        <f>'Hydrogen - US data'!AA9</f>
        <v>3283646.2930168654</v>
      </c>
      <c r="AB8" s="17">
        <f>'Hydrogen - US data'!AB9</f>
        <v>3250557.7977666873</v>
      </c>
      <c r="AC8" s="17">
        <f>'Hydrogen - US data'!AC9</f>
        <v>3219502.1557579543</v>
      </c>
      <c r="AD8" s="17">
        <f>'Hydrogen - US data'!AD9</f>
        <v>3190349.3190118875</v>
      </c>
      <c r="AE8" s="17">
        <f>'Hydrogen - US data'!AE9</f>
        <v>3160655.8164576027</v>
      </c>
      <c r="AF8" s="17">
        <f>'Hydrogen - US data'!AF9</f>
        <v>3132552.589577537</v>
      </c>
      <c r="AG8" s="17">
        <f>'Hydrogen - US data'!AG9</f>
        <v>3107299.4456662484</v>
      </c>
      <c r="AH8" s="17">
        <f>'Hydrogen - US data'!AH9</f>
        <v>3081025.9358264413</v>
      </c>
      <c r="AI8" s="17">
        <f>'Hydrogen - US data'!AI9</f>
        <v>3056612.9168902002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D12" sqref="D12"/>
    </sheetView>
  </sheetViews>
  <sheetFormatPr defaultRowHeight="14.25" x14ac:dyDescent="0.45"/>
  <cols>
    <col min="1" max="1" width="24.3984375" customWidth="1"/>
    <col min="2" max="2" width="9.59765625" bestFit="1" customWidth="1"/>
  </cols>
  <sheetData>
    <row r="1" spans="1:35" x14ac:dyDescent="0.45">
      <c r="A1" s="1" t="s">
        <v>172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3</v>
      </c>
      <c r="B5" s="4">
        <f>Ships!B47</f>
        <v>189030.21913307568</v>
      </c>
      <c r="C5" s="4">
        <f>B5</f>
        <v>189030.21913307568</v>
      </c>
      <c r="D5" s="4">
        <f t="shared" ref="D5:AI5" si="0">C5</f>
        <v>189030.21913307568</v>
      </c>
      <c r="E5" s="4">
        <f t="shared" si="0"/>
        <v>189030.21913307568</v>
      </c>
      <c r="F5" s="4">
        <f t="shared" si="0"/>
        <v>189030.21913307568</v>
      </c>
      <c r="G5" s="4">
        <f t="shared" si="0"/>
        <v>189030.21913307568</v>
      </c>
      <c r="H5" s="4">
        <f t="shared" si="0"/>
        <v>189030.21913307568</v>
      </c>
      <c r="I5" s="4">
        <f t="shared" si="0"/>
        <v>189030.21913307568</v>
      </c>
      <c r="J5" s="4">
        <f t="shared" si="0"/>
        <v>189030.21913307568</v>
      </c>
      <c r="K5" s="4">
        <f t="shared" si="0"/>
        <v>189030.21913307568</v>
      </c>
      <c r="L5" s="4">
        <f t="shared" si="0"/>
        <v>189030.21913307568</v>
      </c>
      <c r="M5" s="4">
        <f t="shared" si="0"/>
        <v>189030.21913307568</v>
      </c>
      <c r="N5" s="4">
        <f t="shared" si="0"/>
        <v>189030.21913307568</v>
      </c>
      <c r="O5" s="4">
        <f t="shared" si="0"/>
        <v>189030.21913307568</v>
      </c>
      <c r="P5" s="4">
        <f t="shared" si="0"/>
        <v>189030.21913307568</v>
      </c>
      <c r="Q5" s="4">
        <f t="shared" si="0"/>
        <v>189030.21913307568</v>
      </c>
      <c r="R5" s="4">
        <f t="shared" si="0"/>
        <v>189030.21913307568</v>
      </c>
      <c r="S5" s="4">
        <f t="shared" si="0"/>
        <v>189030.21913307568</v>
      </c>
      <c r="T5" s="4">
        <f t="shared" si="0"/>
        <v>189030.21913307568</v>
      </c>
      <c r="U5" s="4">
        <f t="shared" si="0"/>
        <v>189030.21913307568</v>
      </c>
      <c r="V5" s="4">
        <f t="shared" si="0"/>
        <v>189030.21913307568</v>
      </c>
      <c r="W5" s="4">
        <f t="shared" si="0"/>
        <v>189030.21913307568</v>
      </c>
      <c r="X5" s="4">
        <f t="shared" si="0"/>
        <v>189030.21913307568</v>
      </c>
      <c r="Y5" s="4">
        <f t="shared" si="0"/>
        <v>189030.21913307568</v>
      </c>
      <c r="Z5" s="4">
        <f t="shared" si="0"/>
        <v>189030.21913307568</v>
      </c>
      <c r="AA5" s="4">
        <f t="shared" si="0"/>
        <v>189030.21913307568</v>
      </c>
      <c r="AB5" s="4">
        <f t="shared" si="0"/>
        <v>189030.21913307568</v>
      </c>
      <c r="AC5" s="4">
        <f t="shared" si="0"/>
        <v>189030.21913307568</v>
      </c>
      <c r="AD5" s="4">
        <f t="shared" si="0"/>
        <v>189030.21913307568</v>
      </c>
      <c r="AE5" s="4">
        <f t="shared" si="0"/>
        <v>189030.21913307568</v>
      </c>
      <c r="AF5" s="4">
        <f t="shared" si="0"/>
        <v>189030.21913307568</v>
      </c>
      <c r="AG5" s="4">
        <f t="shared" si="0"/>
        <v>189030.21913307568</v>
      </c>
      <c r="AH5" s="4">
        <f t="shared" si="0"/>
        <v>189030.21913307568</v>
      </c>
      <c r="AI5" s="4">
        <f t="shared" si="0"/>
        <v>189030.21913307568</v>
      </c>
    </row>
    <row r="6" spans="1:35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s="5" t="s">
        <v>173</v>
      </c>
      <c r="B7" s="5">
        <v>0</v>
      </c>
      <c r="C7">
        <f>$B7</f>
        <v>0</v>
      </c>
      <c r="D7">
        <f t="shared" ref="D7:AI7" si="1">$B7</f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</row>
    <row r="8" spans="1:35" x14ac:dyDescent="0.45">
      <c r="A8" s="5" t="s">
        <v>174</v>
      </c>
      <c r="B8" s="4">
        <f>'Hydrogen - US data'!B10</f>
        <v>69622.716024780879</v>
      </c>
      <c r="C8" s="4">
        <f>'Hydrogen - US data'!C10</f>
        <v>62573.381083225635</v>
      </c>
      <c r="D8" s="4">
        <f>'Hydrogen - US data'!D10</f>
        <v>60135.116145988432</v>
      </c>
      <c r="E8" s="4">
        <f>'Hydrogen - US data'!E10</f>
        <v>58038.42380790555</v>
      </c>
      <c r="F8" s="4">
        <f>'Hydrogen - US data'!F10</f>
        <v>55556.142763366515</v>
      </c>
      <c r="G8" s="4">
        <f>'Hydrogen - US data'!G10</f>
        <v>53478.556825949643</v>
      </c>
      <c r="H8" s="4">
        <f>'Hydrogen - US data'!H10</f>
        <v>51674.270907425263</v>
      </c>
      <c r="I8" s="4">
        <f>'Hydrogen - US data'!I10</f>
        <v>50269.845760960488</v>
      </c>
      <c r="J8" s="4">
        <f>'Hydrogen - US data'!J10</f>
        <v>48585.755602155776</v>
      </c>
      <c r="K8" s="4">
        <f>'Hydrogen - US data'!K10</f>
        <v>47820.306238754973</v>
      </c>
      <c r="L8" s="4">
        <f>'Hydrogen - US data'!L10</f>
        <v>47210.471951340718</v>
      </c>
      <c r="M8" s="4">
        <f>'Hydrogen - US data'!M10</f>
        <v>46516.871395806629</v>
      </c>
      <c r="N8" s="4">
        <f>'Hydrogen - US data'!N10</f>
        <v>45983.710822468522</v>
      </c>
      <c r="O8" s="4">
        <f>'Hydrogen - US data'!O10</f>
        <v>45319.540982331629</v>
      </c>
      <c r="P8" s="4">
        <f>'Hydrogen - US data'!P10</f>
        <v>44751.667608498603</v>
      </c>
      <c r="Q8" s="4">
        <f>'Hydrogen - US data'!Q10</f>
        <v>44157.434839299392</v>
      </c>
      <c r="R8" s="4">
        <f>'Hydrogen - US data'!R10</f>
        <v>43527.855890483275</v>
      </c>
      <c r="S8" s="4">
        <f>'Hydrogen - US data'!S10</f>
        <v>43038.89046287605</v>
      </c>
      <c r="T8" s="4">
        <f>'Hydrogen - US data'!T10</f>
        <v>42532.588870249783</v>
      </c>
      <c r="U8" s="4">
        <f>'Hydrogen - US data'!U10</f>
        <v>42055.871506570365</v>
      </c>
      <c r="V8" s="4">
        <f>'Hydrogen - US data'!V10</f>
        <v>41555.774999076144</v>
      </c>
      <c r="W8" s="4">
        <f>'Hydrogen - US data'!W10</f>
        <v>41098.616127877198</v>
      </c>
      <c r="X8" s="4">
        <f>'Hydrogen - US data'!X10</f>
        <v>40661.400729050503</v>
      </c>
      <c r="Y8" s="4">
        <f>'Hydrogen - US data'!Y10</f>
        <v>40232.178123692443</v>
      </c>
      <c r="Z8" s="4">
        <f>'Hydrogen - US data'!Z10</f>
        <v>39773.162042840559</v>
      </c>
      <c r="AA8" s="4">
        <f>'Hydrogen - US data'!AA10</f>
        <v>39403.755516202385</v>
      </c>
      <c r="AB8" s="4">
        <f>'Hydrogen - US data'!AB10</f>
        <v>39006.693573200246</v>
      </c>
      <c r="AC8" s="4">
        <f>'Hydrogen - US data'!AC10</f>
        <v>38634.025869095451</v>
      </c>
      <c r="AD8" s="4">
        <f>'Hydrogen - US data'!AD10</f>
        <v>38284.191828142648</v>
      </c>
      <c r="AE8" s="4">
        <f>'Hydrogen - US data'!AE10</f>
        <v>37927.869797491228</v>
      </c>
      <c r="AF8" s="4">
        <f>'Hydrogen - US data'!AF10</f>
        <v>37590.631074930439</v>
      </c>
      <c r="AG8" s="4">
        <f>'Hydrogen - US data'!AG10</f>
        <v>37287.593347994982</v>
      </c>
      <c r="AH8" s="4">
        <f>'Hydrogen - US data'!AH10</f>
        <v>36972.311229917294</v>
      </c>
      <c r="AI8" s="4">
        <f>'Hydrogen - US data'!AI10</f>
        <v>36679.355002682401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H12" sqref="H12"/>
    </sheetView>
  </sheetViews>
  <sheetFormatPr defaultRowHeight="14.25" x14ac:dyDescent="0.45"/>
  <cols>
    <col min="1" max="1" width="24.3984375" customWidth="1"/>
  </cols>
  <sheetData>
    <row r="1" spans="1:35" x14ac:dyDescent="0.45">
      <c r="A1" s="1" t="s">
        <v>172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3</v>
      </c>
      <c r="B5">
        <f>Ships!A35</f>
        <v>10000000</v>
      </c>
      <c r="C5">
        <f>B5</f>
        <v>10000000</v>
      </c>
      <c r="D5">
        <f t="shared" ref="D5:AI5" si="0">C5</f>
        <v>10000000</v>
      </c>
      <c r="E5">
        <f t="shared" si="0"/>
        <v>10000000</v>
      </c>
      <c r="F5">
        <f t="shared" si="0"/>
        <v>10000000</v>
      </c>
      <c r="G5">
        <f t="shared" si="0"/>
        <v>10000000</v>
      </c>
      <c r="H5">
        <f t="shared" si="0"/>
        <v>10000000</v>
      </c>
      <c r="I5">
        <f t="shared" si="0"/>
        <v>10000000</v>
      </c>
      <c r="J5">
        <f t="shared" si="0"/>
        <v>10000000</v>
      </c>
      <c r="K5">
        <f t="shared" si="0"/>
        <v>10000000</v>
      </c>
      <c r="L5">
        <f t="shared" si="0"/>
        <v>10000000</v>
      </c>
      <c r="M5">
        <f t="shared" si="0"/>
        <v>10000000</v>
      </c>
      <c r="N5">
        <f t="shared" si="0"/>
        <v>10000000</v>
      </c>
      <c r="O5">
        <f t="shared" si="0"/>
        <v>10000000</v>
      </c>
      <c r="P5">
        <f t="shared" si="0"/>
        <v>10000000</v>
      </c>
      <c r="Q5">
        <f t="shared" si="0"/>
        <v>10000000</v>
      </c>
      <c r="R5">
        <f t="shared" si="0"/>
        <v>10000000</v>
      </c>
      <c r="S5">
        <f t="shared" si="0"/>
        <v>10000000</v>
      </c>
      <c r="T5">
        <f t="shared" si="0"/>
        <v>10000000</v>
      </c>
      <c r="U5">
        <f t="shared" si="0"/>
        <v>10000000</v>
      </c>
      <c r="V5">
        <f t="shared" si="0"/>
        <v>10000000</v>
      </c>
      <c r="W5">
        <f t="shared" si="0"/>
        <v>10000000</v>
      </c>
      <c r="X5">
        <f t="shared" si="0"/>
        <v>10000000</v>
      </c>
      <c r="Y5">
        <f t="shared" si="0"/>
        <v>10000000</v>
      </c>
      <c r="Z5">
        <f t="shared" si="0"/>
        <v>10000000</v>
      </c>
      <c r="AA5">
        <f t="shared" si="0"/>
        <v>10000000</v>
      </c>
      <c r="AB5">
        <f t="shared" si="0"/>
        <v>10000000</v>
      </c>
      <c r="AC5">
        <f t="shared" si="0"/>
        <v>10000000</v>
      </c>
      <c r="AD5">
        <f t="shared" si="0"/>
        <v>10000000</v>
      </c>
      <c r="AE5">
        <f t="shared" si="0"/>
        <v>10000000</v>
      </c>
      <c r="AF5">
        <f t="shared" si="0"/>
        <v>10000000</v>
      </c>
      <c r="AG5">
        <f t="shared" si="0"/>
        <v>10000000</v>
      </c>
      <c r="AH5">
        <f t="shared" si="0"/>
        <v>10000000</v>
      </c>
      <c r="AI5">
        <f t="shared" si="0"/>
        <v>10000000</v>
      </c>
    </row>
    <row r="6" spans="1:35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s="5" t="s">
        <v>173</v>
      </c>
      <c r="B7" s="5">
        <v>0</v>
      </c>
      <c r="C7">
        <f>$B7</f>
        <v>0</v>
      </c>
      <c r="D7">
        <f t="shared" ref="D7:AI7" si="1">$B7</f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</row>
    <row r="8" spans="1:35" x14ac:dyDescent="0.45">
      <c r="A8" s="5" t="s">
        <v>174</v>
      </c>
      <c r="B8" s="17">
        <f>'Hydrogen - US data'!B11</f>
        <v>23207572.008260291</v>
      </c>
      <c r="C8" s="17">
        <f>'Hydrogen - US data'!C11</f>
        <v>20857793.694408543</v>
      </c>
      <c r="D8" s="17">
        <f>'Hydrogen - US data'!D11</f>
        <v>20045038.715329476</v>
      </c>
      <c r="E8" s="17">
        <f>'Hydrogen - US data'!E11</f>
        <v>19346141.26930185</v>
      </c>
      <c r="F8" s="17">
        <f>'Hydrogen - US data'!F11</f>
        <v>18518714.254455507</v>
      </c>
      <c r="G8" s="17">
        <f>'Hydrogen - US data'!G11</f>
        <v>17826185.60864988</v>
      </c>
      <c r="H8" s="17">
        <f>'Hydrogen - US data'!H11</f>
        <v>17224756.969141755</v>
      </c>
      <c r="I8" s="17">
        <f>'Hydrogen - US data'!I11</f>
        <v>16756615.253653495</v>
      </c>
      <c r="J8" s="17">
        <f>'Hydrogen - US data'!J11</f>
        <v>16195251.867385259</v>
      </c>
      <c r="K8" s="17">
        <f>'Hydrogen - US data'!K11</f>
        <v>15940102.07958499</v>
      </c>
      <c r="L8" s="17">
        <f>'Hydrogen - US data'!L11</f>
        <v>15736823.983780239</v>
      </c>
      <c r="M8" s="17">
        <f>'Hydrogen - US data'!M11</f>
        <v>15505623.79860221</v>
      </c>
      <c r="N8" s="17">
        <f>'Hydrogen - US data'!N11</f>
        <v>15327903.607489508</v>
      </c>
      <c r="O8" s="17">
        <f>'Hydrogen - US data'!O11</f>
        <v>15106513.660777209</v>
      </c>
      <c r="P8" s="17">
        <f>'Hydrogen - US data'!P11</f>
        <v>14917222.536166202</v>
      </c>
      <c r="Q8" s="17">
        <f>'Hydrogen - US data'!Q11</f>
        <v>14719144.946433131</v>
      </c>
      <c r="R8" s="17">
        <f>'Hydrogen - US data'!R11</f>
        <v>14509285.296827758</v>
      </c>
      <c r="S8" s="17">
        <f>'Hydrogen - US data'!S11</f>
        <v>14346296.820958683</v>
      </c>
      <c r="T8" s="17">
        <f>'Hydrogen - US data'!T11</f>
        <v>14177529.623416593</v>
      </c>
      <c r="U8" s="17">
        <f>'Hydrogen - US data'!U11</f>
        <v>14018623.835523456</v>
      </c>
      <c r="V8" s="17">
        <f>'Hydrogen - US data'!V11</f>
        <v>13851924.999692049</v>
      </c>
      <c r="W8" s="17">
        <f>'Hydrogen - US data'!W11</f>
        <v>13699538.709292401</v>
      </c>
      <c r="X8" s="17">
        <f>'Hydrogen - US data'!X11</f>
        <v>13553800.243016833</v>
      </c>
      <c r="Y8" s="17">
        <f>'Hydrogen - US data'!Y11</f>
        <v>13410726.041230815</v>
      </c>
      <c r="Z8" s="17">
        <f>'Hydrogen - US data'!Z11</f>
        <v>13257720.680946855</v>
      </c>
      <c r="AA8" s="17">
        <f>'Hydrogen - US data'!AA11</f>
        <v>13134585.172067462</v>
      </c>
      <c r="AB8" s="17">
        <f>'Hydrogen - US data'!AB11</f>
        <v>13002231.191066749</v>
      </c>
      <c r="AC8" s="17">
        <f>'Hydrogen - US data'!AC11</f>
        <v>12878008.623031817</v>
      </c>
      <c r="AD8" s="17">
        <f>'Hydrogen - US data'!AD11</f>
        <v>12761397.27604755</v>
      </c>
      <c r="AE8" s="17">
        <f>'Hydrogen - US data'!AE11</f>
        <v>12642623.265830411</v>
      </c>
      <c r="AF8" s="17">
        <f>'Hydrogen - US data'!AF11</f>
        <v>12530210.358310148</v>
      </c>
      <c r="AG8" s="17">
        <f>'Hydrogen - US data'!AG11</f>
        <v>12429197.782664994</v>
      </c>
      <c r="AH8" s="17">
        <f>'Hydrogen - US data'!AH11</f>
        <v>12324103.743305765</v>
      </c>
      <c r="AI8" s="17">
        <f>'Hydrogen - US data'!AI11</f>
        <v>12226451.667560801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K16" sqref="K16"/>
    </sheetView>
  </sheetViews>
  <sheetFormatPr defaultRowHeight="14.25" x14ac:dyDescent="0.45"/>
  <cols>
    <col min="1" max="1" width="24.3984375" customWidth="1"/>
  </cols>
  <sheetData>
    <row r="1" spans="1:35" x14ac:dyDescent="0.45">
      <c r="A1" s="1" t="s">
        <v>172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0</v>
      </c>
      <c r="B2" s="4">
        <f>'India Psgr Mtrbk'!B23</f>
        <v>581.29981769919425</v>
      </c>
      <c r="C2" s="4">
        <f>$B2</f>
        <v>581.29981769919425</v>
      </c>
      <c r="D2" s="4">
        <f>$B2</f>
        <v>581.29981769919425</v>
      </c>
      <c r="E2" s="4">
        <f t="shared" ref="E2:AI2" si="0">$B2</f>
        <v>581.29981769919425</v>
      </c>
      <c r="F2" s="4">
        <f t="shared" si="0"/>
        <v>581.29981769919425</v>
      </c>
      <c r="G2" s="4">
        <f t="shared" si="0"/>
        <v>581.29981769919425</v>
      </c>
      <c r="H2" s="4">
        <f t="shared" si="0"/>
        <v>581.29981769919425</v>
      </c>
      <c r="I2" s="4">
        <f t="shared" si="0"/>
        <v>581.29981769919425</v>
      </c>
      <c r="J2" s="4">
        <f t="shared" si="0"/>
        <v>581.29981769919425</v>
      </c>
      <c r="K2" s="4">
        <f t="shared" si="0"/>
        <v>581.29981769919425</v>
      </c>
      <c r="L2" s="4">
        <f t="shared" si="0"/>
        <v>581.29981769919425</v>
      </c>
      <c r="M2" s="4">
        <f t="shared" si="0"/>
        <v>581.29981769919425</v>
      </c>
      <c r="N2" s="4">
        <f t="shared" si="0"/>
        <v>581.29981769919425</v>
      </c>
      <c r="O2" s="4">
        <f t="shared" si="0"/>
        <v>581.29981769919425</v>
      </c>
      <c r="P2" s="4">
        <f t="shared" si="0"/>
        <v>581.29981769919425</v>
      </c>
      <c r="Q2" s="4">
        <f t="shared" si="0"/>
        <v>581.29981769919425</v>
      </c>
      <c r="R2" s="4">
        <f t="shared" si="0"/>
        <v>581.29981769919425</v>
      </c>
      <c r="S2" s="4">
        <f t="shared" si="0"/>
        <v>581.29981769919425</v>
      </c>
      <c r="T2" s="4">
        <f t="shared" si="0"/>
        <v>581.29981769919425</v>
      </c>
      <c r="U2" s="4">
        <f t="shared" si="0"/>
        <v>581.29981769919425</v>
      </c>
      <c r="V2" s="4">
        <f t="shared" si="0"/>
        <v>581.29981769919425</v>
      </c>
      <c r="W2" s="4">
        <f t="shared" si="0"/>
        <v>581.29981769919425</v>
      </c>
      <c r="X2" s="4">
        <f t="shared" si="0"/>
        <v>581.29981769919425</v>
      </c>
      <c r="Y2" s="4">
        <f t="shared" si="0"/>
        <v>581.29981769919425</v>
      </c>
      <c r="Z2" s="4">
        <f t="shared" si="0"/>
        <v>581.29981769919425</v>
      </c>
      <c r="AA2" s="4">
        <f t="shared" si="0"/>
        <v>581.29981769919425</v>
      </c>
      <c r="AB2" s="4">
        <f t="shared" si="0"/>
        <v>581.29981769919425</v>
      </c>
      <c r="AC2" s="4">
        <f t="shared" si="0"/>
        <v>581.29981769919425</v>
      </c>
      <c r="AD2" s="4">
        <f t="shared" si="0"/>
        <v>581.29981769919425</v>
      </c>
      <c r="AE2" s="4">
        <f t="shared" si="0"/>
        <v>581.29981769919425</v>
      </c>
      <c r="AF2" s="4">
        <f t="shared" si="0"/>
        <v>581.29981769919425</v>
      </c>
      <c r="AG2" s="4">
        <f t="shared" si="0"/>
        <v>581.29981769919425</v>
      </c>
      <c r="AH2" s="4">
        <f t="shared" si="0"/>
        <v>581.29981769919425</v>
      </c>
      <c r="AI2" s="4">
        <f t="shared" si="0"/>
        <v>581.29981769919425</v>
      </c>
    </row>
    <row r="3" spans="1:35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2</v>
      </c>
      <c r="B4" s="17">
        <f>'India Psgr Mtrbk'!B25</f>
        <v>1175.292461165729</v>
      </c>
      <c r="C4" s="4">
        <f>$B4</f>
        <v>1175.292461165729</v>
      </c>
      <c r="D4" s="4">
        <f>$B4</f>
        <v>1175.292461165729</v>
      </c>
      <c r="E4" s="4">
        <f t="shared" ref="E4:AI4" si="1">$B4</f>
        <v>1175.292461165729</v>
      </c>
      <c r="F4" s="4">
        <f t="shared" si="1"/>
        <v>1175.292461165729</v>
      </c>
      <c r="G4" s="4">
        <f t="shared" si="1"/>
        <v>1175.292461165729</v>
      </c>
      <c r="H4" s="4">
        <f t="shared" si="1"/>
        <v>1175.292461165729</v>
      </c>
      <c r="I4" s="4">
        <f t="shared" si="1"/>
        <v>1175.292461165729</v>
      </c>
      <c r="J4" s="4">
        <f t="shared" si="1"/>
        <v>1175.292461165729</v>
      </c>
      <c r="K4" s="4">
        <f t="shared" si="1"/>
        <v>1175.292461165729</v>
      </c>
      <c r="L4" s="4">
        <f t="shared" si="1"/>
        <v>1175.292461165729</v>
      </c>
      <c r="M4" s="4">
        <f t="shared" si="1"/>
        <v>1175.292461165729</v>
      </c>
      <c r="N4" s="4">
        <f t="shared" si="1"/>
        <v>1175.292461165729</v>
      </c>
      <c r="O4" s="4">
        <f t="shared" si="1"/>
        <v>1175.292461165729</v>
      </c>
      <c r="P4" s="4">
        <f t="shared" si="1"/>
        <v>1175.292461165729</v>
      </c>
      <c r="Q4" s="4">
        <f t="shared" si="1"/>
        <v>1175.292461165729</v>
      </c>
      <c r="R4" s="4">
        <f t="shared" si="1"/>
        <v>1175.292461165729</v>
      </c>
      <c r="S4" s="4">
        <f t="shared" si="1"/>
        <v>1175.292461165729</v>
      </c>
      <c r="T4" s="4">
        <f t="shared" si="1"/>
        <v>1175.292461165729</v>
      </c>
      <c r="U4" s="4">
        <f t="shared" si="1"/>
        <v>1175.292461165729</v>
      </c>
      <c r="V4" s="4">
        <f t="shared" si="1"/>
        <v>1175.292461165729</v>
      </c>
      <c r="W4" s="4">
        <f t="shared" si="1"/>
        <v>1175.292461165729</v>
      </c>
      <c r="X4" s="4">
        <f t="shared" si="1"/>
        <v>1175.292461165729</v>
      </c>
      <c r="Y4" s="4">
        <f t="shared" si="1"/>
        <v>1175.292461165729</v>
      </c>
      <c r="Z4" s="4">
        <f t="shared" si="1"/>
        <v>1175.292461165729</v>
      </c>
      <c r="AA4" s="4">
        <f t="shared" si="1"/>
        <v>1175.292461165729</v>
      </c>
      <c r="AB4" s="4">
        <f t="shared" si="1"/>
        <v>1175.292461165729</v>
      </c>
      <c r="AC4" s="4">
        <f t="shared" si="1"/>
        <v>1175.292461165729</v>
      </c>
      <c r="AD4" s="4">
        <f t="shared" si="1"/>
        <v>1175.292461165729</v>
      </c>
      <c r="AE4" s="4">
        <f t="shared" si="1"/>
        <v>1175.292461165729</v>
      </c>
      <c r="AF4" s="4">
        <f t="shared" si="1"/>
        <v>1175.292461165729</v>
      </c>
      <c r="AG4" s="4">
        <f t="shared" si="1"/>
        <v>1175.292461165729</v>
      </c>
      <c r="AH4" s="4">
        <f t="shared" si="1"/>
        <v>1175.292461165729</v>
      </c>
      <c r="AI4" s="4">
        <f t="shared" si="1"/>
        <v>1175.292461165729</v>
      </c>
    </row>
    <row r="5" spans="1:35" x14ac:dyDescent="0.4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s="5" t="s">
        <v>173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s="5" t="s">
        <v>174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A5" sqref="A5"/>
    </sheetView>
  </sheetViews>
  <sheetFormatPr defaultRowHeight="14.25" x14ac:dyDescent="0.45"/>
  <cols>
    <col min="1" max="1" width="24.3984375" customWidth="1"/>
  </cols>
  <sheetData>
    <row r="1" spans="1:35" x14ac:dyDescent="0.45">
      <c r="A1" s="1" t="s">
        <v>172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0</v>
      </c>
      <c r="B2" s="4">
        <f>'India Frgt Mtrbk'!B25</f>
        <v>1370.2622643209786</v>
      </c>
      <c r="C2" s="4">
        <f>$B2</f>
        <v>1370.2622643209786</v>
      </c>
      <c r="D2" s="4">
        <f t="shared" ref="D2:AI6" si="0">$B2</f>
        <v>1370.2622643209786</v>
      </c>
      <c r="E2" s="4">
        <f t="shared" si="0"/>
        <v>1370.2622643209786</v>
      </c>
      <c r="F2" s="4">
        <f t="shared" si="0"/>
        <v>1370.2622643209786</v>
      </c>
      <c r="G2" s="4">
        <f t="shared" si="0"/>
        <v>1370.2622643209786</v>
      </c>
      <c r="H2" s="4">
        <f t="shared" si="0"/>
        <v>1370.2622643209786</v>
      </c>
      <c r="I2" s="4">
        <f t="shared" si="0"/>
        <v>1370.2622643209786</v>
      </c>
      <c r="J2" s="4">
        <f t="shared" si="0"/>
        <v>1370.2622643209786</v>
      </c>
      <c r="K2" s="4">
        <f t="shared" si="0"/>
        <v>1370.2622643209786</v>
      </c>
      <c r="L2" s="4">
        <f t="shared" si="0"/>
        <v>1370.2622643209786</v>
      </c>
      <c r="M2" s="4">
        <f t="shared" si="0"/>
        <v>1370.2622643209786</v>
      </c>
      <c r="N2" s="4">
        <f t="shared" si="0"/>
        <v>1370.2622643209786</v>
      </c>
      <c r="O2" s="4">
        <f t="shared" si="0"/>
        <v>1370.2622643209786</v>
      </c>
      <c r="P2" s="4">
        <f t="shared" si="0"/>
        <v>1370.2622643209786</v>
      </c>
      <c r="Q2" s="4">
        <f t="shared" si="0"/>
        <v>1370.2622643209786</v>
      </c>
      <c r="R2" s="4">
        <f t="shared" si="0"/>
        <v>1370.2622643209786</v>
      </c>
      <c r="S2" s="4">
        <f t="shared" si="0"/>
        <v>1370.2622643209786</v>
      </c>
      <c r="T2" s="4">
        <f t="shared" si="0"/>
        <v>1370.2622643209786</v>
      </c>
      <c r="U2" s="4">
        <f t="shared" si="0"/>
        <v>1370.2622643209786</v>
      </c>
      <c r="V2" s="4">
        <f t="shared" si="0"/>
        <v>1370.2622643209786</v>
      </c>
      <c r="W2" s="4">
        <f t="shared" si="0"/>
        <v>1370.2622643209786</v>
      </c>
      <c r="X2" s="4">
        <f t="shared" si="0"/>
        <v>1370.2622643209786</v>
      </c>
      <c r="Y2" s="4">
        <f t="shared" si="0"/>
        <v>1370.2622643209786</v>
      </c>
      <c r="Z2" s="4">
        <f t="shared" si="0"/>
        <v>1370.2622643209786</v>
      </c>
      <c r="AA2" s="4">
        <f t="shared" si="0"/>
        <v>1370.2622643209786</v>
      </c>
      <c r="AB2" s="4">
        <f t="shared" si="0"/>
        <v>1370.2622643209786</v>
      </c>
      <c r="AC2" s="4">
        <f t="shared" si="0"/>
        <v>1370.2622643209786</v>
      </c>
      <c r="AD2" s="4">
        <f t="shared" si="0"/>
        <v>1370.2622643209786</v>
      </c>
      <c r="AE2" s="4">
        <f t="shared" si="0"/>
        <v>1370.2622643209786</v>
      </c>
      <c r="AF2" s="4">
        <f t="shared" si="0"/>
        <v>1370.2622643209786</v>
      </c>
      <c r="AG2" s="4">
        <f t="shared" si="0"/>
        <v>1370.2622643209786</v>
      </c>
      <c r="AH2" s="4">
        <f t="shared" si="0"/>
        <v>1370.2622643209786</v>
      </c>
      <c r="AI2" s="4">
        <f t="shared" si="0"/>
        <v>1370.2622643209786</v>
      </c>
    </row>
    <row r="3" spans="1:35" x14ac:dyDescent="0.45">
      <c r="A3" t="s">
        <v>1</v>
      </c>
      <c r="B3" s="4">
        <f>'India Frgt Mtrbk'!B26</f>
        <v>2592.3880676342837</v>
      </c>
      <c r="C3" s="4">
        <f t="shared" ref="C3:R6" si="1">$B3</f>
        <v>2592.3880676342837</v>
      </c>
      <c r="D3" s="4">
        <f t="shared" si="1"/>
        <v>2592.3880676342837</v>
      </c>
      <c r="E3" s="4">
        <f t="shared" si="1"/>
        <v>2592.3880676342837</v>
      </c>
      <c r="F3" s="4">
        <f t="shared" si="1"/>
        <v>2592.3880676342837</v>
      </c>
      <c r="G3" s="4">
        <f t="shared" si="1"/>
        <v>2592.3880676342837</v>
      </c>
      <c r="H3" s="4">
        <f t="shared" si="1"/>
        <v>2592.3880676342837</v>
      </c>
      <c r="I3" s="4">
        <f t="shared" si="1"/>
        <v>2592.3880676342837</v>
      </c>
      <c r="J3" s="4">
        <f t="shared" si="1"/>
        <v>2592.3880676342837</v>
      </c>
      <c r="K3" s="4">
        <f t="shared" si="1"/>
        <v>2592.3880676342837</v>
      </c>
      <c r="L3" s="4">
        <f t="shared" si="1"/>
        <v>2592.3880676342837</v>
      </c>
      <c r="M3" s="4">
        <f t="shared" si="1"/>
        <v>2592.3880676342837</v>
      </c>
      <c r="N3" s="4">
        <f t="shared" si="1"/>
        <v>2592.3880676342837</v>
      </c>
      <c r="O3" s="4">
        <f t="shared" si="1"/>
        <v>2592.3880676342837</v>
      </c>
      <c r="P3" s="4">
        <f t="shared" si="1"/>
        <v>2592.3880676342837</v>
      </c>
      <c r="Q3" s="4">
        <f t="shared" si="1"/>
        <v>2592.3880676342837</v>
      </c>
      <c r="R3" s="4">
        <f t="shared" si="1"/>
        <v>2592.3880676342837</v>
      </c>
      <c r="S3" s="4">
        <f t="shared" si="0"/>
        <v>2592.3880676342837</v>
      </c>
      <c r="T3" s="4">
        <f t="shared" si="0"/>
        <v>2592.3880676342837</v>
      </c>
      <c r="U3" s="4">
        <f t="shared" si="0"/>
        <v>2592.3880676342837</v>
      </c>
      <c r="V3" s="4">
        <f t="shared" si="0"/>
        <v>2592.3880676342837</v>
      </c>
      <c r="W3" s="4">
        <f t="shared" si="0"/>
        <v>2592.3880676342837</v>
      </c>
      <c r="X3" s="4">
        <f t="shared" si="0"/>
        <v>2592.3880676342837</v>
      </c>
      <c r="Y3" s="4">
        <f t="shared" si="0"/>
        <v>2592.3880676342837</v>
      </c>
      <c r="Z3" s="4">
        <f t="shared" si="0"/>
        <v>2592.3880676342837</v>
      </c>
      <c r="AA3" s="4">
        <f t="shared" si="0"/>
        <v>2592.3880676342837</v>
      </c>
      <c r="AB3" s="4">
        <f t="shared" si="0"/>
        <v>2592.3880676342837</v>
      </c>
      <c r="AC3" s="4">
        <f t="shared" si="0"/>
        <v>2592.3880676342837</v>
      </c>
      <c r="AD3" s="4">
        <f t="shared" si="0"/>
        <v>2592.3880676342837</v>
      </c>
      <c r="AE3" s="4">
        <f t="shared" si="0"/>
        <v>2592.3880676342837</v>
      </c>
      <c r="AF3" s="4">
        <f t="shared" si="0"/>
        <v>2592.3880676342837</v>
      </c>
      <c r="AG3" s="4">
        <f t="shared" si="0"/>
        <v>2592.3880676342837</v>
      </c>
      <c r="AH3" s="4">
        <f t="shared" si="0"/>
        <v>2592.3880676342837</v>
      </c>
      <c r="AI3" s="4">
        <f t="shared" si="0"/>
        <v>2592.3880676342837</v>
      </c>
    </row>
    <row r="4" spans="1:35" x14ac:dyDescent="0.45">
      <c r="A4" t="s">
        <v>2</v>
      </c>
      <c r="B4" s="4">
        <f>'India Frgt Mtrbk'!B27</f>
        <v>2376.3557286647601</v>
      </c>
      <c r="C4" s="4">
        <f t="shared" si="1"/>
        <v>2376.3557286647601</v>
      </c>
      <c r="D4" s="4">
        <f t="shared" si="0"/>
        <v>2376.3557286647601</v>
      </c>
      <c r="E4" s="4">
        <f t="shared" si="0"/>
        <v>2376.3557286647601</v>
      </c>
      <c r="F4" s="4">
        <f t="shared" si="0"/>
        <v>2376.3557286647601</v>
      </c>
      <c r="G4" s="4">
        <f t="shared" si="0"/>
        <v>2376.3557286647601</v>
      </c>
      <c r="H4" s="4">
        <f t="shared" si="0"/>
        <v>2376.3557286647601</v>
      </c>
      <c r="I4" s="4">
        <f t="shared" si="0"/>
        <v>2376.3557286647601</v>
      </c>
      <c r="J4" s="4">
        <f t="shared" si="0"/>
        <v>2376.3557286647601</v>
      </c>
      <c r="K4" s="4">
        <f t="shared" si="0"/>
        <v>2376.3557286647601</v>
      </c>
      <c r="L4" s="4">
        <f t="shared" si="0"/>
        <v>2376.3557286647601</v>
      </c>
      <c r="M4" s="4">
        <f t="shared" si="0"/>
        <v>2376.3557286647601</v>
      </c>
      <c r="N4" s="4">
        <f t="shared" si="0"/>
        <v>2376.3557286647601</v>
      </c>
      <c r="O4" s="4">
        <f t="shared" si="0"/>
        <v>2376.3557286647601</v>
      </c>
      <c r="P4" s="4">
        <f t="shared" si="0"/>
        <v>2376.3557286647601</v>
      </c>
      <c r="Q4" s="4">
        <f t="shared" si="0"/>
        <v>2376.3557286647601</v>
      </c>
      <c r="R4" s="4">
        <f t="shared" si="0"/>
        <v>2376.3557286647601</v>
      </c>
      <c r="S4" s="4">
        <f t="shared" si="0"/>
        <v>2376.3557286647601</v>
      </c>
      <c r="T4" s="4">
        <f t="shared" si="0"/>
        <v>2376.3557286647601</v>
      </c>
      <c r="U4" s="4">
        <f t="shared" si="0"/>
        <v>2376.3557286647601</v>
      </c>
      <c r="V4" s="4">
        <f t="shared" si="0"/>
        <v>2376.3557286647601</v>
      </c>
      <c r="W4" s="4">
        <f t="shared" si="0"/>
        <v>2376.3557286647601</v>
      </c>
      <c r="X4" s="4">
        <f t="shared" si="0"/>
        <v>2376.3557286647601</v>
      </c>
      <c r="Y4" s="4">
        <f t="shared" si="0"/>
        <v>2376.3557286647601</v>
      </c>
      <c r="Z4" s="4">
        <f t="shared" si="0"/>
        <v>2376.3557286647601</v>
      </c>
      <c r="AA4" s="4">
        <f t="shared" si="0"/>
        <v>2376.3557286647601</v>
      </c>
      <c r="AB4" s="4">
        <f t="shared" si="0"/>
        <v>2376.3557286647601</v>
      </c>
      <c r="AC4" s="4">
        <f t="shared" si="0"/>
        <v>2376.3557286647601</v>
      </c>
      <c r="AD4" s="4">
        <f t="shared" si="0"/>
        <v>2376.3557286647601</v>
      </c>
      <c r="AE4" s="4">
        <f t="shared" si="0"/>
        <v>2376.3557286647601</v>
      </c>
      <c r="AF4" s="4">
        <f t="shared" si="0"/>
        <v>2376.3557286647601</v>
      </c>
      <c r="AG4" s="4">
        <f t="shared" si="0"/>
        <v>2376.3557286647601</v>
      </c>
      <c r="AH4" s="4">
        <f t="shared" si="0"/>
        <v>2376.3557286647601</v>
      </c>
      <c r="AI4" s="4">
        <f t="shared" si="0"/>
        <v>2376.3557286647601</v>
      </c>
    </row>
    <row r="5" spans="1:35" x14ac:dyDescent="0.45">
      <c r="A5" t="s">
        <v>3</v>
      </c>
      <c r="B5" s="4">
        <f>'India Frgt Mtrbk'!B28</f>
        <v>2043.0486913974946</v>
      </c>
      <c r="C5" s="4">
        <f t="shared" si="1"/>
        <v>2043.0486913974946</v>
      </c>
      <c r="D5" s="4">
        <f t="shared" si="0"/>
        <v>2043.0486913974946</v>
      </c>
      <c r="E5" s="4">
        <f t="shared" si="0"/>
        <v>2043.0486913974946</v>
      </c>
      <c r="F5" s="4">
        <f t="shared" si="0"/>
        <v>2043.0486913974946</v>
      </c>
      <c r="G5" s="4">
        <f t="shared" si="0"/>
        <v>2043.0486913974946</v>
      </c>
      <c r="H5" s="4">
        <f t="shared" si="0"/>
        <v>2043.0486913974946</v>
      </c>
      <c r="I5" s="4">
        <f t="shared" si="0"/>
        <v>2043.0486913974946</v>
      </c>
      <c r="J5" s="4">
        <f t="shared" si="0"/>
        <v>2043.0486913974946</v>
      </c>
      <c r="K5" s="4">
        <f t="shared" si="0"/>
        <v>2043.0486913974946</v>
      </c>
      <c r="L5" s="4">
        <f t="shared" si="0"/>
        <v>2043.0486913974946</v>
      </c>
      <c r="M5" s="4">
        <f t="shared" si="0"/>
        <v>2043.0486913974946</v>
      </c>
      <c r="N5" s="4">
        <f t="shared" si="0"/>
        <v>2043.0486913974946</v>
      </c>
      <c r="O5" s="4">
        <f t="shared" si="0"/>
        <v>2043.0486913974946</v>
      </c>
      <c r="P5" s="4">
        <f t="shared" si="0"/>
        <v>2043.0486913974946</v>
      </c>
      <c r="Q5" s="4">
        <f t="shared" si="0"/>
        <v>2043.0486913974946</v>
      </c>
      <c r="R5" s="4">
        <f t="shared" si="0"/>
        <v>2043.0486913974946</v>
      </c>
      <c r="S5" s="4">
        <f t="shared" si="0"/>
        <v>2043.0486913974946</v>
      </c>
      <c r="T5" s="4">
        <f t="shared" si="0"/>
        <v>2043.0486913974946</v>
      </c>
      <c r="U5" s="4">
        <f t="shared" si="0"/>
        <v>2043.0486913974946</v>
      </c>
      <c r="V5" s="4">
        <f t="shared" si="0"/>
        <v>2043.0486913974946</v>
      </c>
      <c r="W5" s="4">
        <f t="shared" si="0"/>
        <v>2043.0486913974946</v>
      </c>
      <c r="X5" s="4">
        <f t="shared" si="0"/>
        <v>2043.0486913974946</v>
      </c>
      <c r="Y5" s="4">
        <f t="shared" si="0"/>
        <v>2043.0486913974946</v>
      </c>
      <c r="Z5" s="4">
        <f t="shared" si="0"/>
        <v>2043.0486913974946</v>
      </c>
      <c r="AA5" s="4">
        <f t="shared" si="0"/>
        <v>2043.0486913974946</v>
      </c>
      <c r="AB5" s="4">
        <f t="shared" si="0"/>
        <v>2043.0486913974946</v>
      </c>
      <c r="AC5" s="4">
        <f t="shared" si="0"/>
        <v>2043.0486913974946</v>
      </c>
      <c r="AD5" s="4">
        <f t="shared" si="0"/>
        <v>2043.0486913974946</v>
      </c>
      <c r="AE5" s="4">
        <f t="shared" si="0"/>
        <v>2043.0486913974946</v>
      </c>
      <c r="AF5" s="4">
        <f t="shared" si="0"/>
        <v>2043.0486913974946</v>
      </c>
      <c r="AG5" s="4">
        <f t="shared" si="0"/>
        <v>2043.0486913974946</v>
      </c>
      <c r="AH5" s="4">
        <f t="shared" si="0"/>
        <v>2043.0486913974946</v>
      </c>
      <c r="AI5" s="4">
        <f t="shared" si="0"/>
        <v>2043.0486913974946</v>
      </c>
    </row>
    <row r="6" spans="1:35" x14ac:dyDescent="0.45">
      <c r="A6" t="s">
        <v>4</v>
      </c>
      <c r="B6" s="4">
        <f>'India Frgt Mtrbk'!B29</f>
        <v>0</v>
      </c>
      <c r="C6" s="4">
        <f t="shared" si="1"/>
        <v>0</v>
      </c>
      <c r="D6" s="4">
        <f t="shared" si="0"/>
        <v>0</v>
      </c>
      <c r="E6" s="4">
        <f t="shared" si="0"/>
        <v>0</v>
      </c>
      <c r="F6" s="4">
        <f t="shared" si="0"/>
        <v>0</v>
      </c>
      <c r="G6" s="4">
        <f t="shared" si="0"/>
        <v>0</v>
      </c>
      <c r="H6" s="4">
        <f t="shared" si="0"/>
        <v>0</v>
      </c>
      <c r="I6" s="4">
        <f t="shared" si="0"/>
        <v>0</v>
      </c>
      <c r="J6" s="4">
        <f t="shared" si="0"/>
        <v>0</v>
      </c>
      <c r="K6" s="4">
        <f t="shared" si="0"/>
        <v>0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0"/>
        <v>0</v>
      </c>
      <c r="U6" s="4">
        <f t="shared" si="0"/>
        <v>0</v>
      </c>
      <c r="V6" s="4">
        <f t="shared" si="0"/>
        <v>0</v>
      </c>
      <c r="W6" s="4">
        <f t="shared" si="0"/>
        <v>0</v>
      </c>
      <c r="X6" s="4">
        <f t="shared" si="0"/>
        <v>0</v>
      </c>
      <c r="Y6" s="4">
        <f t="shared" si="0"/>
        <v>0</v>
      </c>
      <c r="Z6" s="4">
        <f t="shared" si="0"/>
        <v>0</v>
      </c>
      <c r="AA6" s="4">
        <f t="shared" si="0"/>
        <v>0</v>
      </c>
      <c r="AB6" s="4">
        <f t="shared" si="0"/>
        <v>0</v>
      </c>
      <c r="AC6" s="4">
        <f t="shared" si="0"/>
        <v>0</v>
      </c>
      <c r="AD6" s="4">
        <f t="shared" si="0"/>
        <v>0</v>
      </c>
      <c r="AE6" s="4">
        <f t="shared" si="0"/>
        <v>0</v>
      </c>
      <c r="AF6" s="4">
        <f t="shared" si="0"/>
        <v>0</v>
      </c>
      <c r="AG6" s="4">
        <f t="shared" si="0"/>
        <v>0</v>
      </c>
      <c r="AH6" s="4">
        <f t="shared" si="0"/>
        <v>0</v>
      </c>
      <c r="AI6" s="4">
        <f t="shared" si="0"/>
        <v>0</v>
      </c>
    </row>
    <row r="7" spans="1:35" x14ac:dyDescent="0.45">
      <c r="A7" s="5" t="s">
        <v>173</v>
      </c>
      <c r="B7" s="4">
        <f>'India Frgt Mtrbk'!B30</f>
        <v>2623.2498303442158</v>
      </c>
      <c r="C7" s="4">
        <f>B7</f>
        <v>2623.2498303442158</v>
      </c>
      <c r="D7" s="4">
        <f t="shared" ref="D7:AI7" si="2">C7</f>
        <v>2623.2498303442158</v>
      </c>
      <c r="E7" s="4">
        <f t="shared" si="2"/>
        <v>2623.2498303442158</v>
      </c>
      <c r="F7" s="4">
        <f t="shared" si="2"/>
        <v>2623.2498303442158</v>
      </c>
      <c r="G7" s="4">
        <f t="shared" si="2"/>
        <v>2623.2498303442158</v>
      </c>
      <c r="H7" s="4">
        <f t="shared" si="2"/>
        <v>2623.2498303442158</v>
      </c>
      <c r="I7" s="4">
        <f t="shared" si="2"/>
        <v>2623.2498303442158</v>
      </c>
      <c r="J7" s="4">
        <f t="shared" si="2"/>
        <v>2623.2498303442158</v>
      </c>
      <c r="K7" s="4">
        <f t="shared" si="2"/>
        <v>2623.2498303442158</v>
      </c>
      <c r="L7" s="4">
        <f t="shared" si="2"/>
        <v>2623.2498303442158</v>
      </c>
      <c r="M7" s="4">
        <f t="shared" si="2"/>
        <v>2623.2498303442158</v>
      </c>
      <c r="N7" s="4">
        <f t="shared" si="2"/>
        <v>2623.2498303442158</v>
      </c>
      <c r="O7" s="4">
        <f t="shared" si="2"/>
        <v>2623.2498303442158</v>
      </c>
      <c r="P7" s="4">
        <f t="shared" si="2"/>
        <v>2623.2498303442158</v>
      </c>
      <c r="Q7" s="4">
        <f t="shared" si="2"/>
        <v>2623.2498303442158</v>
      </c>
      <c r="R7" s="4">
        <f t="shared" si="2"/>
        <v>2623.2498303442158</v>
      </c>
      <c r="S7" s="4">
        <f t="shared" si="2"/>
        <v>2623.2498303442158</v>
      </c>
      <c r="T7" s="4">
        <f t="shared" si="2"/>
        <v>2623.2498303442158</v>
      </c>
      <c r="U7" s="4">
        <f t="shared" si="2"/>
        <v>2623.2498303442158</v>
      </c>
      <c r="V7" s="4">
        <f t="shared" si="2"/>
        <v>2623.2498303442158</v>
      </c>
      <c r="W7" s="4">
        <f t="shared" si="2"/>
        <v>2623.2498303442158</v>
      </c>
      <c r="X7" s="4">
        <f t="shared" si="2"/>
        <v>2623.2498303442158</v>
      </c>
      <c r="Y7" s="4">
        <f t="shared" si="2"/>
        <v>2623.2498303442158</v>
      </c>
      <c r="Z7" s="4">
        <f t="shared" si="2"/>
        <v>2623.2498303442158</v>
      </c>
      <c r="AA7" s="4">
        <f t="shared" si="2"/>
        <v>2623.2498303442158</v>
      </c>
      <c r="AB7" s="4">
        <f t="shared" si="2"/>
        <v>2623.2498303442158</v>
      </c>
      <c r="AC7" s="4">
        <f t="shared" si="2"/>
        <v>2623.2498303442158</v>
      </c>
      <c r="AD7" s="4">
        <f t="shared" si="2"/>
        <v>2623.2498303442158</v>
      </c>
      <c r="AE7" s="4">
        <f t="shared" si="2"/>
        <v>2623.2498303442158</v>
      </c>
      <c r="AF7" s="4">
        <f t="shared" si="2"/>
        <v>2623.2498303442158</v>
      </c>
      <c r="AG7" s="4">
        <f t="shared" si="2"/>
        <v>2623.2498303442158</v>
      </c>
      <c r="AH7" s="4">
        <f t="shared" si="2"/>
        <v>2623.2498303442158</v>
      </c>
      <c r="AI7" s="4">
        <f t="shared" si="2"/>
        <v>2623.2498303442158</v>
      </c>
    </row>
    <row r="8" spans="1:35" x14ac:dyDescent="0.45">
      <c r="A8" s="5" t="s">
        <v>174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E25"/>
  <sheetViews>
    <sheetView workbookViewId="0">
      <selection activeCell="B21" sqref="B21"/>
    </sheetView>
  </sheetViews>
  <sheetFormatPr defaultRowHeight="14.25" x14ac:dyDescent="0.45"/>
  <cols>
    <col min="1" max="1" width="30.59765625" customWidth="1"/>
    <col min="3" max="3" width="10.59765625" customWidth="1"/>
  </cols>
  <sheetData>
    <row r="1" spans="1:5" x14ac:dyDescent="0.45">
      <c r="A1" s="1" t="s">
        <v>149</v>
      </c>
      <c r="C1" t="s">
        <v>202</v>
      </c>
      <c r="D1" t="s">
        <v>203</v>
      </c>
    </row>
    <row r="2" spans="1:5" x14ac:dyDescent="0.45">
      <c r="A2" t="s">
        <v>146</v>
      </c>
      <c r="B2" t="s">
        <v>74</v>
      </c>
      <c r="C2">
        <v>6.4</v>
      </c>
      <c r="D2">
        <v>7.27</v>
      </c>
      <c r="E2" t="s">
        <v>81</v>
      </c>
    </row>
    <row r="3" spans="1:5" x14ac:dyDescent="0.45">
      <c r="A3" t="s">
        <v>200</v>
      </c>
      <c r="B3" t="s">
        <v>74</v>
      </c>
      <c r="C3">
        <v>5.94</v>
      </c>
      <c r="D3">
        <v>7.08</v>
      </c>
      <c r="E3" t="s">
        <v>81</v>
      </c>
    </row>
    <row r="4" spans="1:5" x14ac:dyDescent="0.45">
      <c r="A4" t="s">
        <v>147</v>
      </c>
      <c r="B4" t="s">
        <v>74</v>
      </c>
      <c r="C4">
        <v>4.95</v>
      </c>
      <c r="D4">
        <v>4.95</v>
      </c>
      <c r="E4" t="s">
        <v>81</v>
      </c>
    </row>
    <row r="5" spans="1:5" x14ac:dyDescent="0.45">
      <c r="A5" t="s">
        <v>148</v>
      </c>
      <c r="B5" t="s">
        <v>74</v>
      </c>
      <c r="C5">
        <v>4.03</v>
      </c>
      <c r="D5">
        <v>4.03</v>
      </c>
      <c r="E5" t="s">
        <v>81</v>
      </c>
    </row>
    <row r="7" spans="1:5" x14ac:dyDescent="0.45">
      <c r="A7" t="s">
        <v>200</v>
      </c>
      <c r="B7" t="s">
        <v>128</v>
      </c>
      <c r="C7">
        <v>6.45</v>
      </c>
      <c r="D7">
        <v>6.45</v>
      </c>
      <c r="E7" t="s">
        <v>81</v>
      </c>
    </row>
    <row r="8" spans="1:5" x14ac:dyDescent="0.45">
      <c r="A8" t="s">
        <v>158</v>
      </c>
      <c r="B8" t="s">
        <v>128</v>
      </c>
      <c r="C8">
        <v>3.89</v>
      </c>
      <c r="D8">
        <v>3.89</v>
      </c>
      <c r="E8" t="s">
        <v>81</v>
      </c>
    </row>
    <row r="9" spans="1:5" x14ac:dyDescent="0.45">
      <c r="A9" t="s">
        <v>201</v>
      </c>
      <c r="B9" t="s">
        <v>128</v>
      </c>
      <c r="C9">
        <v>9.4499999999999993</v>
      </c>
      <c r="D9">
        <v>9.4499999999999993</v>
      </c>
      <c r="E9" t="s">
        <v>81</v>
      </c>
    </row>
    <row r="10" spans="1:5" x14ac:dyDescent="0.45">
      <c r="A10" t="s">
        <v>159</v>
      </c>
      <c r="B10" t="s">
        <v>128</v>
      </c>
      <c r="C10">
        <v>8.7799999999999994</v>
      </c>
      <c r="D10">
        <v>9</v>
      </c>
      <c r="E10" t="s">
        <v>81</v>
      </c>
    </row>
    <row r="13" spans="1:5" x14ac:dyDescent="0.45">
      <c r="A13" s="2" t="s">
        <v>10</v>
      </c>
      <c r="B13" s="15"/>
      <c r="C13" s="15"/>
    </row>
    <row r="14" spans="1:5" x14ac:dyDescent="0.45">
      <c r="A14" t="s">
        <v>0</v>
      </c>
      <c r="B14">
        <v>0</v>
      </c>
      <c r="C14" t="s">
        <v>176</v>
      </c>
    </row>
    <row r="15" spans="1:5" x14ac:dyDescent="0.45">
      <c r="A15" t="s">
        <v>1</v>
      </c>
      <c r="B15" s="16">
        <f>AVERAGE(C7:D10)</f>
        <v>7.17</v>
      </c>
      <c r="C15" t="s">
        <v>176</v>
      </c>
    </row>
    <row r="16" spans="1:5" x14ac:dyDescent="0.45">
      <c r="A16" t="s">
        <v>2</v>
      </c>
      <c r="B16">
        <v>0</v>
      </c>
      <c r="C16" t="s">
        <v>176</v>
      </c>
    </row>
    <row r="17" spans="1:3" x14ac:dyDescent="0.45">
      <c r="A17" t="s">
        <v>3</v>
      </c>
      <c r="B17" s="16">
        <f>AVERAGE(C2:D5)</f>
        <v>5.5812499999999998</v>
      </c>
      <c r="C17" t="s">
        <v>176</v>
      </c>
    </row>
    <row r="18" spans="1:3" x14ac:dyDescent="0.45">
      <c r="A18" t="s">
        <v>4</v>
      </c>
      <c r="B18">
        <v>0</v>
      </c>
      <c r="C18" t="s">
        <v>176</v>
      </c>
    </row>
    <row r="21" spans="1:3" x14ac:dyDescent="0.45">
      <c r="A21" t="s">
        <v>0</v>
      </c>
      <c r="B21" s="4">
        <f>B14/About!$C$129*About!A$116/About!A$110</f>
        <v>0</v>
      </c>
      <c r="C21" t="s">
        <v>76</v>
      </c>
    </row>
    <row r="22" spans="1:3" x14ac:dyDescent="0.45">
      <c r="A22" t="s">
        <v>1</v>
      </c>
      <c r="B22" s="4">
        <f>B15/About!$C$129*About!A$116/About!A$110</f>
        <v>8851.1535452084827</v>
      </c>
      <c r="C22" t="s">
        <v>76</v>
      </c>
    </row>
    <row r="23" spans="1:3" x14ac:dyDescent="0.45">
      <c r="A23" t="s">
        <v>2</v>
      </c>
      <c r="B23" s="4">
        <f>B16/About!$C$129*About!A$116/About!A$110</f>
        <v>0</v>
      </c>
      <c r="C23" t="s">
        <v>76</v>
      </c>
    </row>
    <row r="24" spans="1:3" x14ac:dyDescent="0.45">
      <c r="A24" t="s">
        <v>3</v>
      </c>
      <c r="B24" s="4">
        <f>B17/About!$C$129*About!A$116/About!A$110</f>
        <v>6889.8885249923069</v>
      </c>
      <c r="C24" t="s">
        <v>76</v>
      </c>
    </row>
    <row r="25" spans="1:3" x14ac:dyDescent="0.45">
      <c r="A25" t="s">
        <v>4</v>
      </c>
      <c r="B25" s="4">
        <f>B18/About!$C$129*About!A$116/About!A$110</f>
        <v>0</v>
      </c>
      <c r="C25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F23"/>
  <sheetViews>
    <sheetView topLeftCell="A8" workbookViewId="0">
      <selection activeCell="B21" sqref="B21"/>
    </sheetView>
  </sheetViews>
  <sheetFormatPr defaultRowHeight="14.25" x14ac:dyDescent="0.45"/>
  <cols>
    <col min="1" max="1" width="26.73046875" customWidth="1"/>
    <col min="2" max="2" width="11.73046875" customWidth="1"/>
    <col min="3" max="3" width="10.73046875" customWidth="1"/>
    <col min="5" max="5" width="20" customWidth="1"/>
    <col min="6" max="6" width="11" customWidth="1"/>
    <col min="7" max="7" width="12.265625" customWidth="1"/>
  </cols>
  <sheetData>
    <row r="1" spans="1:6" x14ac:dyDescent="0.45">
      <c r="A1" s="1" t="s">
        <v>218</v>
      </c>
      <c r="B1" s="1"/>
      <c r="D1" s="28" t="s">
        <v>202</v>
      </c>
      <c r="E1" s="28" t="s">
        <v>203</v>
      </c>
      <c r="F1" s="28">
        <v>2019</v>
      </c>
    </row>
    <row r="2" spans="1:6" x14ac:dyDescent="0.45">
      <c r="A2" t="s">
        <v>273</v>
      </c>
      <c r="D2" s="29">
        <v>11.19</v>
      </c>
      <c r="E2" s="29">
        <f>D2</f>
        <v>11.19</v>
      </c>
      <c r="F2" t="s">
        <v>81</v>
      </c>
    </row>
    <row r="3" spans="1:6" x14ac:dyDescent="0.45">
      <c r="A3" t="s">
        <v>205</v>
      </c>
      <c r="D3" s="29">
        <v>13.7</v>
      </c>
      <c r="E3" s="29">
        <v>19.7</v>
      </c>
      <c r="F3" t="s">
        <v>81</v>
      </c>
    </row>
    <row r="4" spans="1:6" x14ac:dyDescent="0.45">
      <c r="A4" t="s">
        <v>207</v>
      </c>
      <c r="D4" s="29">
        <v>12.8</v>
      </c>
      <c r="E4" s="29">
        <v>19.7</v>
      </c>
      <c r="F4" t="s">
        <v>81</v>
      </c>
    </row>
    <row r="5" spans="1:6" x14ac:dyDescent="0.45">
      <c r="A5" t="s">
        <v>206</v>
      </c>
      <c r="D5" s="29">
        <v>71.84</v>
      </c>
      <c r="E5" s="29">
        <f>D5</f>
        <v>71.84</v>
      </c>
      <c r="F5" t="s">
        <v>81</v>
      </c>
    </row>
    <row r="6" spans="1:6" x14ac:dyDescent="0.45">
      <c r="D6" s="29"/>
      <c r="E6" s="29"/>
    </row>
    <row r="7" spans="1:6" x14ac:dyDescent="0.45">
      <c r="A7" s="1" t="s">
        <v>208</v>
      </c>
      <c r="B7" s="1"/>
      <c r="C7" s="1"/>
      <c r="D7" s="28" t="s">
        <v>202</v>
      </c>
      <c r="E7" s="28" t="s">
        <v>203</v>
      </c>
      <c r="F7" s="28">
        <v>2019</v>
      </c>
    </row>
    <row r="8" spans="1:6" x14ac:dyDescent="0.45">
      <c r="A8" t="s">
        <v>209</v>
      </c>
      <c r="D8" s="29">
        <v>2.5</v>
      </c>
      <c r="E8" s="29">
        <v>3.5</v>
      </c>
      <c r="F8" t="s">
        <v>212</v>
      </c>
    </row>
    <row r="9" spans="1:6" x14ac:dyDescent="0.45">
      <c r="A9" s="6" t="s">
        <v>210</v>
      </c>
    </row>
    <row r="10" spans="1:6" x14ac:dyDescent="0.45">
      <c r="A10" s="6"/>
    </row>
    <row r="11" spans="1:6" x14ac:dyDescent="0.45">
      <c r="A11" s="1" t="s">
        <v>219</v>
      </c>
      <c r="D11" s="28" t="s">
        <v>202</v>
      </c>
      <c r="E11" s="28" t="s">
        <v>203</v>
      </c>
      <c r="F11" s="28">
        <v>2018</v>
      </c>
    </row>
    <row r="12" spans="1:6" x14ac:dyDescent="0.45">
      <c r="A12" t="s">
        <v>220</v>
      </c>
      <c r="D12" s="29">
        <v>32</v>
      </c>
      <c r="E12" s="29">
        <v>39</v>
      </c>
      <c r="F12" t="s">
        <v>81</v>
      </c>
    </row>
    <row r="13" spans="1:6" x14ac:dyDescent="0.45">
      <c r="A13" s="6" t="s">
        <v>221</v>
      </c>
    </row>
    <row r="14" spans="1:6" x14ac:dyDescent="0.45">
      <c r="A14" s="6"/>
    </row>
    <row r="15" spans="1:6" x14ac:dyDescent="0.45">
      <c r="A15" s="6"/>
    </row>
    <row r="16" spans="1:6" x14ac:dyDescent="0.45">
      <c r="A16" s="2" t="s">
        <v>10</v>
      </c>
      <c r="B16" s="15"/>
      <c r="C16" s="15"/>
    </row>
    <row r="17" spans="1:3" x14ac:dyDescent="0.45">
      <c r="A17" t="s">
        <v>74</v>
      </c>
      <c r="B17" s="23">
        <f>AVERAGE(D2:E5)/100</f>
        <v>0.28994999999999999</v>
      </c>
      <c r="C17" t="s">
        <v>211</v>
      </c>
    </row>
    <row r="18" spans="1:3" x14ac:dyDescent="0.45">
      <c r="A18" t="s">
        <v>109</v>
      </c>
      <c r="B18" s="16">
        <f>AVERAGE(D8:E8)</f>
        <v>3</v>
      </c>
      <c r="C18" t="s">
        <v>211</v>
      </c>
    </row>
    <row r="19" spans="1:3" x14ac:dyDescent="0.45">
      <c r="A19" t="s">
        <v>128</v>
      </c>
      <c r="B19" s="16">
        <f>AVERAGE(D12:E12)/100</f>
        <v>0.35499999999999998</v>
      </c>
      <c r="C19" t="s">
        <v>225</v>
      </c>
    </row>
    <row r="20" spans="1:3" x14ac:dyDescent="0.45">
      <c r="B20" s="16"/>
    </row>
    <row r="21" spans="1:3" x14ac:dyDescent="0.45">
      <c r="A21" t="s">
        <v>74</v>
      </c>
      <c r="B21" s="4">
        <f>(B17/About!$C$129)*(About!A$113/About!A$110)</f>
        <v>35793.47239097907</v>
      </c>
      <c r="C21" t="s">
        <v>76</v>
      </c>
    </row>
    <row r="22" spans="1:3" x14ac:dyDescent="0.45">
      <c r="A22" t="s">
        <v>109</v>
      </c>
      <c r="B22" s="4">
        <f>B18/About!$C$129*About!A$113/About!A$110</f>
        <v>370341.15251918341</v>
      </c>
      <c r="C22" t="s">
        <v>76</v>
      </c>
    </row>
    <row r="23" spans="1:3" x14ac:dyDescent="0.45">
      <c r="A23" t="s">
        <v>128</v>
      </c>
      <c r="B23" s="4">
        <f>B19/About!$C$128*About!A$113/About!A$110</f>
        <v>47163.069220368845</v>
      </c>
      <c r="C23" t="s">
        <v>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E21"/>
  <sheetViews>
    <sheetView topLeftCell="A4" workbookViewId="0">
      <selection activeCell="B21" sqref="B21"/>
    </sheetView>
  </sheetViews>
  <sheetFormatPr defaultRowHeight="14.25" x14ac:dyDescent="0.45"/>
  <cols>
    <col min="1" max="1" width="31.1328125" customWidth="1"/>
    <col min="3" max="3" width="10.73046875" customWidth="1"/>
  </cols>
  <sheetData>
    <row r="1" spans="1:5" x14ac:dyDescent="0.45">
      <c r="A1" s="1" t="s">
        <v>150</v>
      </c>
    </row>
    <row r="2" spans="1:5" x14ac:dyDescent="0.45">
      <c r="A2" t="s">
        <v>226</v>
      </c>
      <c r="B2" t="s">
        <v>74</v>
      </c>
      <c r="C2">
        <v>15.7</v>
      </c>
      <c r="D2">
        <v>15.7</v>
      </c>
      <c r="E2" t="s">
        <v>81</v>
      </c>
    </row>
    <row r="3" spans="1:5" x14ac:dyDescent="0.45">
      <c r="A3" t="s">
        <v>227</v>
      </c>
      <c r="B3" t="s">
        <v>74</v>
      </c>
      <c r="C3">
        <v>17.100000000000001</v>
      </c>
      <c r="D3">
        <v>20.6</v>
      </c>
      <c r="E3" t="s">
        <v>81</v>
      </c>
    </row>
    <row r="4" spans="1:5" x14ac:dyDescent="0.45">
      <c r="A4" t="s">
        <v>151</v>
      </c>
      <c r="B4" t="s">
        <v>74</v>
      </c>
      <c r="C4">
        <v>18.399999999999999</v>
      </c>
      <c r="D4">
        <v>19.2</v>
      </c>
      <c r="E4" t="s">
        <v>81</v>
      </c>
    </row>
    <row r="5" spans="1:5" x14ac:dyDescent="0.45">
      <c r="A5" t="s">
        <v>152</v>
      </c>
      <c r="B5" t="s">
        <v>74</v>
      </c>
      <c r="C5">
        <v>9.6999999999999993</v>
      </c>
      <c r="D5">
        <v>10.199999999999999</v>
      </c>
      <c r="E5" t="s">
        <v>81</v>
      </c>
    </row>
    <row r="6" spans="1:5" x14ac:dyDescent="0.45">
      <c r="A6" t="s">
        <v>153</v>
      </c>
      <c r="B6" t="s">
        <v>74</v>
      </c>
      <c r="C6">
        <v>11</v>
      </c>
      <c r="D6">
        <v>11</v>
      </c>
      <c r="E6" t="s">
        <v>81</v>
      </c>
    </row>
    <row r="9" spans="1:5" x14ac:dyDescent="0.45">
      <c r="A9" s="2" t="s">
        <v>10</v>
      </c>
      <c r="B9" s="15"/>
      <c r="C9" s="15"/>
    </row>
    <row r="10" spans="1:5" x14ac:dyDescent="0.45">
      <c r="A10" t="s">
        <v>0</v>
      </c>
      <c r="B10">
        <v>0</v>
      </c>
      <c r="C10" t="s">
        <v>176</v>
      </c>
    </row>
    <row r="11" spans="1:5" x14ac:dyDescent="0.45">
      <c r="A11" t="s">
        <v>1</v>
      </c>
      <c r="B11">
        <v>0</v>
      </c>
      <c r="C11" t="s">
        <v>176</v>
      </c>
    </row>
    <row r="12" spans="1:5" x14ac:dyDescent="0.45">
      <c r="A12" t="s">
        <v>2</v>
      </c>
      <c r="B12">
        <v>0</v>
      </c>
      <c r="C12" t="s">
        <v>176</v>
      </c>
    </row>
    <row r="13" spans="1:5" x14ac:dyDescent="0.45">
      <c r="A13" t="s">
        <v>3</v>
      </c>
      <c r="B13">
        <f>AVERAGE(C2:D6)</f>
        <v>14.860000000000003</v>
      </c>
      <c r="C13" t="s">
        <v>176</v>
      </c>
    </row>
    <row r="14" spans="1:5" x14ac:dyDescent="0.45">
      <c r="A14" t="s">
        <v>4</v>
      </c>
      <c r="B14">
        <v>0</v>
      </c>
      <c r="C14" t="s">
        <v>176</v>
      </c>
    </row>
    <row r="17" spans="1:3" x14ac:dyDescent="0.45">
      <c r="A17" t="s">
        <v>0</v>
      </c>
      <c r="B17" s="4">
        <f>B10/About!$C$129*About!A$116/About!A$110</f>
        <v>0</v>
      </c>
      <c r="C17" t="s">
        <v>76</v>
      </c>
    </row>
    <row r="18" spans="1:3" x14ac:dyDescent="0.45">
      <c r="A18" t="s">
        <v>1</v>
      </c>
      <c r="B18" s="4">
        <f>B11/About!$C$129*About!A$116/About!A$110</f>
        <v>0</v>
      </c>
      <c r="C18" t="s">
        <v>76</v>
      </c>
    </row>
    <row r="19" spans="1:3" x14ac:dyDescent="0.45">
      <c r="A19" t="s">
        <v>2</v>
      </c>
      <c r="B19" s="4">
        <f>B12/About!$C$129*About!A$116/About!A$110</f>
        <v>0</v>
      </c>
      <c r="C19" t="s">
        <v>76</v>
      </c>
    </row>
    <row r="20" spans="1:3" x14ac:dyDescent="0.45">
      <c r="A20" t="s">
        <v>3</v>
      </c>
      <c r="B20" s="4">
        <f>B13/About!$C$129*About!A$116/About!A$110</f>
        <v>18344.231754783552</v>
      </c>
      <c r="C20" t="s">
        <v>76</v>
      </c>
    </row>
    <row r="21" spans="1:3" x14ac:dyDescent="0.45">
      <c r="A21" t="s">
        <v>4</v>
      </c>
      <c r="B21" s="4">
        <f>B14/About!$C$129*About!A$116/About!A$110</f>
        <v>0</v>
      </c>
      <c r="C21" t="s">
        <v>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D27"/>
  <sheetViews>
    <sheetView topLeftCell="A10" workbookViewId="0">
      <selection activeCell="F16" sqref="F16"/>
    </sheetView>
  </sheetViews>
  <sheetFormatPr defaultRowHeight="14.25" x14ac:dyDescent="0.45"/>
  <cols>
    <col min="1" max="1" width="22.3984375" customWidth="1"/>
    <col min="2" max="2" width="11" customWidth="1"/>
    <col min="3" max="3" width="13.86328125" customWidth="1"/>
  </cols>
  <sheetData>
    <row r="1" spans="1:4" x14ac:dyDescent="0.45">
      <c r="A1" s="1" t="s">
        <v>109</v>
      </c>
      <c r="B1" s="28" t="s">
        <v>86</v>
      </c>
      <c r="C1" s="28" t="s">
        <v>87</v>
      </c>
    </row>
    <row r="2" spans="1:4" x14ac:dyDescent="0.45">
      <c r="A2" t="s">
        <v>110</v>
      </c>
      <c r="B2">
        <v>34999</v>
      </c>
      <c r="C2">
        <f>B2</f>
        <v>34999</v>
      </c>
      <c r="D2" t="s">
        <v>228</v>
      </c>
    </row>
    <row r="3" spans="1:4" x14ac:dyDescent="0.45">
      <c r="A3" t="s">
        <v>111</v>
      </c>
      <c r="B3">
        <v>51750</v>
      </c>
      <c r="C3">
        <f t="shared" ref="C3:C5" si="0">B3</f>
        <v>51750</v>
      </c>
      <c r="D3" t="s">
        <v>228</v>
      </c>
    </row>
    <row r="4" spans="1:4" x14ac:dyDescent="0.45">
      <c r="A4" t="s">
        <v>112</v>
      </c>
      <c r="B4">
        <v>39024</v>
      </c>
      <c r="C4">
        <f t="shared" si="0"/>
        <v>39024</v>
      </c>
      <c r="D4" t="s">
        <v>228</v>
      </c>
    </row>
    <row r="5" spans="1:4" x14ac:dyDescent="0.45">
      <c r="A5" t="s">
        <v>113</v>
      </c>
      <c r="B5">
        <v>47632</v>
      </c>
      <c r="C5">
        <f t="shared" si="0"/>
        <v>47632</v>
      </c>
      <c r="D5" t="s">
        <v>228</v>
      </c>
    </row>
    <row r="6" spans="1:4" x14ac:dyDescent="0.45">
      <c r="A6" t="s">
        <v>114</v>
      </c>
      <c r="B6">
        <v>44790</v>
      </c>
      <c r="C6">
        <v>79290</v>
      </c>
      <c r="D6" t="s">
        <v>228</v>
      </c>
    </row>
    <row r="8" spans="1:4" x14ac:dyDescent="0.45">
      <c r="A8" s="1" t="s">
        <v>11</v>
      </c>
      <c r="B8" s="28" t="s">
        <v>86</v>
      </c>
      <c r="C8" s="28" t="s">
        <v>87</v>
      </c>
    </row>
    <row r="9" spans="1:4" x14ac:dyDescent="0.45">
      <c r="A9" t="s">
        <v>117</v>
      </c>
      <c r="B9">
        <v>57551</v>
      </c>
      <c r="C9">
        <v>59816</v>
      </c>
      <c r="D9" t="s">
        <v>228</v>
      </c>
    </row>
    <row r="10" spans="1:4" x14ac:dyDescent="0.45">
      <c r="A10" t="s">
        <v>118</v>
      </c>
      <c r="B10">
        <v>64250</v>
      </c>
      <c r="C10">
        <v>70950</v>
      </c>
      <c r="D10" t="s">
        <v>228</v>
      </c>
    </row>
    <row r="11" spans="1:4" x14ac:dyDescent="0.45">
      <c r="A11" t="s">
        <v>115</v>
      </c>
      <c r="B11">
        <v>108000</v>
      </c>
      <c r="C11">
        <f>B11</f>
        <v>108000</v>
      </c>
      <c r="D11" t="s">
        <v>228</v>
      </c>
    </row>
    <row r="12" spans="1:4" x14ac:dyDescent="0.45">
      <c r="A12" t="s">
        <v>116</v>
      </c>
      <c r="B12">
        <v>87118</v>
      </c>
      <c r="C12">
        <v>90377</v>
      </c>
      <c r="D12" t="s">
        <v>228</v>
      </c>
    </row>
    <row r="13" spans="1:4" x14ac:dyDescent="0.45">
      <c r="A13" t="s">
        <v>230</v>
      </c>
      <c r="B13">
        <v>146000</v>
      </c>
      <c r="C13">
        <v>160000</v>
      </c>
      <c r="D13" t="s">
        <v>228</v>
      </c>
    </row>
    <row r="16" spans="1:4" x14ac:dyDescent="0.45">
      <c r="A16" t="s">
        <v>0</v>
      </c>
      <c r="B16">
        <f>AVERAGE(B2:C6)</f>
        <v>47089</v>
      </c>
      <c r="C16" t="s">
        <v>229</v>
      </c>
    </row>
    <row r="17" spans="1:3" x14ac:dyDescent="0.45">
      <c r="A17" t="s">
        <v>1</v>
      </c>
      <c r="B17">
        <v>0</v>
      </c>
      <c r="C17" t="s">
        <v>229</v>
      </c>
    </row>
    <row r="18" spans="1:3" x14ac:dyDescent="0.45">
      <c r="A18" t="s">
        <v>2</v>
      </c>
      <c r="B18" s="4">
        <f>AVERAGE(B9:C13)</f>
        <v>95206.2</v>
      </c>
      <c r="C18" t="s">
        <v>229</v>
      </c>
    </row>
    <row r="19" spans="1:3" x14ac:dyDescent="0.45">
      <c r="A19" t="s">
        <v>3</v>
      </c>
      <c r="B19">
        <v>0</v>
      </c>
      <c r="C19" t="s">
        <v>229</v>
      </c>
    </row>
    <row r="20" spans="1:3" x14ac:dyDescent="0.45">
      <c r="A20" t="s">
        <v>4</v>
      </c>
      <c r="B20">
        <v>0</v>
      </c>
      <c r="C20" t="s">
        <v>229</v>
      </c>
    </row>
    <row r="23" spans="1:3" x14ac:dyDescent="0.45">
      <c r="A23" t="s">
        <v>0</v>
      </c>
      <c r="B23" s="4">
        <f>B16/About!$C$129/About!A$110</f>
        <v>581.29981769919425</v>
      </c>
      <c r="C23" t="s">
        <v>76</v>
      </c>
    </row>
    <row r="24" spans="1:3" x14ac:dyDescent="0.45">
      <c r="A24" t="s">
        <v>1</v>
      </c>
      <c r="B24" s="4">
        <f>B17/About!$C$129/About!A$110</f>
        <v>0</v>
      </c>
      <c r="C24" t="s">
        <v>76</v>
      </c>
    </row>
    <row r="25" spans="1:3" x14ac:dyDescent="0.45">
      <c r="A25" t="s">
        <v>2</v>
      </c>
      <c r="B25" s="4">
        <f>B18/About!$C$129/About!A$110</f>
        <v>1175.292461165729</v>
      </c>
      <c r="C25" t="s">
        <v>76</v>
      </c>
    </row>
    <row r="26" spans="1:3" x14ac:dyDescent="0.45">
      <c r="A26" t="s">
        <v>3</v>
      </c>
      <c r="B26" s="4">
        <f>B19/About!$C$129/About!A$110</f>
        <v>0</v>
      </c>
      <c r="C26" t="s">
        <v>76</v>
      </c>
    </row>
    <row r="27" spans="1:3" x14ac:dyDescent="0.45">
      <c r="A27" t="s">
        <v>4</v>
      </c>
      <c r="B27" s="4">
        <f>B20/About!$C$129/About!A$110</f>
        <v>0</v>
      </c>
      <c r="C27" t="s">
        <v>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D30"/>
  <sheetViews>
    <sheetView topLeftCell="A18" workbookViewId="0">
      <selection activeCell="A33" sqref="A33"/>
    </sheetView>
  </sheetViews>
  <sheetFormatPr defaultRowHeight="14.25" x14ac:dyDescent="0.45"/>
  <cols>
    <col min="1" max="1" width="38.73046875" customWidth="1"/>
    <col min="2" max="2" width="11.59765625" customWidth="1"/>
    <col min="3" max="3" width="12" customWidth="1"/>
  </cols>
  <sheetData>
    <row r="1" spans="1:4" x14ac:dyDescent="0.45">
      <c r="A1" s="1" t="s">
        <v>14</v>
      </c>
      <c r="B1" s="1" t="s">
        <v>125</v>
      </c>
      <c r="C1" s="1" t="s">
        <v>26</v>
      </c>
      <c r="D1" s="1" t="s">
        <v>126</v>
      </c>
    </row>
    <row r="2" spans="1:4" x14ac:dyDescent="0.45">
      <c r="A2" t="s">
        <v>124</v>
      </c>
      <c r="B2" t="s">
        <v>74</v>
      </c>
      <c r="C2">
        <v>2</v>
      </c>
      <c r="D2" t="s">
        <v>81</v>
      </c>
    </row>
    <row r="3" spans="1:4" x14ac:dyDescent="0.45">
      <c r="A3" t="s">
        <v>127</v>
      </c>
      <c r="B3" t="s">
        <v>128</v>
      </c>
      <c r="C3">
        <v>2</v>
      </c>
      <c r="D3" t="s">
        <v>81</v>
      </c>
    </row>
    <row r="4" spans="1:4" x14ac:dyDescent="0.45">
      <c r="A4" t="s">
        <v>129</v>
      </c>
      <c r="B4" t="s">
        <v>11</v>
      </c>
      <c r="C4">
        <v>2.1</v>
      </c>
      <c r="D4" t="s">
        <v>81</v>
      </c>
    </row>
    <row r="5" spans="1:4" x14ac:dyDescent="0.45">
      <c r="A5" t="s">
        <v>130</v>
      </c>
      <c r="B5" t="s">
        <v>128</v>
      </c>
      <c r="C5">
        <v>2.15</v>
      </c>
      <c r="D5" t="s">
        <v>81</v>
      </c>
    </row>
    <row r="6" spans="1:4" x14ac:dyDescent="0.45">
      <c r="A6" t="s">
        <v>231</v>
      </c>
      <c r="B6" t="s">
        <v>131</v>
      </c>
      <c r="C6">
        <v>2.5</v>
      </c>
      <c r="D6" t="s">
        <v>81</v>
      </c>
    </row>
    <row r="7" spans="1:4" x14ac:dyDescent="0.45">
      <c r="A7" t="s">
        <v>132</v>
      </c>
      <c r="B7" t="s">
        <v>74</v>
      </c>
      <c r="C7">
        <v>1.3</v>
      </c>
      <c r="D7" t="s">
        <v>81</v>
      </c>
    </row>
    <row r="8" spans="1:4" x14ac:dyDescent="0.45">
      <c r="A8" t="s">
        <v>133</v>
      </c>
      <c r="B8" t="s">
        <v>134</v>
      </c>
      <c r="C8">
        <v>1.1000000000000001</v>
      </c>
      <c r="D8" t="s">
        <v>81</v>
      </c>
    </row>
    <row r="9" spans="1:4" x14ac:dyDescent="0.45">
      <c r="A9" t="s">
        <v>135</v>
      </c>
      <c r="B9" t="s">
        <v>136</v>
      </c>
      <c r="C9">
        <v>1.75</v>
      </c>
      <c r="D9" t="s">
        <v>81</v>
      </c>
    </row>
    <row r="10" spans="1:4" x14ac:dyDescent="0.45">
      <c r="A10" t="s">
        <v>135</v>
      </c>
      <c r="B10" t="s">
        <v>11</v>
      </c>
      <c r="C10">
        <v>1.75</v>
      </c>
      <c r="D10" t="s">
        <v>81</v>
      </c>
    </row>
    <row r="11" spans="1:4" x14ac:dyDescent="0.45">
      <c r="A11" t="s">
        <v>137</v>
      </c>
      <c r="B11" t="s">
        <v>74</v>
      </c>
      <c r="C11">
        <v>1.8</v>
      </c>
      <c r="D11" t="s">
        <v>81</v>
      </c>
    </row>
    <row r="12" spans="1:4" x14ac:dyDescent="0.45">
      <c r="A12" t="s">
        <v>142</v>
      </c>
      <c r="B12" t="s">
        <v>74</v>
      </c>
      <c r="C12">
        <v>1.52</v>
      </c>
      <c r="D12" t="s">
        <v>81</v>
      </c>
    </row>
    <row r="14" spans="1:4" x14ac:dyDescent="0.45">
      <c r="A14" t="s">
        <v>143</v>
      </c>
      <c r="B14" t="s">
        <v>134</v>
      </c>
      <c r="C14">
        <v>1.1200000000000001</v>
      </c>
      <c r="D14" t="s">
        <v>81</v>
      </c>
    </row>
    <row r="18" spans="1:3" x14ac:dyDescent="0.45">
      <c r="A18" t="s">
        <v>0</v>
      </c>
      <c r="B18">
        <f>AVERAGE(C8,C14)</f>
        <v>1.1100000000000001</v>
      </c>
      <c r="C18" t="s">
        <v>176</v>
      </c>
    </row>
    <row r="19" spans="1:3" x14ac:dyDescent="0.45">
      <c r="A19" t="s">
        <v>1</v>
      </c>
      <c r="B19">
        <f>AVERAGE(C3,C5:C6,C9)</f>
        <v>2.1</v>
      </c>
      <c r="C19" t="s">
        <v>176</v>
      </c>
    </row>
    <row r="20" spans="1:3" x14ac:dyDescent="0.45">
      <c r="A20" t="s">
        <v>2</v>
      </c>
      <c r="B20">
        <f>AVERAGE(C4,C10)</f>
        <v>1.925</v>
      </c>
      <c r="C20" t="s">
        <v>176</v>
      </c>
    </row>
    <row r="21" spans="1:3" x14ac:dyDescent="0.45">
      <c r="A21" t="s">
        <v>3</v>
      </c>
      <c r="B21">
        <f>AVERAGE(C2,C7,C11:C12)</f>
        <v>1.6549999999999998</v>
      </c>
      <c r="C21" t="s">
        <v>176</v>
      </c>
    </row>
    <row r="22" spans="1:3" x14ac:dyDescent="0.45">
      <c r="A22" t="s">
        <v>4</v>
      </c>
      <c r="B22">
        <v>0</v>
      </c>
      <c r="C22" t="s">
        <v>176</v>
      </c>
    </row>
    <row r="23" spans="1:3" x14ac:dyDescent="0.45">
      <c r="A23" t="s">
        <v>173</v>
      </c>
      <c r="B23">
        <f>AVERAGE(C6,C9)</f>
        <v>2.125</v>
      </c>
      <c r="C23" t="s">
        <v>176</v>
      </c>
    </row>
    <row r="25" spans="1:3" x14ac:dyDescent="0.45">
      <c r="A25" t="s">
        <v>0</v>
      </c>
      <c r="B25" s="4">
        <f>B18/About!$C$129*About!A$116/About!A$110</f>
        <v>1370.2622643209786</v>
      </c>
      <c r="C25" t="s">
        <v>76</v>
      </c>
    </row>
    <row r="26" spans="1:3" x14ac:dyDescent="0.45">
      <c r="A26" t="s">
        <v>1</v>
      </c>
      <c r="B26" s="4">
        <f>B19/About!$C$129*About!A$116/About!A$110</f>
        <v>2592.3880676342837</v>
      </c>
      <c r="C26" t="s">
        <v>76</v>
      </c>
    </row>
    <row r="27" spans="1:3" x14ac:dyDescent="0.45">
      <c r="A27" t="s">
        <v>2</v>
      </c>
      <c r="B27" s="4">
        <f>B20/About!$C$129*About!A$116/About!A$110</f>
        <v>2376.3557286647601</v>
      </c>
      <c r="C27" t="s">
        <v>76</v>
      </c>
    </row>
    <row r="28" spans="1:3" x14ac:dyDescent="0.45">
      <c r="A28" t="s">
        <v>3</v>
      </c>
      <c r="B28" s="4">
        <f>B21/About!$C$129*About!A$116/About!A$110</f>
        <v>2043.0486913974946</v>
      </c>
      <c r="C28" t="s">
        <v>76</v>
      </c>
    </row>
    <row r="29" spans="1:3" x14ac:dyDescent="0.45">
      <c r="A29" t="s">
        <v>4</v>
      </c>
      <c r="B29" s="4">
        <f>B22/About!$C$129*About!A$116/About!A$110</f>
        <v>0</v>
      </c>
      <c r="C29" t="s">
        <v>76</v>
      </c>
    </row>
    <row r="30" spans="1:3" x14ac:dyDescent="0.45">
      <c r="A30" t="s">
        <v>173</v>
      </c>
      <c r="B30" s="4">
        <f>B23/About!$C$129*About!A$116/About!A$110</f>
        <v>2623.2498303442158</v>
      </c>
      <c r="C30" t="s">
        <v>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5" sqref="B5"/>
    </sheetView>
  </sheetViews>
  <sheetFormatPr defaultRowHeight="14.25" x14ac:dyDescent="0.45"/>
  <cols>
    <col min="1" max="1" width="31.1328125" customWidth="1"/>
    <col min="2" max="2" width="20.59765625" customWidth="1"/>
    <col min="3" max="3" width="21.59765625" customWidth="1"/>
  </cols>
  <sheetData>
    <row r="1" spans="1:3" x14ac:dyDescent="0.45">
      <c r="A1" t="s">
        <v>12</v>
      </c>
    </row>
    <row r="2" spans="1:3" x14ac:dyDescent="0.45">
      <c r="A2" t="s">
        <v>13</v>
      </c>
    </row>
    <row r="4" spans="1:3" x14ac:dyDescent="0.45">
      <c r="A4" s="2" t="s">
        <v>14</v>
      </c>
      <c r="B4" s="9" t="s">
        <v>15</v>
      </c>
      <c r="C4" s="9" t="s">
        <v>16</v>
      </c>
    </row>
    <row r="5" spans="1:3" x14ac:dyDescent="0.45">
      <c r="A5" t="s">
        <v>17</v>
      </c>
      <c r="B5" s="8">
        <v>84000000</v>
      </c>
      <c r="C5" s="8">
        <v>41000000</v>
      </c>
    </row>
    <row r="6" spans="1:3" x14ac:dyDescent="0.45">
      <c r="A6" t="s">
        <v>18</v>
      </c>
      <c r="B6" s="8">
        <v>90000000</v>
      </c>
      <c r="C6" s="8">
        <v>45000000</v>
      </c>
    </row>
    <row r="7" spans="1:3" x14ac:dyDescent="0.45">
      <c r="A7" t="s">
        <v>19</v>
      </c>
      <c r="B7" s="8">
        <v>298000000</v>
      </c>
      <c r="C7" s="8">
        <v>149000000</v>
      </c>
    </row>
    <row r="8" spans="1:3" x14ac:dyDescent="0.45">
      <c r="A8" t="s">
        <v>20</v>
      </c>
      <c r="B8" s="8">
        <v>81000000</v>
      </c>
      <c r="C8" s="8">
        <v>30000000</v>
      </c>
    </row>
    <row r="9" spans="1:3" x14ac:dyDescent="0.45">
      <c r="A9" t="s">
        <v>21</v>
      </c>
      <c r="B9" s="8">
        <v>88000000</v>
      </c>
      <c r="C9" s="8">
        <v>40000000</v>
      </c>
    </row>
    <row r="10" spans="1:3" x14ac:dyDescent="0.45">
      <c r="A10" t="s">
        <v>22</v>
      </c>
      <c r="B10" s="8">
        <v>209000000</v>
      </c>
      <c r="C10" s="8">
        <v>84000000</v>
      </c>
    </row>
    <row r="12" spans="1:3" x14ac:dyDescent="0.45">
      <c r="A12" t="s">
        <v>23</v>
      </c>
    </row>
    <row r="13" spans="1:3" x14ac:dyDescent="0.45">
      <c r="A13" t="s">
        <v>24</v>
      </c>
    </row>
    <row r="14" spans="1:3" x14ac:dyDescent="0.45">
      <c r="A14" t="s">
        <v>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D4" sqref="D4"/>
    </sheetView>
  </sheetViews>
  <sheetFormatPr defaultRowHeight="14.25" x14ac:dyDescent="0.45"/>
  <cols>
    <col min="1" max="1" width="14.59765625" customWidth="1"/>
    <col min="2" max="2" width="12" bestFit="1" customWidth="1"/>
    <col min="3" max="3" width="11" customWidth="1"/>
    <col min="4" max="4" width="17.86328125" customWidth="1"/>
  </cols>
  <sheetData>
    <row r="1" spans="1:5" x14ac:dyDescent="0.45">
      <c r="A1">
        <v>5.0999999999999996</v>
      </c>
      <c r="B1" s="40" t="s">
        <v>248</v>
      </c>
      <c r="C1" s="41"/>
      <c r="D1" s="41"/>
    </row>
    <row r="2" spans="1:5" x14ac:dyDescent="0.45">
      <c r="A2" s="42" t="s">
        <v>250</v>
      </c>
      <c r="B2" s="43" t="s">
        <v>251</v>
      </c>
      <c r="C2" s="43" t="s">
        <v>252</v>
      </c>
      <c r="D2" s="46">
        <v>2012</v>
      </c>
    </row>
    <row r="3" spans="1:5" x14ac:dyDescent="0.45">
      <c r="A3" s="44" t="s">
        <v>259</v>
      </c>
      <c r="B3" s="45"/>
      <c r="C3" s="45" t="s">
        <v>259</v>
      </c>
      <c r="D3">
        <v>4782500000</v>
      </c>
      <c r="E3" t="s">
        <v>262</v>
      </c>
    </row>
    <row r="4" spans="1:5" x14ac:dyDescent="0.45">
      <c r="D4">
        <f>D3/About!A110</f>
        <v>87319700.566003278</v>
      </c>
      <c r="E4" t="s">
        <v>76</v>
      </c>
    </row>
    <row r="5" spans="1:5" x14ac:dyDescent="0.45">
      <c r="A5" s="6" t="s">
        <v>260</v>
      </c>
    </row>
    <row r="9" spans="1:5" x14ac:dyDescent="0.45">
      <c r="A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About</vt:lpstr>
      <vt:lpstr>India Psgr LDVs</vt:lpstr>
      <vt:lpstr>India Frgt LDVs</vt:lpstr>
      <vt:lpstr>India Psgr HDVs</vt:lpstr>
      <vt:lpstr>India Frgt HDVs</vt:lpstr>
      <vt:lpstr>India Psgr Mtrbk</vt:lpstr>
      <vt:lpstr>India Frgt Mtrbk</vt:lpstr>
      <vt:lpstr>Passenger Aircraft</vt:lpstr>
      <vt:lpstr>Freight Aircraft</vt:lpstr>
      <vt:lpstr>Ships</vt:lpstr>
      <vt:lpstr>Rail</vt:lpstr>
      <vt:lpstr>Hydrogen - US data</vt:lpstr>
      <vt:lpstr>BNVP-LDVs-psgr</vt:lpstr>
      <vt:lpstr>BNVP-LDVs-frgt</vt:lpstr>
      <vt:lpstr>BNVP-HDVs-psgr</vt:lpstr>
      <vt:lpstr>BNVP-HDVs-frgt</vt:lpstr>
      <vt:lpstr>BNVP-aircraft-psgr</vt:lpstr>
      <vt:lpstr>BNVP-aircraft-frgt</vt:lpstr>
      <vt:lpstr>BNVP-rail-psgr</vt:lpstr>
      <vt:lpstr>BNVP-rail-frgt</vt:lpstr>
      <vt:lpstr>BNVP-ships-psgr</vt:lpstr>
      <vt:lpstr>BNVP-ships-frgt</vt:lpstr>
      <vt:lpstr>BNVP-motorbikes-psgr</vt:lpstr>
      <vt:lpstr>BNVP-motorbikes-frgt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2017-07-01T03:43:09Z</dcterms:created>
  <dcterms:modified xsi:type="dcterms:W3CDTF">2020-04-13T22:30:42Z</dcterms:modified>
</cp:coreProperties>
</file>